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Pokyny pro zpracován..." sheetId="2" r:id="rId2"/>
    <sheet name="01 - Vedlejší rozpočtové ..." sheetId="3" r:id="rId3"/>
    <sheet name="02 - SO-01 Vodovodní příp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'00 - Pokyny pro zpracován...'!$C$79:$K$99</definedName>
    <definedName name="_xlnm.Print_Area" localSheetId="1">'00 - Pokyny pro zpracován...'!$C$4:$J$39,'00 - Pokyny pro zpracován...'!$C$45:$J$61,'00 - Pokyny pro zpracován...'!$C$67:$K$99</definedName>
    <definedName name="_xlnm.Print_Titles" localSheetId="1">'00 - Pokyny pro zpracován...'!$79:$79</definedName>
    <definedName name="_xlnm._FilterDatabase" localSheetId="2" hidden="1">'01 - Vedlejší rozpočtové ...'!$C$82:$K$99</definedName>
    <definedName name="_xlnm.Print_Area" localSheetId="2">'01 - Vedlejší rozpočtové ...'!$C$4:$J$39,'01 - Vedlejší rozpočtové ...'!$C$45:$J$64,'01 - Vedlejší rozpočtové ...'!$C$70:$K$99</definedName>
    <definedName name="_xlnm.Print_Titles" localSheetId="2">'01 - Vedlejší rozpočtové ...'!$82:$82</definedName>
    <definedName name="_xlnm._FilterDatabase" localSheetId="3" hidden="1">'02 - SO-01 Vodovodní příp...'!$C$91:$K$361</definedName>
    <definedName name="_xlnm.Print_Area" localSheetId="3">'02 - SO-01 Vodovodní příp...'!$C$4:$J$39,'02 - SO-01 Vodovodní příp...'!$C$45:$J$73,'02 - SO-01 Vodovodní příp...'!$C$79:$K$361</definedName>
    <definedName name="_xlnm.Print_Titles" localSheetId="3">'02 - SO-01 Vodovodní příp...'!$91:$91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358"/>
  <c r="BH358"/>
  <c r="BG358"/>
  <c r="BF358"/>
  <c r="T358"/>
  <c r="T357"/>
  <c r="T356"/>
  <c r="R358"/>
  <c r="R357"/>
  <c r="R356"/>
  <c r="P358"/>
  <c r="P357"/>
  <c r="P356"/>
  <c r="BI352"/>
  <c r="BH352"/>
  <c r="BG352"/>
  <c r="BF352"/>
  <c r="T352"/>
  <c r="T351"/>
  <c r="R352"/>
  <c r="R351"/>
  <c r="P352"/>
  <c r="P351"/>
  <c r="BI347"/>
  <c r="BH347"/>
  <c r="BG347"/>
  <c r="BF347"/>
  <c r="T347"/>
  <c r="T346"/>
  <c r="T345"/>
  <c r="R347"/>
  <c r="R346"/>
  <c r="R345"/>
  <c r="P347"/>
  <c r="P346"/>
  <c r="P345"/>
  <c r="BI342"/>
  <c r="BH342"/>
  <c r="BG342"/>
  <c r="BF342"/>
  <c r="T342"/>
  <c r="R342"/>
  <c r="P342"/>
  <c r="BI339"/>
  <c r="BH339"/>
  <c r="BG339"/>
  <c r="BF339"/>
  <c r="T339"/>
  <c r="R339"/>
  <c r="P339"/>
  <c r="BI334"/>
  <c r="BH334"/>
  <c r="BG334"/>
  <c r="BF334"/>
  <c r="T334"/>
  <c r="R334"/>
  <c r="P334"/>
  <c r="BI330"/>
  <c r="BH330"/>
  <c r="BG330"/>
  <c r="BF330"/>
  <c r="T330"/>
  <c r="R330"/>
  <c r="P330"/>
  <c r="BI327"/>
  <c r="BH327"/>
  <c r="BG327"/>
  <c r="BF327"/>
  <c r="T327"/>
  <c r="R327"/>
  <c r="P327"/>
  <c r="BI323"/>
  <c r="BH323"/>
  <c r="BG323"/>
  <c r="BF323"/>
  <c r="T323"/>
  <c r="R323"/>
  <c r="P323"/>
  <c r="BI320"/>
  <c r="BH320"/>
  <c r="BG320"/>
  <c r="BF320"/>
  <c r="T320"/>
  <c r="R320"/>
  <c r="P320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299"/>
  <c r="BH299"/>
  <c r="BG299"/>
  <c r="BF299"/>
  <c r="T299"/>
  <c r="R299"/>
  <c r="P299"/>
  <c r="BI293"/>
  <c r="BH293"/>
  <c r="BG293"/>
  <c r="BF293"/>
  <c r="T293"/>
  <c r="R293"/>
  <c r="P293"/>
  <c r="BI291"/>
  <c r="BH291"/>
  <c r="BG291"/>
  <c r="BF291"/>
  <c r="T291"/>
  <c r="R291"/>
  <c r="P291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1"/>
  <c r="BH271"/>
  <c r="BG271"/>
  <c r="BF271"/>
  <c r="T271"/>
  <c r="R271"/>
  <c r="P271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5"/>
  <c r="BH255"/>
  <c r="BG255"/>
  <c r="BF255"/>
  <c r="T255"/>
  <c r="R255"/>
  <c r="P255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7"/>
  <c r="BH237"/>
  <c r="BG237"/>
  <c r="BF237"/>
  <c r="T237"/>
  <c r="R237"/>
  <c r="P237"/>
  <c r="BI231"/>
  <c r="BH231"/>
  <c r="BG231"/>
  <c r="BF231"/>
  <c r="T231"/>
  <c r="R231"/>
  <c r="P231"/>
  <c r="BI225"/>
  <c r="BH225"/>
  <c r="BG225"/>
  <c r="BF225"/>
  <c r="T225"/>
  <c r="R225"/>
  <c r="P225"/>
  <c r="BI218"/>
  <c r="BH218"/>
  <c r="BG218"/>
  <c r="BF218"/>
  <c r="T218"/>
  <c r="R218"/>
  <c r="P218"/>
  <c r="BI213"/>
  <c r="BH213"/>
  <c r="BG213"/>
  <c r="BF213"/>
  <c r="T213"/>
  <c r="R213"/>
  <c r="P213"/>
  <c r="BI207"/>
  <c r="BH207"/>
  <c r="BG207"/>
  <c r="BF207"/>
  <c r="T207"/>
  <c r="R207"/>
  <c r="P207"/>
  <c r="BI202"/>
  <c r="BH202"/>
  <c r="BG202"/>
  <c r="BF202"/>
  <c r="T202"/>
  <c r="R202"/>
  <c r="P202"/>
  <c r="BI195"/>
  <c r="BH195"/>
  <c r="BG195"/>
  <c r="BF195"/>
  <c r="T195"/>
  <c r="R195"/>
  <c r="P195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9"/>
  <c r="BH179"/>
  <c r="BG179"/>
  <c r="BF179"/>
  <c r="T179"/>
  <c r="R179"/>
  <c r="P179"/>
  <c r="BI170"/>
  <c r="BH170"/>
  <c r="BG170"/>
  <c r="BF170"/>
  <c r="T170"/>
  <c r="R170"/>
  <c r="P170"/>
  <c r="BI154"/>
  <c r="BH154"/>
  <c r="BG154"/>
  <c r="BF154"/>
  <c r="T154"/>
  <c r="R154"/>
  <c r="P154"/>
  <c r="BI147"/>
  <c r="BH147"/>
  <c r="BG147"/>
  <c r="BF147"/>
  <c r="T147"/>
  <c r="R147"/>
  <c r="P147"/>
  <c r="BI141"/>
  <c r="BH141"/>
  <c r="BG141"/>
  <c r="BF141"/>
  <c r="T141"/>
  <c r="R141"/>
  <c r="P141"/>
  <c r="BI136"/>
  <c r="BH136"/>
  <c r="BG136"/>
  <c r="BF136"/>
  <c r="T136"/>
  <c r="R136"/>
  <c r="P136"/>
  <c r="BI130"/>
  <c r="BH130"/>
  <c r="BG130"/>
  <c r="BF130"/>
  <c r="T130"/>
  <c r="R130"/>
  <c r="P130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86"/>
  <c r="E7"/>
  <c r="E48"/>
  <c i="3" r="J37"/>
  <c r="J36"/>
  <c i="1" r="AY56"/>
  <c i="3" r="J35"/>
  <c i="1" r="AX56"/>
  <c i="3" r="BI96"/>
  <c r="BH96"/>
  <c r="BG96"/>
  <c r="BF96"/>
  <c r="T96"/>
  <c r="T95"/>
  <c r="R96"/>
  <c r="R95"/>
  <c r="P96"/>
  <c r="P95"/>
  <c r="BI91"/>
  <c r="BH91"/>
  <c r="BG91"/>
  <c r="BF91"/>
  <c r="T91"/>
  <c r="T90"/>
  <c r="R91"/>
  <c r="R90"/>
  <c r="P91"/>
  <c r="P90"/>
  <c r="BI86"/>
  <c r="BH86"/>
  <c r="BG86"/>
  <c r="BF86"/>
  <c r="T86"/>
  <c r="T85"/>
  <c r="T84"/>
  <c r="T83"/>
  <c r="R86"/>
  <c r="R85"/>
  <c r="R84"/>
  <c r="R83"/>
  <c r="P86"/>
  <c r="P85"/>
  <c r="P84"/>
  <c r="P83"/>
  <c i="1" r="AU56"/>
  <c i="3" r="J80"/>
  <c r="J79"/>
  <c r="F79"/>
  <c r="F77"/>
  <c r="E75"/>
  <c r="J55"/>
  <c r="J54"/>
  <c r="F54"/>
  <c r="F52"/>
  <c r="E50"/>
  <c r="J18"/>
  <c r="E18"/>
  <c r="F80"/>
  <c r="J17"/>
  <c r="J12"/>
  <c r="J77"/>
  <c r="E7"/>
  <c r="E48"/>
  <c i="2" r="J37"/>
  <c r="J36"/>
  <c i="1" r="AY55"/>
  <c i="2" r="J35"/>
  <c i="1" r="AX55"/>
  <c i="2"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48"/>
  <c i="1" r="L50"/>
  <c r="AM50"/>
  <c r="AM49"/>
  <c r="L49"/>
  <c r="AM47"/>
  <c r="L47"/>
  <c r="L45"/>
  <c r="L44"/>
  <c i="2" r="J94"/>
  <c r="BK82"/>
  <c i="4" r="J306"/>
  <c r="J207"/>
  <c r="BK136"/>
  <c r="BK251"/>
  <c r="BK339"/>
  <c r="J187"/>
  <c r="BK323"/>
  <c r="BK237"/>
  <c r="BK95"/>
  <c i="2" r="J92"/>
  <c i="4" r="J320"/>
  <c r="J262"/>
  <c r="BK192"/>
  <c r="BK124"/>
  <c r="J255"/>
  <c r="BK342"/>
  <c r="J246"/>
  <c r="J130"/>
  <c r="BK306"/>
  <c r="J258"/>
  <c i="2" r="BK94"/>
  <c i="4" r="J314"/>
  <c r="BK255"/>
  <c r="J202"/>
  <c r="J114"/>
  <c r="BK231"/>
  <c r="J310"/>
  <c r="BK243"/>
  <c r="BK114"/>
  <c r="BK285"/>
  <c r="J100"/>
  <c i="2" r="BK86"/>
  <c r="J86"/>
  <c i="4" r="J347"/>
  <c r="J251"/>
  <c r="BK105"/>
  <c r="BK262"/>
  <c r="J105"/>
  <c r="J225"/>
  <c r="BK100"/>
  <c r="J287"/>
  <c r="J124"/>
  <c i="2" r="J98"/>
  <c i="3" r="J86"/>
  <c i="4" r="BK310"/>
  <c r="BK246"/>
  <c r="J141"/>
  <c r="J327"/>
  <c r="BK147"/>
  <c r="BK320"/>
  <c r="BK170"/>
  <c r="BK330"/>
  <c r="BK277"/>
  <c r="J119"/>
  <c i="2" r="J89"/>
  <c i="4" r="J299"/>
  <c r="BK249"/>
  <c r="J147"/>
  <c r="J277"/>
  <c r="BK110"/>
  <c r="BK213"/>
  <c r="BK358"/>
  <c r="BK265"/>
  <c i="2" r="J84"/>
  <c i="3" r="J96"/>
  <c i="4" r="J265"/>
  <c r="BK187"/>
  <c r="BK119"/>
  <c r="J293"/>
  <c r="J179"/>
  <c r="J282"/>
  <c r="J358"/>
  <c r="BK280"/>
  <c r="J195"/>
  <c i="2" r="BK98"/>
  <c r="J82"/>
  <c i="3" r="J91"/>
  <c i="4" r="BK293"/>
  <c r="J170"/>
  <c r="J352"/>
  <c r="J271"/>
  <c r="BK327"/>
  <c r="J218"/>
  <c r="J95"/>
  <c r="BK299"/>
  <c r="BK141"/>
  <c i="2" r="J96"/>
  <c i="3" r="BK86"/>
  <c i="4" r="J280"/>
  <c r="J237"/>
  <c r="BK130"/>
  <c r="BK258"/>
  <c r="J323"/>
  <c r="J249"/>
  <c r="BK182"/>
  <c r="BK314"/>
  <c r="BK154"/>
  <c i="2" r="BK96"/>
  <c i="3" r="BK96"/>
  <c i="4" r="J291"/>
  <c r="J243"/>
  <c r="J154"/>
  <c r="BK347"/>
  <c r="BK202"/>
  <c r="J330"/>
  <c r="J136"/>
  <c r="BK334"/>
  <c r="BK271"/>
  <c r="BK179"/>
  <c i="2" r="BK92"/>
  <c r="BK84"/>
  <c i="3" r="BK91"/>
  <c i="4" r="J285"/>
  <c r="J213"/>
  <c r="J110"/>
  <c r="BK225"/>
  <c r="J334"/>
  <c r="BK287"/>
  <c r="BK207"/>
  <c r="BK352"/>
  <c r="BK282"/>
  <c r="BK218"/>
  <c i="2" r="BK89"/>
  <c i="1" r="AS54"/>
  <c i="4" r="J182"/>
  <c r="J339"/>
  <c r="BK195"/>
  <c r="BK291"/>
  <c r="J192"/>
  <c r="J342"/>
  <c r="J231"/>
  <c i="2" l="1" r="P81"/>
  <c r="P80"/>
  <c i="1" r="AU55"/>
  <c i="4" r="T94"/>
  <c r="P201"/>
  <c r="BK224"/>
  <c r="J224"/>
  <c r="J63"/>
  <c r="R224"/>
  <c r="P236"/>
  <c r="R305"/>
  <c i="2" r="BK81"/>
  <c r="J81"/>
  <c r="J60"/>
  <c r="T81"/>
  <c r="T80"/>
  <c i="4" r="BK94"/>
  <c r="J94"/>
  <c r="J61"/>
  <c r="R94"/>
  <c r="R201"/>
  <c r="BK236"/>
  <c r="J236"/>
  <c r="J64"/>
  <c r="T236"/>
  <c r="P305"/>
  <c r="BK319"/>
  <c r="J319"/>
  <c r="J66"/>
  <c r="R319"/>
  <c r="BK338"/>
  <c r="J338"/>
  <c r="J67"/>
  <c r="T338"/>
  <c i="2" r="R81"/>
  <c r="R80"/>
  <c i="4" r="P94"/>
  <c r="BK201"/>
  <c r="J201"/>
  <c r="J62"/>
  <c r="T201"/>
  <c r="P224"/>
  <c r="T224"/>
  <c r="R236"/>
  <c r="BK305"/>
  <c r="J305"/>
  <c r="J65"/>
  <c r="T305"/>
  <c r="P319"/>
  <c r="T319"/>
  <c r="P338"/>
  <c r="R338"/>
  <c i="3" r="BK95"/>
  <c r="J95"/>
  <c r="J63"/>
  <c r="BK85"/>
  <c r="J85"/>
  <c r="J61"/>
  <c r="BK90"/>
  <c r="J90"/>
  <c r="J62"/>
  <c i="4" r="BK346"/>
  <c r="J346"/>
  <c r="J69"/>
  <c r="BK351"/>
  <c r="J351"/>
  <c r="J70"/>
  <c r="BK357"/>
  <c r="J357"/>
  <c r="J72"/>
  <c r="J52"/>
  <c r="F55"/>
  <c r="E82"/>
  <c r="BE110"/>
  <c r="BE136"/>
  <c r="BE147"/>
  <c r="BE182"/>
  <c r="BE187"/>
  <c r="BE192"/>
  <c r="BE202"/>
  <c r="BE207"/>
  <c r="BE243"/>
  <c r="BE262"/>
  <c r="BE291"/>
  <c r="BE352"/>
  <c r="BE358"/>
  <c r="BE100"/>
  <c r="BE105"/>
  <c r="BE119"/>
  <c r="BE141"/>
  <c r="BE179"/>
  <c r="BE195"/>
  <c r="BE225"/>
  <c r="BE231"/>
  <c r="BE251"/>
  <c r="BE293"/>
  <c r="BE310"/>
  <c r="BE95"/>
  <c r="BE114"/>
  <c r="BE124"/>
  <c r="BE130"/>
  <c r="BE154"/>
  <c r="BE213"/>
  <c r="BE237"/>
  <c r="BE246"/>
  <c r="BE249"/>
  <c r="BE258"/>
  <c r="BE265"/>
  <c r="BE271"/>
  <c r="BE277"/>
  <c r="BE280"/>
  <c r="BE282"/>
  <c r="BE285"/>
  <c r="BE287"/>
  <c r="BE299"/>
  <c r="BE306"/>
  <c r="BE314"/>
  <c r="BE320"/>
  <c r="BE342"/>
  <c r="BE170"/>
  <c r="BE218"/>
  <c r="BE255"/>
  <c r="BE323"/>
  <c r="BE327"/>
  <c r="BE330"/>
  <c r="BE334"/>
  <c r="BE339"/>
  <c r="BE347"/>
  <c i="3" r="J52"/>
  <c r="E73"/>
  <c r="F55"/>
  <c r="BE96"/>
  <c r="BE86"/>
  <c r="BE91"/>
  <c i="2" r="E70"/>
  <c r="F55"/>
  <c r="BE89"/>
  <c r="BE96"/>
  <c r="BE84"/>
  <c r="BE92"/>
  <c r="BE94"/>
  <c r="BE98"/>
  <c r="J52"/>
  <c r="BE82"/>
  <c r="BE86"/>
  <c r="F36"/>
  <c i="1" r="BC55"/>
  <c i="4" r="F36"/>
  <c i="1" r="BC57"/>
  <c i="2" r="F37"/>
  <c i="1" r="BD55"/>
  <c i="2" r="F34"/>
  <c i="1" r="BA55"/>
  <c i="2" r="F35"/>
  <c i="1" r="BB55"/>
  <c i="3" r="F35"/>
  <c i="1" r="BB56"/>
  <c i="4" r="F35"/>
  <c i="1" r="BB57"/>
  <c i="2" r="J34"/>
  <c i="1" r="AW55"/>
  <c i="3" r="F36"/>
  <c i="1" r="BC56"/>
  <c i="3" r="J34"/>
  <c i="1" r="AW56"/>
  <c i="3" r="F37"/>
  <c i="1" r="BD56"/>
  <c i="3" r="F34"/>
  <c i="1" r="BA56"/>
  <c i="4" r="F34"/>
  <c i="1" r="BA57"/>
  <c i="4" r="F37"/>
  <c i="1" r="BD57"/>
  <c i="4" r="J34"/>
  <c i="1" r="AW57"/>
  <c i="4" l="1" r="T93"/>
  <c r="T92"/>
  <c r="P93"/>
  <c r="P92"/>
  <c i="1" r="AU57"/>
  <c i="4" r="R93"/>
  <c r="R92"/>
  <c i="3" r="BK84"/>
  <c r="J84"/>
  <c r="J60"/>
  <c i="4" r="BK356"/>
  <c r="J356"/>
  <c r="J71"/>
  <c i="2" r="BK80"/>
  <c r="J80"/>
  <c r="J59"/>
  <c i="4" r="BK93"/>
  <c r="J93"/>
  <c r="J60"/>
  <c r="BK345"/>
  <c r="J345"/>
  <c r="J68"/>
  <c i="2" r="F33"/>
  <c i="1" r="AZ55"/>
  <c r="BB54"/>
  <c r="W31"/>
  <c i="4" r="F33"/>
  <c i="1" r="AZ57"/>
  <c r="AU54"/>
  <c i="3" r="J33"/>
  <c i="1" r="AV56"/>
  <c r="AT56"/>
  <c i="2" r="J33"/>
  <c i="1" r="AV55"/>
  <c r="AT55"/>
  <c i="3" r="F33"/>
  <c i="1" r="AZ56"/>
  <c r="BC54"/>
  <c r="W32"/>
  <c r="BA54"/>
  <c r="W30"/>
  <c r="BD54"/>
  <c r="W33"/>
  <c i="4" r="J33"/>
  <c i="1" r="AV57"/>
  <c r="AT57"/>
  <c i="4" l="1" r="BK92"/>
  <c r="J92"/>
  <c r="J59"/>
  <c i="3" r="BK83"/>
  <c r="J83"/>
  <c r="J30"/>
  <c i="1" r="AG56"/>
  <c i="2" r="J30"/>
  <c i="1" r="AG55"/>
  <c r="AY54"/>
  <c r="AW54"/>
  <c r="AK30"/>
  <c r="AX54"/>
  <c r="AZ54"/>
  <c r="W29"/>
  <c i="3" l="1" r="J39"/>
  <c i="2" r="J39"/>
  <c i="3" r="J59"/>
  <c i="1" r="AN56"/>
  <c r="AN55"/>
  <c i="4" r="J30"/>
  <c i="1" r="AG57"/>
  <c r="AG54"/>
  <c r="AK26"/>
  <c r="AV54"/>
  <c r="AK29"/>
  <c r="AK35"/>
  <c i="4" l="1" r="J39"/>
  <c i="1" r="AN57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<sst xmlns="http://schemas.openxmlformats.org/spreadsheetml/2006/main">
  <si>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</si>
  <si>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</si>
  <si>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</si>
  <si>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</si>
  <si>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</si>
  <si>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{92fc7ccc-e270-4b6d-a6b2-d034e2735aee}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</si>
  <si>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</si>
  <si>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</si>
  <si>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</si>
  <si>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</si>
  <si>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</si>
  <si>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</si>
  <si>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</si>
  <si>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</si>
  <si>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2021083A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</si>
  <si>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</si>
  <si>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</si>
  <si>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 101 - Kabinety učitelů č.p. 626, SO-01 vodovní přípojka</t>
  </si>
  <si>
    <t>KSO:</t>
  </si>
  <si>
    <t>827 11 11</t>
  </si>
  <si>
    <t>CC-CZ:</t>
  </si>
  <si>
    <t>22221</t>
  </si>
  <si>
    <t>Místo:</t>
  </si>
  <si>
    <t>Rokycany</t>
  </si>
  <si>
    <t>Datum:</t>
  </si>
  <si>
    <t>13. 11. 2021</t>
  </si>
  <si>
    <t>CZ-CPV:</t>
  </si>
  <si>
    <t>44000000-0</t>
  </si>
  <si>
    <t>CZ-CPA:</t>
  </si>
  <si>
    <t>42.21.12</t>
  </si>
  <si>
    <t>Zadavatel:</t>
  </si>
  <si>
    <t>IČ:</t>
  </si>
  <si>
    <t/>
  </si>
  <si>
    <t>ZČM v Plzni, p.o., Kopeckého sady 357/2, Plzeň</t>
  </si>
  <si>
    <t>DIČ:</t>
  </si>
  <si>
    <t>Uchazeč:</t>
  </si>
  <si>
    <t>Vyplň údaj</t>
  </si>
  <si>
    <t>Projektant:</t>
  </si>
  <si>
    <t>MPtechnik s.r.o.</t>
  </si>
  <si>
    <t>True</t>
  </si>
  <si>
    <t>Zpracovatel:</t>
  </si>
  <si>
    <t>Jakub Vilingr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</si>
  <si>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</si>
  <si>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</si>
  <si>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</si>
  <si>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</si>
  <si>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</si>
  <si>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</si>
  <si>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</si>
  <si>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</si>
  <si>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</si>
  <si>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</si>
  <si>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</si>
  <si>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</si>
  <si>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</si>
  <si>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</si>
  <si>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</si>
  <si>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</si>
  <si>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</si>
  <si>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</si>
  <si>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</si>
  <si>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</si>
  <si>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</si>
  <si>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</si>
  <si>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</si>
  <si>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</si>
  <si>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</si>
  <si>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</si>
  <si>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</si>
  <si>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</si>
  <si>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</si>
  <si>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</si>
  <si>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</si>
  <si>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</si>
  <si>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</si>
  <si>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</si>
  <si>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</si>
  <si>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</si>
  <si>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</si>
  <si>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</si>
  <si>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</si>
  <si>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</si>
  <si>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</si>
  <si>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</si>
  <si>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Pokyny pro zpracování nabídky</t>
  </si>
  <si>
    <t>STA</t>
  </si>
  <si>
    <t>1</t>
  </si>
  <si>
    <t>{abb9804b-6ed9-4a6a-9746-f6f800ed2d85}</t>
  </si>
  <si>
    <t>801 59 11</t>
  </si>
  <si>
    <t>2</t>
  </si>
  <si>
    <t>01</t>
  </si>
  <si>
    <t>Vedlejší rozpočtové náklady</t>
  </si>
  <si>
    <t>{9e2efc17-4073-44a3-a239-5b04eeb546b5}</t>
  </si>
  <si>
    <t>02</t>
  </si>
  <si>
    <t>SO-01 Vodovodní přípojka</t>
  </si>
  <si>
    <t>{d0fe4537-260e-446c-b48d-289f7fa00225}</t>
  </si>
  <si>
    <t>KRYCÍ LIST SOUPISU PRACÍ</t>
  </si>
  <si>
    <t>Objekt:</t>
  </si>
  <si>
    <t>00 - Pokyny pro zpracování nabídky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</si>
  <si>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</si>
  <si>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</si>
  <si>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</si>
  <si>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</si>
  <si>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</si>
  <si>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</si>
  <si>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</si>
  <si>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</si>
  <si>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</si>
  <si>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</si>
  <si>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</si>
  <si>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</si>
  <si>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</si>
  <si>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</si>
  <si>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</si>
  <si>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</si>
  <si>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</si>
  <si>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</si>
  <si>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</si>
  <si>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</si>
  <si>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</si>
  <si>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</si>
  <si>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</si>
  <si>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info-001</t>
  </si>
  <si>
    <t>Pro všechny položky platí, že rozhodujícím dokumentem pro jejich množství, typ a kvalitu je Projektová dokumentace a specifikace standardů</t>
  </si>
  <si>
    <t>512</t>
  </si>
  <si>
    <t>-947100665</t>
  </si>
  <si>
    <t>PP</t>
  </si>
  <si>
    <t>info-002</t>
  </si>
  <si>
    <t>Zpracovatel nabídky je povinen podrobně prostudovat PD a porovnat ji s předloženým VV</t>
  </si>
  <si>
    <t>-1846291579</t>
  </si>
  <si>
    <t>3</t>
  </si>
  <si>
    <t>info-003</t>
  </si>
  <si>
    <t>V případě, že výkaz výměr obsahuje odkaz na obchodní firmy, názvy, specifická označení výrobků, zboží a služeb...</t>
  </si>
  <si>
    <t>-2040253459</t>
  </si>
  <si>
    <t>P</t>
  </si>
  <si>
    <t>Poznámka k položce:_x000d_
V případě, že výkaz výměr obsahuje odkaz na obchodní firmy, názvy, specifická označení výrobků, zboží a služeb, a jsou použity jako referenční prostředek pro vyjádření kvalitativních a technických parametrů dodávky, dodavatel v takovém případě může dodávku ocenit obdobným řešením, výrobkem, který bude kvalitativně a technicky splňovat požadavky projektové dokumentace.</t>
  </si>
  <si>
    <t>info-004</t>
  </si>
  <si>
    <t>Specifikace ceny obsahuje přípravu, dodávku, dopravu, montáž a veškeré související náklady spojené s realizací od zadání po předání stavby do užívání...</t>
  </si>
  <si>
    <t>1040886065</t>
  </si>
  <si>
    <t>Poznámka k položce:_x000d_
Specifikace ceny obsahuje přípravu, dodávku, dopravu, montáž a veškeré související náklady spojené s realizací od zadání po předání stavby do užívání, včetně nákladů na koordinaci, uvedení do provozu, dokončovací práce, údržbu do doby předání, potřebné zkoušky a atesty, odstranění závad, předání dokladů o skutečném provedení, revizní knihy a další nutné režie pro Dílo. Specifikace ceny dále obsahuje zajištění veškerých dokladů nutných pro úspěšné kolaudační řízení včetně přípravy těchto podkladů pro toto řízení a účasti zástupce zhotovitele na místním šetření.</t>
  </si>
  <si>
    <t>5</t>
  </si>
  <si>
    <t>info-005</t>
  </si>
  <si>
    <t>Při stanovení jednotkových cen je bezpodmínečně nutné, aby byly zakalkulovány veškeré konstrukce a jejich části, dle dostupných výkresů a popisu standardů výrobků</t>
  </si>
  <si>
    <t>1818862474</t>
  </si>
  <si>
    <t>Při stanovení jednotkových cen je bezpodmínečně nutné, aby byly zakalkulovány veškeré konstrukce a jejich části, dle dostupných výkresů a popisu standardů výrobků. Pokud tak neučiní, nebude v průběhu provádění stavby brán zřetel na jeho event. požadavky na uznání víceprací vyplývajících z údajů a požadavků ve výše zmíněných projektových dokumentacích.</t>
  </si>
  <si>
    <t>6</t>
  </si>
  <si>
    <t>info-006</t>
  </si>
  <si>
    <t>Specifikace ceny obsahuje vždy kompletní systém dodávky a montáže pro plnou funkčnost Díla</t>
  </si>
  <si>
    <t>1292360568</t>
  </si>
  <si>
    <t>7</t>
  </si>
  <si>
    <t>info-007</t>
  </si>
  <si>
    <t>Specifikace ceny obsahuje vždy náklady související s průběžným úklidem staveniště a přilehlých komunikací, likvidaci odpadů, dočasná dopravní omezení atd.</t>
  </si>
  <si>
    <t>609113523</t>
  </si>
  <si>
    <t>8</t>
  </si>
  <si>
    <t>info-008</t>
  </si>
  <si>
    <t>Jednotkové ceny nebudou obsahovat DPH</t>
  </si>
  <si>
    <t>-1709470517</t>
  </si>
  <si>
    <t>01 -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</si>
  <si>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</si>
  <si>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</si>
  <si>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</si>
  <si>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</si>
  <si>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</si>
  <si>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VRN1</t>
  </si>
  <si>
    <t>Průzkumné, geodetické a projektové práce</t>
  </si>
  <si>
    <t>010001000</t>
  </si>
  <si>
    <t>…</t>
  </si>
  <si>
    <t>CS ÚRS 2023 01</t>
  </si>
  <si>
    <t>1024</t>
  </si>
  <si>
    <t>-665054951</t>
  </si>
  <si>
    <t>Online PSC</t>
  </si>
  <si>
    <t>https://podminky.urs.cz/item/CS_URS_2023_01/010001000</t>
  </si>
  <si>
    <t>Poznámka k položce:_x000d_
Průzkumné práce_x000d_
- vytýčení sítí..._x000d_
_x000d_
Geodetické práce_x000d_
- zaměření a umístění objektů_x000d_
- výškové a směrové umístění stavby_x000d_
- geometrický plán..._x000d_
_x000d_
Projektové práce_x000d_
- dílenská dokumentace_x000d_
- dokumentace skutečného provedení_x000d_
- tištěná a elektronická verze verze_x000d_
- prohlášení o shodě, certifikáty, dodací listy_x000d_
- záruční listy_x000d_
- revize_x000d_
- návody apod...</t>
  </si>
  <si>
    <t>VRN3</t>
  </si>
  <si>
    <t>Zařízení staveniště</t>
  </si>
  <si>
    <t>030001000</t>
  </si>
  <si>
    <t>...</t>
  </si>
  <si>
    <t>1520683197</t>
  </si>
  <si>
    <t>https://podminky.urs.cz/item/CS_URS_2023_01/030001000</t>
  </si>
  <si>
    <t>Poznámka k položce:_x000d_
- související přípravné práce_x000d_
- vybavení staveniště_x000d_
- připojení a spotřeba energií zařízení staveniště_x000d_
- zabezpečení staveniště_x000d_
- pronájmy ploch, objektů_x000d_
- oplocení staveniště_x000d_
- provoz staveniště_x000d_
- skládky a deponice_x000d_
- vjezd a výjezd ze staveniště_x000d_
- čištění komunikací_x000d_
- stavební buňky_x000d_
- mobilní WC apod._x000d_
- zrušení zařízení staveniště</t>
  </si>
  <si>
    <t>VRN4</t>
  </si>
  <si>
    <t>Inženýrská činnost</t>
  </si>
  <si>
    <t>040001000</t>
  </si>
  <si>
    <t>242977379</t>
  </si>
  <si>
    <t>https://podminky.urs.cz/item/CS_URS_2023_01/040001000</t>
  </si>
  <si>
    <t xml:space="preserve">Poznámka k položce:_x000d_
Inženýrská činnost_x000d_
- dozory_x000d_
- posudky_x000d_
- zkoušky a ostatní měření_x000d_
- revize_x000d_
- ostatní inženýrská činnost_x000d_
- plán BOZP na staveništi_x000d_
_x000d_
Kompletační a koordinační činnost_x000d_
- koordinace řemesel_x000d_
- finální odstranění kolaudačních závad apod._x000d_
_x000d_
</t>
  </si>
  <si>
    <t>02 - SO-01 Vodovodní přípojka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</si>
  <si>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</si>
  <si>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</si>
  <si>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</si>
  <si>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</si>
  <si>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</si>
  <si>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</si>
  <si>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</si>
  <si>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</si>
  <si>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</si>
  <si>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</si>
  <si>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>HZS - Hodinové zúčtovací sazby</t>
  </si>
  <si>
    <t xml:space="preserve">    VRN7 - Provozní vlivy</t>
  </si>
  <si>
    <t>HSV</t>
  </si>
  <si>
    <t>Práce a dodávky HSV</t>
  </si>
  <si>
    <t>Zemní práce</t>
  </si>
  <si>
    <t>113107324</t>
  </si>
  <si>
    <t>Odstranění podkladu z kameniva drceného tl přes 300 do 400 mm strojně pl do 50 m2</t>
  </si>
  <si>
    <t>m2</t>
  </si>
  <si>
    <t>298874173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</si>
  <si>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</si>
  <si>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https://podminky.urs.cz/item/CS_URS_2023_01/113107324</t>
  </si>
  <si>
    <t>VV</t>
  </si>
  <si>
    <t>"překop komunikace</t>
  </si>
  <si>
    <t>(12*0,9)</t>
  </si>
  <si>
    <t>113107341</t>
  </si>
  <si>
    <t>Odstranění podkladu živičného tl 50 mm strojně pl do 50 m2</t>
  </si>
  <si>
    <t>1683420430</t>
  </si>
  <si>
    <t>Odstranění podkladů nebo krytů strojně plochy jednotlivě do 50 m2 s přemístěním hmot na skládku na vzdálenost do 3 m nebo s naložením na dopravní prostředek živičných, o tl. vrstvy do 50 mm</t>
  </si>
  <si>
    <t>https://podminky.urs.cz/item/CS_URS_2023_01/113107341</t>
  </si>
  <si>
    <t>121151103</t>
  </si>
  <si>
    <t>Sejmutí ornice plochy do 100 m2 tl vrstvy do 200 mm strojně</t>
  </si>
  <si>
    <t>1764199298</t>
  </si>
  <si>
    <t>Sejmutí ornice strojně při souvislé ploše do 100 m2, tl. vrstvy do 200 mm</t>
  </si>
  <si>
    <t>https://podminky.urs.cz/item/CS_URS_2023_01/121151103</t>
  </si>
  <si>
    <t>"ornice</t>
  </si>
  <si>
    <t>(35,4+6)*1,2</t>
  </si>
  <si>
    <t>132251103</t>
  </si>
  <si>
    <t>Hloubení rýh nezapažených š do 800 mm v hornině třídy těžitelnosti I skupiny 3 objem do 100 m3 strojně</t>
  </si>
  <si>
    <t>m3</t>
  </si>
  <si>
    <t>2117735511</t>
  </si>
  <si>
    <t>Hloubení nezapažených rýh šířky do 800 mm strojně s urovnáním dna do předepsaného profilu a spádu v hornině třídy těžitelnosti I skupiny 3 přes 50 do 100 m3</t>
  </si>
  <si>
    <t>https://podminky.urs.cz/item/CS_URS_2023_01/132251103</t>
  </si>
  <si>
    <t>((21,97+30,65)*0,9*(1+2,1)/2)</t>
  </si>
  <si>
    <t>133251101</t>
  </si>
  <si>
    <t>Hloubení šachet nezapažených v hornině třídy těžitelnosti I skupiny 3 objem do 20 m3</t>
  </si>
  <si>
    <t>1404684120</t>
  </si>
  <si>
    <t>Hloubení nezapažených šachet strojně v hornině třídy těžitelnosti I skupiny 3 do 20 m3</t>
  </si>
  <si>
    <t>https://podminky.urs.cz/item/CS_URS_2023_01/133251101</t>
  </si>
  <si>
    <t>"vodoměrná šachta</t>
  </si>
  <si>
    <t>(2,4*2,4*2,1)</t>
  </si>
  <si>
    <t>139001101</t>
  </si>
  <si>
    <t>Příplatek za ztížení vykopávky v blízkosti podzemního vedení</t>
  </si>
  <si>
    <t>178662792</t>
  </si>
  <si>
    <t>Příplatek k cenám hloubených vykopávek za ztížení vykopávky v blízkosti podzemního vedení nebo výbušnin pro jakoukoliv třídu horniny</t>
  </si>
  <si>
    <t>https://podminky.urs.cz/item/CS_URS_2023_01/139001101</t>
  </si>
  <si>
    <t>"předpoklad 15%</t>
  </si>
  <si>
    <t>(49,68+73,405+12,096)*0,15</t>
  </si>
  <si>
    <t>151101101</t>
  </si>
  <si>
    <t>Zřízení příložného pažení a rozepření stěn rýh hl do 2 m</t>
  </si>
  <si>
    <t>-390348479</t>
  </si>
  <si>
    <t>Zřízení pažení a rozepření stěn rýh pro podzemní vedení příložné pro jakoukoliv mezerovitost, hloubky do 2 m</t>
  </si>
  <si>
    <t>https://podminky.urs.cz/item/CS_URS_2023_01/151101101</t>
  </si>
  <si>
    <t>((21,97+30,65)*(1+2,1)/2)*2</t>
  </si>
  <si>
    <t>((2,4*4)*2,1)</t>
  </si>
  <si>
    <t>Součet</t>
  </si>
  <si>
    <t>151101111</t>
  </si>
  <si>
    <t>Odstranění příložného pažení a rozepření stěn rýh hl do 2 m</t>
  </si>
  <si>
    <t>-170755198</t>
  </si>
  <si>
    <t>Odstranění pažení a rozepření stěn rýh pro podzemní vedení s uložením materiálu na vzdálenost do 3 m od kraje výkopu příložné, hloubky do 2 m</t>
  </si>
  <si>
    <t>https://podminky.urs.cz/item/CS_URS_2023_01/151101111</t>
  </si>
  <si>
    <t>9</t>
  </si>
  <si>
    <t>162351103</t>
  </si>
  <si>
    <t>Vodorovné přemístění přes 50 do 500 m výkopku/sypaniny z horniny třídy těžitelnosti I skupiny 1 až 3</t>
  </si>
  <si>
    <t>-1274134352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</si>
  <si>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</si>
  <si>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https://podminky.urs.cz/item/CS_URS_2023_01/162351103</t>
  </si>
  <si>
    <t>(35,4+6)*1,2*0,2</t>
  </si>
  <si>
    <t>10</t>
  </si>
  <si>
    <t>162651111</t>
  </si>
  <si>
    <t>Vodorovné přemístění přes 3 000 do 4000 m výkopku/sypaniny z horniny třídy těžitelnosti I skupiny 1 až 3</t>
  </si>
  <si>
    <t>1658906568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</si>
  <si>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</si>
  <si>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https://podminky.urs.cz/item/CS_URS_2023_01/162651111</t>
  </si>
  <si>
    <t>135,181 "výkop</t>
  </si>
  <si>
    <t>-96,616 "zásyp</t>
  </si>
  <si>
    <t>11</t>
  </si>
  <si>
    <t>171201231</t>
  </si>
  <si>
    <t>Poplatek za uložení zeminy a kamení na recyklační skládce (skládkovné) kód odpadu 17 05 04</t>
  </si>
  <si>
    <t>t</t>
  </si>
  <si>
    <t>-1512424248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</si>
  <si>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</si>
  <si>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</si>
  <si>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38,565*1,8 'Přepočtené koeficientem množství</t>
  </si>
  <si>
    <t>12</t>
  </si>
  <si>
    <t>174151101</t>
  </si>
  <si>
    <t>Zásyp jam, šachet rýh nebo kolem objektů sypaninou se zhutněním</t>
  </si>
  <si>
    <t>-1232993002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</si>
  <si>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</si>
  <si>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</si>
  <si>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"výkopy</t>
  </si>
  <si>
    <t>(49,68+73,405+12,096)</t>
  </si>
  <si>
    <t>"obsyp</t>
  </si>
  <si>
    <t>-17,44</t>
  </si>
  <si>
    <t>"lože</t>
  </si>
  <si>
    <t>-(0,864+4,736)</t>
  </si>
  <si>
    <t>-(49,68*0,2)</t>
  </si>
  <si>
    <t>"komunikace</t>
  </si>
  <si>
    <t>-(10,8*0,35)</t>
  </si>
  <si>
    <t>-(3,14*(1,2/2)^2)*1,6</t>
  </si>
  <si>
    <t>13</t>
  </si>
  <si>
    <t>175151101</t>
  </si>
  <si>
    <t>Obsypání potrubí strojně sypaninou bez prohození, uloženou do 3 m</t>
  </si>
  <si>
    <t>1809892807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</si>
  <si>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</si>
  <si>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https://podminky.urs.cz/item/CS_URS_2023_01/175151101</t>
  </si>
  <si>
    <t>"pod vodoměrnou šachtu</t>
  </si>
  <si>
    <t>(2,4*2,4*0,15)</t>
  </si>
  <si>
    <t>"potrubí</t>
  </si>
  <si>
    <t>(21,97*0,9*0,35) "od řadu do vodoměrné šachty</t>
  </si>
  <si>
    <t>(30,65*0,9*0,35) "od vodoměrné šachty do objektu</t>
  </si>
  <si>
    <t>14</t>
  </si>
  <si>
    <t>M</t>
  </si>
  <si>
    <t>58337308</t>
  </si>
  <si>
    <t>štěrkopísek frakce 0/2</t>
  </si>
  <si>
    <t>-1335839322</t>
  </si>
  <si>
    <t>17,44*2 'Přepočtené koeficientem množství</t>
  </si>
  <si>
    <t>181351003</t>
  </si>
  <si>
    <t>Rozprostření ornice tl vrstvy do 200 mm pl do 100 m2 v rovině nebo ve svahu do 1:5 strojně</t>
  </si>
  <si>
    <t>1694735320</t>
  </si>
  <si>
    <t>Rozprostření a urovnání ornice v rovině nebo ve svahu sklonu do 1:5 strojně při souvislé ploše do 100 m2, tl. vrstvy do 200 mm</t>
  </si>
  <si>
    <t>https://podminky.urs.cz/item/CS_URS_2023_01/181351003</t>
  </si>
  <si>
    <t>16</t>
  </si>
  <si>
    <t>181411131</t>
  </si>
  <si>
    <t>Založení parkového trávníku výsevem pl do 1000 m2 v rovině a ve svahu do 1:5</t>
  </si>
  <si>
    <t>-1366339344</t>
  </si>
  <si>
    <t>Založení trávníku na půdě předem připravené plochy do 1000 m2 výsevem včetně utažení parkového v rovině nebo na svahu do 1:5</t>
  </si>
  <si>
    <t>https://podminky.urs.cz/item/CS_URS_2023_01/181411131</t>
  </si>
  <si>
    <t>"trasa v zeleni</t>
  </si>
  <si>
    <t>17</t>
  </si>
  <si>
    <t>00572410</t>
  </si>
  <si>
    <t>osivo směs travní parková</t>
  </si>
  <si>
    <t>kg</t>
  </si>
  <si>
    <t>1804834023</t>
  </si>
  <si>
    <t>49,68*0,02 'Přepočtené koeficientem množství</t>
  </si>
  <si>
    <t>18</t>
  </si>
  <si>
    <t>181911101</t>
  </si>
  <si>
    <t>Úprava pláně v hornině třídy těžitelnosti I skupiny 1 až 2 bez zhutnění ručně</t>
  </si>
  <si>
    <t>-849124445</t>
  </si>
  <si>
    <t>Úprava pláně vyrovnáním výškových rozdílů ručně v hornině třídy těžitelnosti I skupiny 1 a 2 bez zhutnění</t>
  </si>
  <si>
    <t>https://podminky.urs.cz/item/CS_URS_2023_01/181911101</t>
  </si>
  <si>
    <t>(21,97*0,9) "od řadu do vodoměrné šachty</t>
  </si>
  <si>
    <t>(30,65*0,9) "od vodoměrné šachty do objektu</t>
  </si>
  <si>
    <t>Vodorovné konstrukce</t>
  </si>
  <si>
    <t>19</t>
  </si>
  <si>
    <t>451541111</t>
  </si>
  <si>
    <t>Lože pod potrubí otevřený výkop ze štěrkodrtě</t>
  </si>
  <si>
    <t>487210374</t>
  </si>
  <si>
    <t>Lože pod potrubí, stoky a drobné objekty v otevřeném výkopu ze štěrkodrtě 0-63 mm</t>
  </si>
  <si>
    <t>https://podminky.urs.cz/item/CS_URS_2023_01/451541111</t>
  </si>
  <si>
    <t>20</t>
  </si>
  <si>
    <t>451573111</t>
  </si>
  <si>
    <t>Lože pod potrubí otevřený výkop ze štěrkopísku</t>
  </si>
  <si>
    <t>687408037</t>
  </si>
  <si>
    <t>Lože pod potrubí, stoky a drobné objekty v otevřeném výkopu z písku a štěrkopísku do 63 mm</t>
  </si>
  <si>
    <t>https://podminky.urs.cz/item/CS_URS_2023_01/451573111</t>
  </si>
  <si>
    <t>(21,97*0,9*0,1) "od řadu do vodoměrné šachty</t>
  </si>
  <si>
    <t>(30,65*0,9*0,1) "od vodoměrné šachty do objektu</t>
  </si>
  <si>
    <t>452321151</t>
  </si>
  <si>
    <t>Podkladní desky ze ŽB bez zvýšených nároků na prostředí tř. C 20/25 otevřený výkop</t>
  </si>
  <si>
    <t>-1535779300</t>
  </si>
  <si>
    <t>Podkladní a zajišťovací konstrukce z betonu železového v otevřeném výkopu bez zvýšených nároků na prostředí desky pod potrubí, stoky a drobné objekty z betonu tř. C 20/25</t>
  </si>
  <si>
    <t>https://podminky.urs.cz/item/CS_URS_2023_01/452321151</t>
  </si>
  <si>
    <t>22</t>
  </si>
  <si>
    <t>452368211</t>
  </si>
  <si>
    <t>Výztuž podkladních desek nebo bloků nebo pražců otevřený výkop ze svařovaných sítí Kari</t>
  </si>
  <si>
    <t>563863415</t>
  </si>
  <si>
    <t>Výztuž podkladních desek, bloků nebo pražců v otevřeném výkopu ze svařovaných sítí typu Kari</t>
  </si>
  <si>
    <t>https://podminky.urs.cz/item/CS_URS_2023_01/452368211</t>
  </si>
  <si>
    <t>(2,4*2,4)*3,03/1000</t>
  </si>
  <si>
    <t>0,017*1,15 'Přepočtené koeficientem množství</t>
  </si>
  <si>
    <t>Komunikace pozemní</t>
  </si>
  <si>
    <t>23</t>
  </si>
  <si>
    <t>566901233</t>
  </si>
  <si>
    <t>Vyspravení podkladu po překopech inženýrských sítí plochy přes 15 m2 štěrkodrtí tl. 200 mm</t>
  </si>
  <si>
    <t>1540611281</t>
  </si>
  <si>
    <t>Vyspravení podkladu po překopech inženýrských sítí plochy přes 15 m2 s rozprostřením a zhutněním štěrkodrtí tl. 200 mm</t>
  </si>
  <si>
    <t>https://podminky.urs.cz/item/CS_URS_2023_01/566901233</t>
  </si>
  <si>
    <t>10,8*2 'Přepočtené koeficientem množství</t>
  </si>
  <si>
    <t>24</t>
  </si>
  <si>
    <t>572341111</t>
  </si>
  <si>
    <t>Vyspravení krytu komunikací po překopech pl přes 15 m2 asfalt betonem ACO (AB) tl přes 30 do 50 mm</t>
  </si>
  <si>
    <t>1306731513</t>
  </si>
  <si>
    <t>Vyspravení krytu komunikací po překopech inženýrských sítí plochy přes 15 m2 asfaltovým betonem ACO (AB), po zhutnění tl. přes 30 do 50 mm</t>
  </si>
  <si>
    <t>https://podminky.urs.cz/item/CS_URS_2023_01/572341111</t>
  </si>
  <si>
    <t>Trubní vedení</t>
  </si>
  <si>
    <t>25</t>
  </si>
  <si>
    <t>871161141</t>
  </si>
  <si>
    <t>Montáž potrubí z PE100 SDR 11 otevřený výkop svařovaných na tupo D 32 x 3,0 mm</t>
  </si>
  <si>
    <t>m</t>
  </si>
  <si>
    <t>-182624489</t>
  </si>
  <si>
    <t>Montáž vodovodního potrubí z plastů v otevřeném výkopu z polyetylenu PE 100 svařovaných na tupo SDR 11/PN16 D 32 x 3,0 mm</t>
  </si>
  <si>
    <t>https://podminky.urs.cz/item/CS_URS_2023_01/871161141</t>
  </si>
  <si>
    <t>21,97 "od řadu do vodoměrné šachty</t>
  </si>
  <si>
    <t>30,65 "od vodoměrné šachty do objektu</t>
  </si>
  <si>
    <t>26</t>
  </si>
  <si>
    <t>28613752</t>
  </si>
  <si>
    <t>trubka vodovodní LDPE (rPE) D 32x4,4mm</t>
  </si>
  <si>
    <t>1446876009</t>
  </si>
  <si>
    <t>55,251*1,05 'Přepočtené koeficientem množství</t>
  </si>
  <si>
    <t>27</t>
  </si>
  <si>
    <t>891162211</t>
  </si>
  <si>
    <t>Montáž závitového vodoměru G 1 v šachtě</t>
  </si>
  <si>
    <t>kus</t>
  </si>
  <si>
    <t>1293789412</t>
  </si>
  <si>
    <t>Montáž vodovodních armatur na potrubí vodoměrů v šachtě závitových G 1</t>
  </si>
  <si>
    <t>https://podminky.urs.cz/item/CS_URS_2023_01/891162211</t>
  </si>
  <si>
    <t>28</t>
  </si>
  <si>
    <t>38821515</t>
  </si>
  <si>
    <t>vodoměr domovní tlak PN25 Qn 1,5 DN 20 190mm</t>
  </si>
  <si>
    <t>-1110033380</t>
  </si>
  <si>
    <t>29</t>
  </si>
  <si>
    <t>891211112</t>
  </si>
  <si>
    <t>Montáž vodovodních šoupátek otevřený výkop DN 50</t>
  </si>
  <si>
    <t>1476444099</t>
  </si>
  <si>
    <t>Montáž vodovodních armatur na potrubí šoupátek nebo klapek uzavíracích v otevřeném výkopu nebo v šachtách s osazením zemní soupravy (bez poklopů) DN 50</t>
  </si>
  <si>
    <t>https://podminky.urs.cz/item/CS_URS_2023_01/891211112</t>
  </si>
  <si>
    <t>30</t>
  </si>
  <si>
    <t>42221104</t>
  </si>
  <si>
    <t>šoupátko s přírubami voda kategorie č.4000A DN 50 PN16</t>
  </si>
  <si>
    <t>883066065</t>
  </si>
  <si>
    <t>31</t>
  </si>
  <si>
    <t>891269111</t>
  </si>
  <si>
    <t>Montáž navrtávacích pasů na potrubí z jakýchkoli trub DN 100</t>
  </si>
  <si>
    <t>183307011</t>
  </si>
  <si>
    <t>Montáž vodovodních armatur na potrubí navrtávacích pasů s ventilem Jt 1 MPa, na potrubí z trub litinových, ocelových nebo plastických hmot DN 100</t>
  </si>
  <si>
    <t>https://podminky.urs.cz/item/CS_URS_2023_01/891269111</t>
  </si>
  <si>
    <t>32</t>
  </si>
  <si>
    <t>42291072</t>
  </si>
  <si>
    <t>souprava zemní pro šoupátka DN 40-50mm Rd 1,5m</t>
  </si>
  <si>
    <t>-1323590821</t>
  </si>
  <si>
    <t>33</t>
  </si>
  <si>
    <t>892233122</t>
  </si>
  <si>
    <t>Proplach a dezinfekce vodovodního potrubí DN od 40 do 70</t>
  </si>
  <si>
    <t>-747706862</t>
  </si>
  <si>
    <t>https://podminky.urs.cz/item/CS_URS_2023_01/892233122</t>
  </si>
  <si>
    <t>34</t>
  </si>
  <si>
    <t>892241111</t>
  </si>
  <si>
    <t>Tlaková zkouška vodou potrubí DN do 80</t>
  </si>
  <si>
    <t>1036849530</t>
  </si>
  <si>
    <t>Tlakové zkoušky vodou na potrubí DN do 80</t>
  </si>
  <si>
    <t>https://podminky.urs.cz/item/CS_URS_2023_01/892241111</t>
  </si>
  <si>
    <t>35</t>
  </si>
  <si>
    <t>893811163</t>
  </si>
  <si>
    <t>Osazení vodoměrné šachty kruhové z PP samonosné pro běžné zatížení D do 1,2 m hl přes 1,4 do 1,6 m</t>
  </si>
  <si>
    <t>1142001920</t>
  </si>
  <si>
    <t>Osazení vodoměrné šachty z polypropylenu PP samonosné pro běžné zatížení kruhové, průměru D do 1,2 m, světlé hloubky přes 1,4 m do 1,6 m</t>
  </si>
  <si>
    <t>https://podminky.urs.cz/item/CS_URS_2023_01/893811163</t>
  </si>
  <si>
    <t>36</t>
  </si>
  <si>
    <t>56230595</t>
  </si>
  <si>
    <t>šachta plastová vodoměrná samonosná kruhová 1,2/1,6m</t>
  </si>
  <si>
    <t>-1116153582</t>
  </si>
  <si>
    <t>37</t>
  </si>
  <si>
    <t>899103112</t>
  </si>
  <si>
    <t>Osazení poklopů litinových nebo ocelových včetně rámů pro třídu zatížení B125, C250</t>
  </si>
  <si>
    <t>1157276635</t>
  </si>
  <si>
    <t>Osazení poklopů litinových a ocelových včetně rámů pro třídu zatížení B125, C250</t>
  </si>
  <si>
    <t>https://podminky.urs.cz/item/CS_URS_2023_01/899103112</t>
  </si>
  <si>
    <t>38</t>
  </si>
  <si>
    <t>28661933</t>
  </si>
  <si>
    <t>poklop šachtový litinový DN 600 pro třídu zatížení B125</t>
  </si>
  <si>
    <t>1609048587</t>
  </si>
  <si>
    <t>39</t>
  </si>
  <si>
    <t>899401112</t>
  </si>
  <si>
    <t>Osazení poklopů litinových šoupátkových</t>
  </si>
  <si>
    <t>890078030</t>
  </si>
  <si>
    <t>https://podminky.urs.cz/item/CS_URS_2023_01/899401112</t>
  </si>
  <si>
    <t>40</t>
  </si>
  <si>
    <t>42291352</t>
  </si>
  <si>
    <t>poklop litinový šoupátkový pro zemní soupravy osazení do terénu a do vozovky</t>
  </si>
  <si>
    <t>-2137356627</t>
  </si>
  <si>
    <t>41</t>
  </si>
  <si>
    <t>899721111</t>
  </si>
  <si>
    <t>Signalizační vodič DN do 150 mm na potrubí</t>
  </si>
  <si>
    <t>657076401</t>
  </si>
  <si>
    <t>Signalizační vodič na potrubí DN do 150 mm</t>
  </si>
  <si>
    <t>https://podminky.urs.cz/item/CS_URS_2023_01/899721111</t>
  </si>
  <si>
    <t>42</t>
  </si>
  <si>
    <t>899722114</t>
  </si>
  <si>
    <t>Krytí potrubí z plastů výstražnou fólií z PVC 40 cm</t>
  </si>
  <si>
    <t>-1031189077</t>
  </si>
  <si>
    <t>Krytí potrubí z plastů výstražnou fólií z PVC šířky 40 cm</t>
  </si>
  <si>
    <t>https://podminky.urs.cz/item/CS_URS_2023_01/899722114</t>
  </si>
  <si>
    <t>Ostatní konstrukce a práce, bourání</t>
  </si>
  <si>
    <t>43</t>
  </si>
  <si>
    <t>919732211</t>
  </si>
  <si>
    <t>Styčná spára napojení nového živičného povrchu na stávající za tepla š 15 mm hl 25 mm s prořezáním</t>
  </si>
  <si>
    <t>1622068559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</si>
  <si>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</si>
  <si>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https://podminky.urs.cz/item/CS_URS_2023_01/919732211</t>
  </si>
  <si>
    <t>(12*2)</t>
  </si>
  <si>
    <t>44</t>
  </si>
  <si>
    <t>919735114</t>
  </si>
  <si>
    <t>Řezání stávajícího živičného krytu hl přes 150 do 200 mm</t>
  </si>
  <si>
    <t>1832178070</t>
  </si>
  <si>
    <t>Řezání stávajícího živičného krytu nebo podkladu hloubky přes 150 do 200 mm</t>
  </si>
  <si>
    <t>https://podminky.urs.cz/item/CS_URS_2023_01/919735114</t>
  </si>
  <si>
    <t>45</t>
  </si>
  <si>
    <t>977151114</t>
  </si>
  <si>
    <t>Jádrové vrty diamantovými korunkami do stavebních materiálů D přes 50 do 60 mm</t>
  </si>
  <si>
    <t>1158308009</t>
  </si>
  <si>
    <t>Jádrové vrty diamantovými korunkami do stavebních materiálů (železobetonu, betonu, cihel, obkladů, dlažeb, kamene) průměru přes 50 do 60 mm</t>
  </si>
  <si>
    <t>https://podminky.urs.cz/item/CS_URS_2023_01/977151114</t>
  </si>
  <si>
    <t>"prostup objektem</t>
  </si>
  <si>
    <t>0,6</t>
  </si>
  <si>
    <t>997</t>
  </si>
  <si>
    <t>Přesun sutě</t>
  </si>
  <si>
    <t>46</t>
  </si>
  <si>
    <t>997221571</t>
  </si>
  <si>
    <t>Vodorovná doprava vybouraných hmot do 1 km</t>
  </si>
  <si>
    <t>-242782603</t>
  </si>
  <si>
    <t>Vodorovná doprava vybouraných hmot bez naložení, ale se složením a s hrubým urovnáním na vzdálenost do 1 km</t>
  </si>
  <si>
    <t>https://podminky.urs.cz/item/CS_URS_2023_01/997221571</t>
  </si>
  <si>
    <t>47</t>
  </si>
  <si>
    <t>997221579</t>
  </si>
  <si>
    <t>Příplatek ZKD 1 km u vodorovné dopravy vybouraných hmot</t>
  </si>
  <si>
    <t>553329334</t>
  </si>
  <si>
    <t>Vodorovná doprava vybouraných hmot bez naložení, ale se složením a s hrubým urovnáním na vzdálenost Příplatek k ceně za každý další i započatý 1 km přes 1 km</t>
  </si>
  <si>
    <t>https://podminky.urs.cz/item/CS_URS_2023_01/997221579</t>
  </si>
  <si>
    <t>7,326*4 'Přepočtené koeficientem množství</t>
  </si>
  <si>
    <t>48</t>
  </si>
  <si>
    <t>997221612</t>
  </si>
  <si>
    <t>Nakládání vybouraných hmot na dopravní prostředky pro vodorovnou dopravu</t>
  </si>
  <si>
    <t>-1568476782</t>
  </si>
  <si>
    <t>Nakládání na dopravní prostředky pro vodorovnou dopravu vybouraných hmot</t>
  </si>
  <si>
    <t>https://podminky.urs.cz/item/CS_URS_2023_01/997221612</t>
  </si>
  <si>
    <t>49</t>
  </si>
  <si>
    <t>997221873</t>
  </si>
  <si>
    <t>464687071</t>
  </si>
  <si>
    <t>https://podminky.urs.cz/item/CS_URS_2023_01/997221873</t>
  </si>
  <si>
    <t>6,264 "kamenivo</t>
  </si>
  <si>
    <t>50</t>
  </si>
  <si>
    <t>997221875</t>
  </si>
  <si>
    <t>Poplatek za uložení stavebního odpadu na recyklační skládce (skládkovné) asfaltového bez obsahu dehtu zatříděného do Katalogu odpadů pod kódem 17 03 02</t>
  </si>
  <si>
    <t>-366922077</t>
  </si>
  <si>
    <t>https://podminky.urs.cz/item/CS_URS_2023_01/997221875</t>
  </si>
  <si>
    <t>1,058 "asfalt</t>
  </si>
  <si>
    <t>998</t>
  </si>
  <si>
    <t>Přesun hmot</t>
  </si>
  <si>
    <t>51</t>
  </si>
  <si>
    <t>998276101</t>
  </si>
  <si>
    <t>Přesun hmot pro trubní vedení z trub z plastických hmot otevřený výkop</t>
  </si>
  <si>
    <t>-176295671</t>
  </si>
  <si>
    <t>Přesun hmot pro trubní vedení hloubené z trub z plastických hmot nebo sklolaminátových pro vodovody nebo kanalizace v otevřeném výkopu dopravní vzdálenost do 15 m</t>
  </si>
  <si>
    <t>https://podminky.urs.cz/item/CS_URS_2023_01/998276101</t>
  </si>
  <si>
    <t>52</t>
  </si>
  <si>
    <t>998276124</t>
  </si>
  <si>
    <t>Příplatek k přesunu hmot pro trubní vedení z trub z plastických hmot za zvětšený přesun do 500 m</t>
  </si>
  <si>
    <t>1028500914</t>
  </si>
  <si>
    <t>Přesun hmot pro trubní vedení hloubené z trub z plastických hmot nebo sklolaminátových Příplatek k cenám za zvětšený přesun přes vymezenou největší dopravní vzdálenost do 500 m</t>
  </si>
  <si>
    <t>https://podminky.urs.cz/item/CS_URS_2023_01/998276124</t>
  </si>
  <si>
    <t>PSV</t>
  </si>
  <si>
    <t>Práce a dodávky PSV</t>
  </si>
  <si>
    <t>722</t>
  </si>
  <si>
    <t>Zdravotechnika - vnitřní vodovod</t>
  </si>
  <si>
    <t>53</t>
  </si>
  <si>
    <t>722240104</t>
  </si>
  <si>
    <t>Ventily plastové PPR přímé DN 40</t>
  </si>
  <si>
    <t>947683246</t>
  </si>
  <si>
    <t>Armatury z plastických hmot ventily (PPR) přímé DN 40</t>
  </si>
  <si>
    <t>https://podminky.urs.cz/item/CS_URS_2023_01/722240104</t>
  </si>
  <si>
    <t>HZS</t>
  </si>
  <si>
    <t>Hodinové zúčtovací sazby</t>
  </si>
  <si>
    <t>54</t>
  </si>
  <si>
    <t>HZS2491</t>
  </si>
  <si>
    <t>Hodinová zúčtovací sazba dělník zednických výpomocí</t>
  </si>
  <si>
    <t>hod</t>
  </si>
  <si>
    <t>-1184410758</t>
  </si>
  <si>
    <t>Hodinové zúčtovací sazby profesí PSV zednické výpomoci a pomocné práce PSV dělník zednických výpomocí</t>
  </si>
  <si>
    <t>https://podminky.urs.cz/item/CS_URS_2023_01/HZS2491</t>
  </si>
  <si>
    <t>(2*8,5) "začištění průrazu, drobné stavební práce</t>
  </si>
  <si>
    <t>VRN7</t>
  </si>
  <si>
    <t>Provozní vlivy</t>
  </si>
  <si>
    <t>55</t>
  </si>
  <si>
    <t>072103011</t>
  </si>
  <si>
    <t>Zajištění DIO komunikace II. a III. třídy - jednoduché el. vedení</t>
  </si>
  <si>
    <t>-1368868855</t>
  </si>
  <si>
    <t>https://podminky.urs.cz/item/CS_URS_2023_01/072103011</t>
  </si>
  <si>
    <t>Poznámka k položce:_x000d_
- zakreslení do PD_x000d_
- projednání a povolení od Policie_x000d_
- zábor na 3 dny_x000d_
- pronájem, dočasného dopravního značení (kompletní náklady)_x000d_
- demontáž dočasného dopravního značení_x000d_
- uvedení do původního stavu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</si>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</sst>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0001000" TargetMode="External" /><Relationship Id="rId2" Type="http://schemas.openxmlformats.org/officeDocument/2006/relationships/hyperlink" Target="https://podminky.urs.cz/item/CS_URS_2023_01/030001000" TargetMode="External" /><Relationship Id="rId3" Type="http://schemas.openxmlformats.org/officeDocument/2006/relationships/hyperlink" Target="https://podminky.urs.cz/item/CS_URS_2023_01/040001000" TargetMode="External" /><Relationship Id="rId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324" TargetMode="External" /><Relationship Id="rId2" Type="http://schemas.openxmlformats.org/officeDocument/2006/relationships/hyperlink" Target="https://podminky.urs.cz/item/CS_URS_2023_01/113107341" TargetMode="External" /><Relationship Id="rId3" Type="http://schemas.openxmlformats.org/officeDocument/2006/relationships/hyperlink" Target="https://podminky.urs.cz/item/CS_URS_2023_01/121151103" TargetMode="External" /><Relationship Id="rId4" Type="http://schemas.openxmlformats.org/officeDocument/2006/relationships/hyperlink" Target="https://podminky.urs.cz/item/CS_URS_2023_01/132251103" TargetMode="External" /><Relationship Id="rId5" Type="http://schemas.openxmlformats.org/officeDocument/2006/relationships/hyperlink" Target="https://podminky.urs.cz/item/CS_URS_2023_01/133251101" TargetMode="External" /><Relationship Id="rId6" Type="http://schemas.openxmlformats.org/officeDocument/2006/relationships/hyperlink" Target="https://podminky.urs.cz/item/CS_URS_2023_01/139001101" TargetMode="External" /><Relationship Id="rId7" Type="http://schemas.openxmlformats.org/officeDocument/2006/relationships/hyperlink" Target="https://podminky.urs.cz/item/CS_URS_2023_01/151101101" TargetMode="External" /><Relationship Id="rId8" Type="http://schemas.openxmlformats.org/officeDocument/2006/relationships/hyperlink" Target="https://podminky.urs.cz/item/CS_URS_2023_01/151101111" TargetMode="External" /><Relationship Id="rId9" Type="http://schemas.openxmlformats.org/officeDocument/2006/relationships/hyperlink" Target="https://podminky.urs.cz/item/CS_URS_2023_01/162351103" TargetMode="External" /><Relationship Id="rId10" Type="http://schemas.openxmlformats.org/officeDocument/2006/relationships/hyperlink" Target="https://podminky.urs.cz/item/CS_URS_2023_01/162651111" TargetMode="External" /><Relationship Id="rId11" Type="http://schemas.openxmlformats.org/officeDocument/2006/relationships/hyperlink" Target="https://podminky.urs.cz/item/CS_URS_2023_01/171201231" TargetMode="External" /><Relationship Id="rId12" Type="http://schemas.openxmlformats.org/officeDocument/2006/relationships/hyperlink" Target="https://podminky.urs.cz/item/CS_URS_2023_01/174151101" TargetMode="External" /><Relationship Id="rId13" Type="http://schemas.openxmlformats.org/officeDocument/2006/relationships/hyperlink" Target="https://podminky.urs.cz/item/CS_URS_2023_01/175151101" TargetMode="External" /><Relationship Id="rId14" Type="http://schemas.openxmlformats.org/officeDocument/2006/relationships/hyperlink" Target="https://podminky.urs.cz/item/CS_URS_2023_01/181351003" TargetMode="External" /><Relationship Id="rId15" Type="http://schemas.openxmlformats.org/officeDocument/2006/relationships/hyperlink" Target="https://podminky.urs.cz/item/CS_URS_2023_01/181411131" TargetMode="External" /><Relationship Id="rId16" Type="http://schemas.openxmlformats.org/officeDocument/2006/relationships/hyperlink" Target="https://podminky.urs.cz/item/CS_URS_2023_01/181911101" TargetMode="External" /><Relationship Id="rId17" Type="http://schemas.openxmlformats.org/officeDocument/2006/relationships/hyperlink" Target="https://podminky.urs.cz/item/CS_URS_2023_01/451541111" TargetMode="External" /><Relationship Id="rId18" Type="http://schemas.openxmlformats.org/officeDocument/2006/relationships/hyperlink" Target="https://podminky.urs.cz/item/CS_URS_2023_01/451573111" TargetMode="External" /><Relationship Id="rId19" Type="http://schemas.openxmlformats.org/officeDocument/2006/relationships/hyperlink" Target="https://podminky.urs.cz/item/CS_URS_2023_01/452321151" TargetMode="External" /><Relationship Id="rId20" Type="http://schemas.openxmlformats.org/officeDocument/2006/relationships/hyperlink" Target="https://podminky.urs.cz/item/CS_URS_2023_01/452368211" TargetMode="External" /><Relationship Id="rId21" Type="http://schemas.openxmlformats.org/officeDocument/2006/relationships/hyperlink" Target="https://podminky.urs.cz/item/CS_URS_2023_01/566901233" TargetMode="External" /><Relationship Id="rId22" Type="http://schemas.openxmlformats.org/officeDocument/2006/relationships/hyperlink" Target="https://podminky.urs.cz/item/CS_URS_2023_01/572341111" TargetMode="External" /><Relationship Id="rId23" Type="http://schemas.openxmlformats.org/officeDocument/2006/relationships/hyperlink" Target="https://podminky.urs.cz/item/CS_URS_2023_01/871161141" TargetMode="External" /><Relationship Id="rId24" Type="http://schemas.openxmlformats.org/officeDocument/2006/relationships/hyperlink" Target="https://podminky.urs.cz/item/CS_URS_2023_01/891162211" TargetMode="External" /><Relationship Id="rId25" Type="http://schemas.openxmlformats.org/officeDocument/2006/relationships/hyperlink" Target="https://podminky.urs.cz/item/CS_URS_2023_01/891211112" TargetMode="External" /><Relationship Id="rId26" Type="http://schemas.openxmlformats.org/officeDocument/2006/relationships/hyperlink" Target="https://podminky.urs.cz/item/CS_URS_2023_01/891269111" TargetMode="External" /><Relationship Id="rId27" Type="http://schemas.openxmlformats.org/officeDocument/2006/relationships/hyperlink" Target="https://podminky.urs.cz/item/CS_URS_2023_01/892233122" TargetMode="External" /><Relationship Id="rId28" Type="http://schemas.openxmlformats.org/officeDocument/2006/relationships/hyperlink" Target="https://podminky.urs.cz/item/CS_URS_2023_01/892241111" TargetMode="External" /><Relationship Id="rId29" Type="http://schemas.openxmlformats.org/officeDocument/2006/relationships/hyperlink" Target="https://podminky.urs.cz/item/CS_URS_2023_01/893811163" TargetMode="External" /><Relationship Id="rId30" Type="http://schemas.openxmlformats.org/officeDocument/2006/relationships/hyperlink" Target="https://podminky.urs.cz/item/CS_URS_2023_01/899103112" TargetMode="External" /><Relationship Id="rId31" Type="http://schemas.openxmlformats.org/officeDocument/2006/relationships/hyperlink" Target="https://podminky.urs.cz/item/CS_URS_2023_01/899401112" TargetMode="External" /><Relationship Id="rId32" Type="http://schemas.openxmlformats.org/officeDocument/2006/relationships/hyperlink" Target="https://podminky.urs.cz/item/CS_URS_2023_01/899721111" TargetMode="External" /><Relationship Id="rId33" Type="http://schemas.openxmlformats.org/officeDocument/2006/relationships/hyperlink" Target="https://podminky.urs.cz/item/CS_URS_2023_01/899722114" TargetMode="External" /><Relationship Id="rId34" Type="http://schemas.openxmlformats.org/officeDocument/2006/relationships/hyperlink" Target="https://podminky.urs.cz/item/CS_URS_2023_01/919732211" TargetMode="External" /><Relationship Id="rId35" Type="http://schemas.openxmlformats.org/officeDocument/2006/relationships/hyperlink" Target="https://podminky.urs.cz/item/CS_URS_2023_01/919735114" TargetMode="External" /><Relationship Id="rId36" Type="http://schemas.openxmlformats.org/officeDocument/2006/relationships/hyperlink" Target="https://podminky.urs.cz/item/CS_URS_2023_01/977151114" TargetMode="External" /><Relationship Id="rId37" Type="http://schemas.openxmlformats.org/officeDocument/2006/relationships/hyperlink" Target="https://podminky.urs.cz/item/CS_URS_2023_01/997221571" TargetMode="External" /><Relationship Id="rId38" Type="http://schemas.openxmlformats.org/officeDocument/2006/relationships/hyperlink" Target="https://podminky.urs.cz/item/CS_URS_2023_01/997221579" TargetMode="External" /><Relationship Id="rId39" Type="http://schemas.openxmlformats.org/officeDocument/2006/relationships/hyperlink" Target="https://podminky.urs.cz/item/CS_URS_2023_01/997221612" TargetMode="External" /><Relationship Id="rId40" Type="http://schemas.openxmlformats.org/officeDocument/2006/relationships/hyperlink" Target="https://podminky.urs.cz/item/CS_URS_2023_01/997221873" TargetMode="External" /><Relationship Id="rId41" Type="http://schemas.openxmlformats.org/officeDocument/2006/relationships/hyperlink" Target="https://podminky.urs.cz/item/CS_URS_2023_01/997221875" TargetMode="External" /><Relationship Id="rId42" Type="http://schemas.openxmlformats.org/officeDocument/2006/relationships/hyperlink" Target="https://podminky.urs.cz/item/CS_URS_2023_01/998276101" TargetMode="External" /><Relationship Id="rId43" Type="http://schemas.openxmlformats.org/officeDocument/2006/relationships/hyperlink" Target="https://podminky.urs.cz/item/CS_URS_2023_01/998276124" TargetMode="External" /><Relationship Id="rId44" Type="http://schemas.openxmlformats.org/officeDocument/2006/relationships/hyperlink" Target="https://podminky.urs.cz/item/CS_URS_2023_01/722240104" TargetMode="External" /><Relationship Id="rId45" Type="http://schemas.openxmlformats.org/officeDocument/2006/relationships/hyperlink" Target="https://podminky.urs.cz/item/CS_URS_2023_01/HZS2491" TargetMode="External" /><Relationship Id="rId46" Type="http://schemas.openxmlformats.org/officeDocument/2006/relationships/hyperlink" Target="https://podminky.urs.cz/item/CS_URS_2023_01/072103011" TargetMode="External" /><Relationship Id="rId4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36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36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39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39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43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44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45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46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47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48</v>
      </c>
      <c r="E29" s="49"/>
      <c r="F29" s="33" t="s">
        <v>49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50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51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52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53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54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55</v>
      </c>
      <c r="U35" s="56"/>
      <c r="V35" s="56"/>
      <c r="W35" s="56"/>
      <c r="X35" s="58" t="s">
        <v>56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57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2021083A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SO 101 - Kabinety učitelů č.p. 626, SO-01 vodovní přípojka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Rokycany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13. 11. 2021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ZČM v Plzni, p.o., Kopeckého sady 357/2, Plzeň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37</v>
      </c>
      <c r="AJ49" s="42"/>
      <c r="AK49" s="42"/>
      <c r="AL49" s="42"/>
      <c r="AM49" s="75" t="str">
        <f>IF(E17="","",E17)</f>
        <v>MPtechnik s.r.o.</v>
      </c>
      <c r="AN49" s="66"/>
      <c r="AO49" s="66"/>
      <c r="AP49" s="66"/>
      <c r="AQ49" s="42"/>
      <c r="AR49" s="46"/>
      <c r="AS49" s="76" t="s">
        <v>58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35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40</v>
      </c>
      <c r="AJ50" s="42"/>
      <c r="AK50" s="42"/>
      <c r="AL50" s="42"/>
      <c r="AM50" s="75" t="str">
        <f>IF(E20="","",E20)</f>
        <v>Jakub Vilingr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59</v>
      </c>
      <c r="D52" s="89"/>
      <c r="E52" s="89"/>
      <c r="F52" s="89"/>
      <c r="G52" s="89"/>
      <c r="H52" s="90"/>
      <c r="I52" s="91" t="s">
        <v>60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61</v>
      </c>
      <c r="AH52" s="89"/>
      <c r="AI52" s="89"/>
      <c r="AJ52" s="89"/>
      <c r="AK52" s="89"/>
      <c r="AL52" s="89"/>
      <c r="AM52" s="89"/>
      <c r="AN52" s="91" t="s">
        <v>62</v>
      </c>
      <c r="AO52" s="89"/>
      <c r="AP52" s="89"/>
      <c r="AQ52" s="93" t="s">
        <v>63</v>
      </c>
      <c r="AR52" s="46"/>
      <c r="AS52" s="94" t="s">
        <v>64</v>
      </c>
      <c r="AT52" s="95" t="s">
        <v>65</v>
      </c>
      <c r="AU52" s="95" t="s">
        <v>66</v>
      </c>
      <c r="AV52" s="95" t="s">
        <v>67</v>
      </c>
      <c r="AW52" s="95" t="s">
        <v>68</v>
      </c>
      <c r="AX52" s="95" t="s">
        <v>69</v>
      </c>
      <c r="AY52" s="95" t="s">
        <v>70</v>
      </c>
      <c r="AZ52" s="95" t="s">
        <v>71</v>
      </c>
      <c r="BA52" s="95" t="s">
        <v>72</v>
      </c>
      <c r="BB52" s="95" t="s">
        <v>73</v>
      </c>
      <c r="BC52" s="95" t="s">
        <v>74</v>
      </c>
      <c r="BD52" s="96" t="s">
        <v>75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76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32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77</v>
      </c>
      <c r="BT54" s="111" t="s">
        <v>78</v>
      </c>
      <c r="BU54" s="112" t="s">
        <v>79</v>
      </c>
      <c r="BV54" s="111" t="s">
        <v>80</v>
      </c>
      <c r="BW54" s="111" t="s">
        <v>5</v>
      </c>
      <c r="BX54" s="111" t="s">
        <v>81</v>
      </c>
      <c r="CL54" s="111" t="s">
        <v>19</v>
      </c>
    </row>
    <row r="55" s="7" customFormat="1" ht="16.5" customHeight="1">
      <c r="A55" s="113" t="s">
        <v>82</v>
      </c>
      <c r="B55" s="114"/>
      <c r="C55" s="115"/>
      <c r="D55" s="116" t="s">
        <v>83</v>
      </c>
      <c r="E55" s="116"/>
      <c r="F55" s="116"/>
      <c r="G55" s="116"/>
      <c r="H55" s="116"/>
      <c r="I55" s="117"/>
      <c r="J55" s="116" t="s">
        <v>84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'00 - Pokyny pro zpracován...'!J30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85</v>
      </c>
      <c r="AR55" s="120"/>
      <c r="AS55" s="121">
        <v>0</v>
      </c>
      <c r="AT55" s="122">
        <f>ROUND(SUM(AV55:AW55),2)</f>
        <v>0</v>
      </c>
      <c r="AU55" s="123">
        <f>'00 - Pokyny pro zpracován...'!P80</f>
        <v>0</v>
      </c>
      <c r="AV55" s="122">
        <f>'00 - Pokyny pro zpracován...'!J33</f>
        <v>0</v>
      </c>
      <c r="AW55" s="122">
        <f>'00 - Pokyny pro zpracován...'!J34</f>
        <v>0</v>
      </c>
      <c r="AX55" s="122">
        <f>'00 - Pokyny pro zpracován...'!J35</f>
        <v>0</v>
      </c>
      <c r="AY55" s="122">
        <f>'00 - Pokyny pro zpracován...'!J36</f>
        <v>0</v>
      </c>
      <c r="AZ55" s="122">
        <f>'00 - Pokyny pro zpracován...'!F33</f>
        <v>0</v>
      </c>
      <c r="BA55" s="122">
        <f>'00 - Pokyny pro zpracován...'!F34</f>
        <v>0</v>
      </c>
      <c r="BB55" s="122">
        <f>'00 - Pokyny pro zpracován...'!F35</f>
        <v>0</v>
      </c>
      <c r="BC55" s="122">
        <f>'00 - Pokyny pro zpracován...'!F36</f>
        <v>0</v>
      </c>
      <c r="BD55" s="124">
        <f>'00 - Pokyny pro zpracován...'!F37</f>
        <v>0</v>
      </c>
      <c r="BE55" s="7"/>
      <c r="BT55" s="125" t="s">
        <v>86</v>
      </c>
      <c r="BV55" s="125" t="s">
        <v>80</v>
      </c>
      <c r="BW55" s="125" t="s">
        <v>87</v>
      </c>
      <c r="BX55" s="125" t="s">
        <v>5</v>
      </c>
      <c r="CL55" s="125" t="s">
        <v>88</v>
      </c>
      <c r="CM55" s="125" t="s">
        <v>89</v>
      </c>
    </row>
    <row r="56" s="7" customFormat="1" ht="16.5" customHeight="1">
      <c r="A56" s="113" t="s">
        <v>82</v>
      </c>
      <c r="B56" s="114"/>
      <c r="C56" s="115"/>
      <c r="D56" s="116" t="s">
        <v>90</v>
      </c>
      <c r="E56" s="116"/>
      <c r="F56" s="116"/>
      <c r="G56" s="116"/>
      <c r="H56" s="116"/>
      <c r="I56" s="117"/>
      <c r="J56" s="116" t="s">
        <v>91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'01 - Vedlejší rozpočtové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85</v>
      </c>
      <c r="AR56" s="120"/>
      <c r="AS56" s="121">
        <v>0</v>
      </c>
      <c r="AT56" s="122">
        <f>ROUND(SUM(AV56:AW56),2)</f>
        <v>0</v>
      </c>
      <c r="AU56" s="123">
        <f>'01 - Vedlejší rozpočtové ...'!P83</f>
        <v>0</v>
      </c>
      <c r="AV56" s="122">
        <f>'01 - Vedlejší rozpočtové ...'!J33</f>
        <v>0</v>
      </c>
      <c r="AW56" s="122">
        <f>'01 - Vedlejší rozpočtové ...'!J34</f>
        <v>0</v>
      </c>
      <c r="AX56" s="122">
        <f>'01 - Vedlejší rozpočtové ...'!J35</f>
        <v>0</v>
      </c>
      <c r="AY56" s="122">
        <f>'01 - Vedlejší rozpočtové ...'!J36</f>
        <v>0</v>
      </c>
      <c r="AZ56" s="122">
        <f>'01 - Vedlejší rozpočtové ...'!F33</f>
        <v>0</v>
      </c>
      <c r="BA56" s="122">
        <f>'01 - Vedlejší rozpočtové ...'!F34</f>
        <v>0</v>
      </c>
      <c r="BB56" s="122">
        <f>'01 - Vedlejší rozpočtové ...'!F35</f>
        <v>0</v>
      </c>
      <c r="BC56" s="122">
        <f>'01 - Vedlejší rozpočtové ...'!F36</f>
        <v>0</v>
      </c>
      <c r="BD56" s="124">
        <f>'01 - Vedlejší rozpočtové ...'!F37</f>
        <v>0</v>
      </c>
      <c r="BE56" s="7"/>
      <c r="BT56" s="125" t="s">
        <v>86</v>
      </c>
      <c r="BV56" s="125" t="s">
        <v>80</v>
      </c>
      <c r="BW56" s="125" t="s">
        <v>92</v>
      </c>
      <c r="BX56" s="125" t="s">
        <v>5</v>
      </c>
      <c r="CL56" s="125" t="s">
        <v>32</v>
      </c>
      <c r="CM56" s="125" t="s">
        <v>89</v>
      </c>
    </row>
    <row r="57" s="7" customFormat="1" ht="16.5" customHeight="1">
      <c r="A57" s="113" t="s">
        <v>82</v>
      </c>
      <c r="B57" s="114"/>
      <c r="C57" s="115"/>
      <c r="D57" s="116" t="s">
        <v>93</v>
      </c>
      <c r="E57" s="116"/>
      <c r="F57" s="116"/>
      <c r="G57" s="116"/>
      <c r="H57" s="116"/>
      <c r="I57" s="117"/>
      <c r="J57" s="116" t="s">
        <v>94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'02 - SO-01 Vodovodní příp...'!J30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85</v>
      </c>
      <c r="AR57" s="120"/>
      <c r="AS57" s="126">
        <v>0</v>
      </c>
      <c r="AT57" s="127">
        <f>ROUND(SUM(AV57:AW57),2)</f>
        <v>0</v>
      </c>
      <c r="AU57" s="128">
        <f>'02 - SO-01 Vodovodní příp...'!P92</f>
        <v>0</v>
      </c>
      <c r="AV57" s="127">
        <f>'02 - SO-01 Vodovodní příp...'!J33</f>
        <v>0</v>
      </c>
      <c r="AW57" s="127">
        <f>'02 - SO-01 Vodovodní příp...'!J34</f>
        <v>0</v>
      </c>
      <c r="AX57" s="127">
        <f>'02 - SO-01 Vodovodní příp...'!J35</f>
        <v>0</v>
      </c>
      <c r="AY57" s="127">
        <f>'02 - SO-01 Vodovodní příp...'!J36</f>
        <v>0</v>
      </c>
      <c r="AZ57" s="127">
        <f>'02 - SO-01 Vodovodní příp...'!F33</f>
        <v>0</v>
      </c>
      <c r="BA57" s="127">
        <f>'02 - SO-01 Vodovodní příp...'!F34</f>
        <v>0</v>
      </c>
      <c r="BB57" s="127">
        <f>'02 - SO-01 Vodovodní příp...'!F35</f>
        <v>0</v>
      </c>
      <c r="BC57" s="127">
        <f>'02 - SO-01 Vodovodní příp...'!F36</f>
        <v>0</v>
      </c>
      <c r="BD57" s="129">
        <f>'02 - SO-01 Vodovodní příp...'!F37</f>
        <v>0</v>
      </c>
      <c r="BE57" s="7"/>
      <c r="BT57" s="125" t="s">
        <v>86</v>
      </c>
      <c r="BV57" s="125" t="s">
        <v>80</v>
      </c>
      <c r="BW57" s="125" t="s">
        <v>95</v>
      </c>
      <c r="BX57" s="125" t="s">
        <v>5</v>
      </c>
      <c r="CL57" s="125" t="s">
        <v>32</v>
      </c>
      <c r="CM57" s="125" t="s">
        <v>89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S99XYOuM5MnojAo4dXiizgh4zOh4zFIkS82QXytmGNW9UhONFk8PQJkflJkvatG+BBmQ5l5RhniSOp5piYnxNQ==" hashValue="WR9G+1W0w4OvtWawyBBCswlZYBjov67MVt/ib2ixMTfPSU9l7gX38KVLw0wNuY7i3mf8DUG5Eark23mEzSzqEA==" algorithmName="SHA-512" password="9C2B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0 - Pokyny pro zpracován...'!C2" display="/"/>
    <hyperlink ref="A56" location="'01 - Vedlejší rozpočtové ...'!C2" display="/"/>
    <hyperlink ref="A57" location="'02 - SO-01 Vodovodní pří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89</v>
      </c>
    </row>
    <row r="4" s="1" customFormat="1" ht="24.96" customHeight="1">
      <c r="B4" s="21"/>
      <c r="D4" s="132" t="s">
        <v>96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SO 101 - Kabinety učitelů č.p. 626, SO-01 vodovní přípojka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88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13. 11. 2021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ROUND((SUM(BE80:BE99)),  2)</f>
        <v>0</v>
      </c>
      <c r="G33" s="40"/>
      <c r="H33" s="40"/>
      <c r="I33" s="150">
        <v>0.20999999999999999</v>
      </c>
      <c r="J33" s="149">
        <f>ROUND(((SUM(BE80:BE99))*I33),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ROUND((SUM(BF80:BF99)),  2)</f>
        <v>0</v>
      </c>
      <c r="G34" s="40"/>
      <c r="H34" s="40"/>
      <c r="I34" s="150">
        <v>0.14999999999999999</v>
      </c>
      <c r="J34" s="149">
        <f>ROUND(((SUM(BF80:BF99))*I34),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ROUND((SUM(BG80:BG99)),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ROUND((SUM(BH80:BH99)),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ROUND((SUM(BI80:BI99)),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SO 101 - Kabinety učitelů č.p. 626, SO-01 vodovní přípojka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00 - Pokyny pro zpracování nabídky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Rokycany</v>
      </c>
      <c r="G52" s="42"/>
      <c r="H52" s="42"/>
      <c r="I52" s="33" t="s">
        <v>24</v>
      </c>
      <c r="J52" s="74" t="str">
        <f>IF(J12="","",J12)</f>
        <v>13. 11. 2021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ZČM v Plzni, p.o., Kopeckého sady 357/2, Plzeň</v>
      </c>
      <c r="G54" s="42"/>
      <c r="H54" s="42"/>
      <c r="I54" s="33" t="s">
        <v>37</v>
      </c>
      <c r="J54" s="38" t="str">
        <f>E21</f>
        <v>MPtechnik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7"/>
      <c r="C60" s="168"/>
      <c r="D60" s="169" t="s">
        <v>103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4" t="s">
        <v>104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3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SO 101 - Kabinety učitelů č.p. 626, SO-01 vodovní přípojka</v>
      </c>
      <c r="F70" s="33"/>
      <c r="G70" s="33"/>
      <c r="H70" s="33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3" t="s">
        <v>97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00 - Pokyny pro zpracování nabídky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22</v>
      </c>
      <c r="D74" s="42"/>
      <c r="E74" s="42"/>
      <c r="F74" s="28" t="str">
        <f>F12</f>
        <v>Rokycany</v>
      </c>
      <c r="G74" s="42"/>
      <c r="H74" s="42"/>
      <c r="I74" s="33" t="s">
        <v>24</v>
      </c>
      <c r="J74" s="74" t="str">
        <f>IF(J12="","",J12)</f>
        <v>13. 11. 2021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3" t="s">
        <v>30</v>
      </c>
      <c r="D76" s="42"/>
      <c r="E76" s="42"/>
      <c r="F76" s="28" t="str">
        <f>E15</f>
        <v>ZČM v Plzni, p.o., Kopeckého sady 357/2, Plzeň</v>
      </c>
      <c r="G76" s="42"/>
      <c r="H76" s="42"/>
      <c r="I76" s="33" t="s">
        <v>37</v>
      </c>
      <c r="J76" s="38" t="str">
        <f>E21</f>
        <v>MPtechnik s.r.o.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3" t="s">
        <v>35</v>
      </c>
      <c r="D77" s="42"/>
      <c r="E77" s="42"/>
      <c r="F77" s="28" t="str">
        <f>IF(E18="","",E18)</f>
        <v>Vyplň údaj</v>
      </c>
      <c r="G77" s="42"/>
      <c r="H77" s="42"/>
      <c r="I77" s="33" t="s">
        <v>40</v>
      </c>
      <c r="J77" s="38" t="str">
        <f>E24</f>
        <v>Jakub Vilingr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0" customFormat="1" ht="29.28" customHeight="1">
      <c r="A79" s="173"/>
      <c r="B79" s="174"/>
      <c r="C79" s="175" t="s">
        <v>105</v>
      </c>
      <c r="D79" s="176" t="s">
        <v>63</v>
      </c>
      <c r="E79" s="176" t="s">
        <v>59</v>
      </c>
      <c r="F79" s="176" t="s">
        <v>60</v>
      </c>
      <c r="G79" s="176" t="s">
        <v>106</v>
      </c>
      <c r="H79" s="176" t="s">
        <v>107</v>
      </c>
      <c r="I79" s="176" t="s">
        <v>108</v>
      </c>
      <c r="J79" s="176" t="s">
        <v>101</v>
      </c>
      <c r="K79" s="177" t="s">
        <v>109</v>
      </c>
      <c r="L79" s="178"/>
      <c r="M79" s="94" t="s">
        <v>32</v>
      </c>
      <c r="N79" s="95" t="s">
        <v>48</v>
      </c>
      <c r="O79" s="95" t="s">
        <v>110</v>
      </c>
      <c r="P79" s="95" t="s">
        <v>111</v>
      </c>
      <c r="Q79" s="95" t="s">
        <v>112</v>
      </c>
      <c r="R79" s="95" t="s">
        <v>113</v>
      </c>
      <c r="S79" s="95" t="s">
        <v>114</v>
      </c>
      <c r="T79" s="96" t="s">
        <v>115</v>
      </c>
      <c r="U79" s="173"/>
      <c r="V79" s="173"/>
      <c r="W79" s="173"/>
      <c r="X79" s="173"/>
      <c r="Y79" s="173"/>
      <c r="Z79" s="173"/>
      <c r="AA79" s="173"/>
      <c r="AB79" s="173"/>
      <c r="AC79" s="173"/>
      <c r="AD79" s="173"/>
      <c r="AE79" s="173"/>
    </row>
    <row r="80" s="2" customFormat="1" ht="22.8" customHeight="1">
      <c r="A80" s="40"/>
      <c r="B80" s="41"/>
      <c r="C80" s="101" t="s">
        <v>116</v>
      </c>
      <c r="D80" s="42"/>
      <c r="E80" s="42"/>
      <c r="F80" s="42"/>
      <c r="G80" s="42"/>
      <c r="H80" s="42"/>
      <c r="I80" s="42"/>
      <c r="J80" s="179">
        <f>BK80</f>
        <v>0</v>
      </c>
      <c r="K80" s="42"/>
      <c r="L80" s="46"/>
      <c r="M80" s="97"/>
      <c r="N80" s="180"/>
      <c r="O80" s="98"/>
      <c r="P80" s="181">
        <f>P81</f>
        <v>0</v>
      </c>
      <c r="Q80" s="98"/>
      <c r="R80" s="181">
        <f>R81</f>
        <v>0</v>
      </c>
      <c r="S80" s="98"/>
      <c r="T80" s="182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8" t="s">
        <v>77</v>
      </c>
      <c r="AU80" s="18" t="s">
        <v>102</v>
      </c>
      <c r="BK80" s="183">
        <f>BK81</f>
        <v>0</v>
      </c>
    </row>
    <row r="81" s="11" customFormat="1" ht="25.92" customHeight="1">
      <c r="A81" s="11"/>
      <c r="B81" s="184"/>
      <c r="C81" s="185"/>
      <c r="D81" s="186" t="s">
        <v>77</v>
      </c>
      <c r="E81" s="187" t="s">
        <v>117</v>
      </c>
      <c r="F81" s="187" t="s">
        <v>118</v>
      </c>
      <c r="G81" s="185"/>
      <c r="H81" s="185"/>
      <c r="I81" s="188"/>
      <c r="J81" s="189">
        <f>BK81</f>
        <v>0</v>
      </c>
      <c r="K81" s="185"/>
      <c r="L81" s="190"/>
      <c r="M81" s="191"/>
      <c r="N81" s="192"/>
      <c r="O81" s="192"/>
      <c r="P81" s="193">
        <f>SUM(P82:P99)</f>
        <v>0</v>
      </c>
      <c r="Q81" s="192"/>
      <c r="R81" s="193">
        <f>SUM(R82:R99)</f>
        <v>0</v>
      </c>
      <c r="S81" s="192"/>
      <c r="T81" s="194">
        <f>SUM(T82:T99)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5" t="s">
        <v>119</v>
      </c>
      <c r="AT81" s="196" t="s">
        <v>77</v>
      </c>
      <c r="AU81" s="196" t="s">
        <v>78</v>
      </c>
      <c r="AY81" s="195" t="s">
        <v>120</v>
      </c>
      <c r="BK81" s="197">
        <f>SUM(BK82:BK99)</f>
        <v>0</v>
      </c>
    </row>
    <row r="82" s="2" customFormat="1" ht="44.25" customHeight="1">
      <c r="A82" s="40"/>
      <c r="B82" s="41"/>
      <c r="C82" s="198" t="s">
        <v>86</v>
      </c>
      <c r="D82" s="198" t="s">
        <v>121</v>
      </c>
      <c r="E82" s="199" t="s">
        <v>122</v>
      </c>
      <c r="F82" s="200" t="s">
        <v>123</v>
      </c>
      <c r="G82" s="201" t="s">
        <v>32</v>
      </c>
      <c r="H82" s="202">
        <v>0</v>
      </c>
      <c r="I82" s="203"/>
      <c r="J82" s="204">
        <f>ROUND(I82*H82,2)</f>
        <v>0</v>
      </c>
      <c r="K82" s="200" t="s">
        <v>32</v>
      </c>
      <c r="L82" s="46"/>
      <c r="M82" s="205" t="s">
        <v>32</v>
      </c>
      <c r="N82" s="206" t="s">
        <v>49</v>
      </c>
      <c r="O82" s="86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09" t="s">
        <v>124</v>
      </c>
      <c r="AT82" s="209" t="s">
        <v>121</v>
      </c>
      <c r="AU82" s="209" t="s">
        <v>86</v>
      </c>
      <c r="AY82" s="18" t="s">
        <v>120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8" t="s">
        <v>86</v>
      </c>
      <c r="BK82" s="210">
        <f>ROUND(I82*H82,2)</f>
        <v>0</v>
      </c>
      <c r="BL82" s="18" t="s">
        <v>124</v>
      </c>
      <c r="BM82" s="209" t="s">
        <v>125</v>
      </c>
    </row>
    <row r="83" s="2" customFormat="1">
      <c r="A83" s="40"/>
      <c r="B83" s="41"/>
      <c r="C83" s="42"/>
      <c r="D83" s="211" t="s">
        <v>126</v>
      </c>
      <c r="E83" s="42"/>
      <c r="F83" s="212" t="s">
        <v>123</v>
      </c>
      <c r="G83" s="42"/>
      <c r="H83" s="42"/>
      <c r="I83" s="213"/>
      <c r="J83" s="42"/>
      <c r="K83" s="42"/>
      <c r="L83" s="46"/>
      <c r="M83" s="214"/>
      <c r="N83" s="215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126</v>
      </c>
      <c r="AU83" s="18" t="s">
        <v>86</v>
      </c>
    </row>
    <row r="84" s="2" customFormat="1" ht="24.15" customHeight="1">
      <c r="A84" s="40"/>
      <c r="B84" s="41"/>
      <c r="C84" s="198" t="s">
        <v>89</v>
      </c>
      <c r="D84" s="198" t="s">
        <v>121</v>
      </c>
      <c r="E84" s="199" t="s">
        <v>127</v>
      </c>
      <c r="F84" s="200" t="s">
        <v>128</v>
      </c>
      <c r="G84" s="201" t="s">
        <v>32</v>
      </c>
      <c r="H84" s="202">
        <v>0</v>
      </c>
      <c r="I84" s="203"/>
      <c r="J84" s="204">
        <f>ROUND(I84*H84,2)</f>
        <v>0</v>
      </c>
      <c r="K84" s="200" t="s">
        <v>32</v>
      </c>
      <c r="L84" s="46"/>
      <c r="M84" s="205" t="s">
        <v>32</v>
      </c>
      <c r="N84" s="206" t="s">
        <v>49</v>
      </c>
      <c r="O84" s="86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09" t="s">
        <v>124</v>
      </c>
      <c r="AT84" s="209" t="s">
        <v>121</v>
      </c>
      <c r="AU84" s="209" t="s">
        <v>86</v>
      </c>
      <c r="AY84" s="18" t="s">
        <v>120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8" t="s">
        <v>86</v>
      </c>
      <c r="BK84" s="210">
        <f>ROUND(I84*H84,2)</f>
        <v>0</v>
      </c>
      <c r="BL84" s="18" t="s">
        <v>124</v>
      </c>
      <c r="BM84" s="209" t="s">
        <v>129</v>
      </c>
    </row>
    <row r="85" s="2" customFormat="1">
      <c r="A85" s="40"/>
      <c r="B85" s="41"/>
      <c r="C85" s="42"/>
      <c r="D85" s="211" t="s">
        <v>126</v>
      </c>
      <c r="E85" s="42"/>
      <c r="F85" s="212" t="s">
        <v>128</v>
      </c>
      <c r="G85" s="42"/>
      <c r="H85" s="42"/>
      <c r="I85" s="213"/>
      <c r="J85" s="42"/>
      <c r="K85" s="42"/>
      <c r="L85" s="46"/>
      <c r="M85" s="214"/>
      <c r="N85" s="215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126</v>
      </c>
      <c r="AU85" s="18" t="s">
        <v>86</v>
      </c>
    </row>
    <row r="86" s="2" customFormat="1" ht="37.8" customHeight="1">
      <c r="A86" s="40"/>
      <c r="B86" s="41"/>
      <c r="C86" s="198" t="s">
        <v>130</v>
      </c>
      <c r="D86" s="198" t="s">
        <v>121</v>
      </c>
      <c r="E86" s="199" t="s">
        <v>131</v>
      </c>
      <c r="F86" s="200" t="s">
        <v>132</v>
      </c>
      <c r="G86" s="201" t="s">
        <v>32</v>
      </c>
      <c r="H86" s="202">
        <v>0</v>
      </c>
      <c r="I86" s="203"/>
      <c r="J86" s="204">
        <f>ROUND(I86*H86,2)</f>
        <v>0</v>
      </c>
      <c r="K86" s="200" t="s">
        <v>32</v>
      </c>
      <c r="L86" s="46"/>
      <c r="M86" s="205" t="s">
        <v>32</v>
      </c>
      <c r="N86" s="206" t="s">
        <v>49</v>
      </c>
      <c r="O86" s="86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09" t="s">
        <v>124</v>
      </c>
      <c r="AT86" s="209" t="s">
        <v>121</v>
      </c>
      <c r="AU86" s="209" t="s">
        <v>86</v>
      </c>
      <c r="AY86" s="18" t="s">
        <v>120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8" t="s">
        <v>86</v>
      </c>
      <c r="BK86" s="210">
        <f>ROUND(I86*H86,2)</f>
        <v>0</v>
      </c>
      <c r="BL86" s="18" t="s">
        <v>124</v>
      </c>
      <c r="BM86" s="209" t="s">
        <v>133</v>
      </c>
    </row>
    <row r="87" s="2" customFormat="1">
      <c r="A87" s="40"/>
      <c r="B87" s="41"/>
      <c r="C87" s="42"/>
      <c r="D87" s="211" t="s">
        <v>126</v>
      </c>
      <c r="E87" s="42"/>
      <c r="F87" s="212" t="s">
        <v>132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126</v>
      </c>
      <c r="AU87" s="18" t="s">
        <v>86</v>
      </c>
    </row>
    <row r="88" s="2" customFormat="1">
      <c r="A88" s="40"/>
      <c r="B88" s="41"/>
      <c r="C88" s="42"/>
      <c r="D88" s="211" t="s">
        <v>134</v>
      </c>
      <c r="E88" s="42"/>
      <c r="F88" s="216" t="s">
        <v>135</v>
      </c>
      <c r="G88" s="42"/>
      <c r="H88" s="42"/>
      <c r="I88" s="213"/>
      <c r="J88" s="42"/>
      <c r="K88" s="42"/>
      <c r="L88" s="46"/>
      <c r="M88" s="214"/>
      <c r="N88" s="21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134</v>
      </c>
      <c r="AU88" s="18" t="s">
        <v>86</v>
      </c>
    </row>
    <row r="89" s="2" customFormat="1" ht="44.25" customHeight="1">
      <c r="A89" s="40"/>
      <c r="B89" s="41"/>
      <c r="C89" s="198" t="s">
        <v>119</v>
      </c>
      <c r="D89" s="198" t="s">
        <v>121</v>
      </c>
      <c r="E89" s="199" t="s">
        <v>136</v>
      </c>
      <c r="F89" s="200" t="s">
        <v>137</v>
      </c>
      <c r="G89" s="201" t="s">
        <v>32</v>
      </c>
      <c r="H89" s="202">
        <v>0</v>
      </c>
      <c r="I89" s="203"/>
      <c r="J89" s="204">
        <f>ROUND(I89*H89,2)</f>
        <v>0</v>
      </c>
      <c r="K89" s="200" t="s">
        <v>32</v>
      </c>
      <c r="L89" s="46"/>
      <c r="M89" s="205" t="s">
        <v>32</v>
      </c>
      <c r="N89" s="206" t="s">
        <v>49</v>
      </c>
      <c r="O89" s="86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09" t="s">
        <v>124</v>
      </c>
      <c r="AT89" s="209" t="s">
        <v>121</v>
      </c>
      <c r="AU89" s="209" t="s">
        <v>86</v>
      </c>
      <c r="AY89" s="18" t="s">
        <v>120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8" t="s">
        <v>86</v>
      </c>
      <c r="BK89" s="210">
        <f>ROUND(I89*H89,2)</f>
        <v>0</v>
      </c>
      <c r="BL89" s="18" t="s">
        <v>124</v>
      </c>
      <c r="BM89" s="209" t="s">
        <v>138</v>
      </c>
    </row>
    <row r="90" s="2" customFormat="1">
      <c r="A90" s="40"/>
      <c r="B90" s="41"/>
      <c r="C90" s="42"/>
      <c r="D90" s="211" t="s">
        <v>126</v>
      </c>
      <c r="E90" s="42"/>
      <c r="F90" s="212" t="s">
        <v>137</v>
      </c>
      <c r="G90" s="42"/>
      <c r="H90" s="42"/>
      <c r="I90" s="213"/>
      <c r="J90" s="42"/>
      <c r="K90" s="42"/>
      <c r="L90" s="46"/>
      <c r="M90" s="214"/>
      <c r="N90" s="21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126</v>
      </c>
      <c r="AU90" s="18" t="s">
        <v>86</v>
      </c>
    </row>
    <row r="91" s="2" customFormat="1">
      <c r="A91" s="40"/>
      <c r="B91" s="41"/>
      <c r="C91" s="42"/>
      <c r="D91" s="211" t="s">
        <v>134</v>
      </c>
      <c r="E91" s="42"/>
      <c r="F91" s="216" t="s">
        <v>139</v>
      </c>
      <c r="G91" s="42"/>
      <c r="H91" s="42"/>
      <c r="I91" s="213"/>
      <c r="J91" s="42"/>
      <c r="K91" s="42"/>
      <c r="L91" s="46"/>
      <c r="M91" s="214"/>
      <c r="N91" s="21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134</v>
      </c>
      <c r="AU91" s="18" t="s">
        <v>86</v>
      </c>
    </row>
    <row r="92" s="2" customFormat="1" ht="49.05" customHeight="1">
      <c r="A92" s="40"/>
      <c r="B92" s="41"/>
      <c r="C92" s="198" t="s">
        <v>140</v>
      </c>
      <c r="D92" s="198" t="s">
        <v>121</v>
      </c>
      <c r="E92" s="199" t="s">
        <v>141</v>
      </c>
      <c r="F92" s="200" t="s">
        <v>142</v>
      </c>
      <c r="G92" s="201" t="s">
        <v>32</v>
      </c>
      <c r="H92" s="202">
        <v>0</v>
      </c>
      <c r="I92" s="203"/>
      <c r="J92" s="204">
        <f>ROUND(I92*H92,2)</f>
        <v>0</v>
      </c>
      <c r="K92" s="200" t="s">
        <v>32</v>
      </c>
      <c r="L92" s="46"/>
      <c r="M92" s="205" t="s">
        <v>32</v>
      </c>
      <c r="N92" s="206" t="s">
        <v>49</v>
      </c>
      <c r="O92" s="86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09" t="s">
        <v>124</v>
      </c>
      <c r="AT92" s="209" t="s">
        <v>121</v>
      </c>
      <c r="AU92" s="209" t="s">
        <v>86</v>
      </c>
      <c r="AY92" s="18" t="s">
        <v>120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8" t="s">
        <v>86</v>
      </c>
      <c r="BK92" s="210">
        <f>ROUND(I92*H92,2)</f>
        <v>0</v>
      </c>
      <c r="BL92" s="18" t="s">
        <v>124</v>
      </c>
      <c r="BM92" s="209" t="s">
        <v>143</v>
      </c>
    </row>
    <row r="93" s="2" customFormat="1">
      <c r="A93" s="40"/>
      <c r="B93" s="41"/>
      <c r="C93" s="42"/>
      <c r="D93" s="211" t="s">
        <v>126</v>
      </c>
      <c r="E93" s="42"/>
      <c r="F93" s="212" t="s">
        <v>144</v>
      </c>
      <c r="G93" s="42"/>
      <c r="H93" s="42"/>
      <c r="I93" s="213"/>
      <c r="J93" s="42"/>
      <c r="K93" s="42"/>
      <c r="L93" s="46"/>
      <c r="M93" s="214"/>
      <c r="N93" s="21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126</v>
      </c>
      <c r="AU93" s="18" t="s">
        <v>86</v>
      </c>
    </row>
    <row r="94" s="2" customFormat="1" ht="24.15" customHeight="1">
      <c r="A94" s="40"/>
      <c r="B94" s="41"/>
      <c r="C94" s="198" t="s">
        <v>145</v>
      </c>
      <c r="D94" s="198" t="s">
        <v>121</v>
      </c>
      <c r="E94" s="199" t="s">
        <v>146</v>
      </c>
      <c r="F94" s="200" t="s">
        <v>147</v>
      </c>
      <c r="G94" s="201" t="s">
        <v>32</v>
      </c>
      <c r="H94" s="202">
        <v>0</v>
      </c>
      <c r="I94" s="203"/>
      <c r="J94" s="204">
        <f>ROUND(I94*H94,2)</f>
        <v>0</v>
      </c>
      <c r="K94" s="200" t="s">
        <v>32</v>
      </c>
      <c r="L94" s="46"/>
      <c r="M94" s="205" t="s">
        <v>32</v>
      </c>
      <c r="N94" s="206" t="s">
        <v>49</v>
      </c>
      <c r="O94" s="86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09" t="s">
        <v>124</v>
      </c>
      <c r="AT94" s="209" t="s">
        <v>121</v>
      </c>
      <c r="AU94" s="209" t="s">
        <v>86</v>
      </c>
      <c r="AY94" s="18" t="s">
        <v>120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8" t="s">
        <v>86</v>
      </c>
      <c r="BK94" s="210">
        <f>ROUND(I94*H94,2)</f>
        <v>0</v>
      </c>
      <c r="BL94" s="18" t="s">
        <v>124</v>
      </c>
      <c r="BM94" s="209" t="s">
        <v>148</v>
      </c>
    </row>
    <row r="95" s="2" customFormat="1">
      <c r="A95" s="40"/>
      <c r="B95" s="41"/>
      <c r="C95" s="42"/>
      <c r="D95" s="211" t="s">
        <v>126</v>
      </c>
      <c r="E95" s="42"/>
      <c r="F95" s="212" t="s">
        <v>147</v>
      </c>
      <c r="G95" s="42"/>
      <c r="H95" s="42"/>
      <c r="I95" s="213"/>
      <c r="J95" s="42"/>
      <c r="K95" s="42"/>
      <c r="L95" s="46"/>
      <c r="M95" s="214"/>
      <c r="N95" s="21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126</v>
      </c>
      <c r="AU95" s="18" t="s">
        <v>86</v>
      </c>
    </row>
    <row r="96" s="2" customFormat="1" ht="44.25" customHeight="1">
      <c r="A96" s="40"/>
      <c r="B96" s="41"/>
      <c r="C96" s="198" t="s">
        <v>149</v>
      </c>
      <c r="D96" s="198" t="s">
        <v>121</v>
      </c>
      <c r="E96" s="199" t="s">
        <v>150</v>
      </c>
      <c r="F96" s="200" t="s">
        <v>151</v>
      </c>
      <c r="G96" s="201" t="s">
        <v>32</v>
      </c>
      <c r="H96" s="202">
        <v>0</v>
      </c>
      <c r="I96" s="203"/>
      <c r="J96" s="204">
        <f>ROUND(I96*H96,2)</f>
        <v>0</v>
      </c>
      <c r="K96" s="200" t="s">
        <v>32</v>
      </c>
      <c r="L96" s="46"/>
      <c r="M96" s="205" t="s">
        <v>32</v>
      </c>
      <c r="N96" s="206" t="s">
        <v>49</v>
      </c>
      <c r="O96" s="86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09" t="s">
        <v>124</v>
      </c>
      <c r="AT96" s="209" t="s">
        <v>121</v>
      </c>
      <c r="AU96" s="209" t="s">
        <v>86</v>
      </c>
      <c r="AY96" s="18" t="s">
        <v>120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8" t="s">
        <v>86</v>
      </c>
      <c r="BK96" s="210">
        <f>ROUND(I96*H96,2)</f>
        <v>0</v>
      </c>
      <c r="BL96" s="18" t="s">
        <v>124</v>
      </c>
      <c r="BM96" s="209" t="s">
        <v>152</v>
      </c>
    </row>
    <row r="97" s="2" customFormat="1">
      <c r="A97" s="40"/>
      <c r="B97" s="41"/>
      <c r="C97" s="42"/>
      <c r="D97" s="211" t="s">
        <v>126</v>
      </c>
      <c r="E97" s="42"/>
      <c r="F97" s="212" t="s">
        <v>151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126</v>
      </c>
      <c r="AU97" s="18" t="s">
        <v>86</v>
      </c>
    </row>
    <row r="98" s="2" customFormat="1" ht="16.5" customHeight="1">
      <c r="A98" s="40"/>
      <c r="B98" s="41"/>
      <c r="C98" s="198" t="s">
        <v>153</v>
      </c>
      <c r="D98" s="198" t="s">
        <v>121</v>
      </c>
      <c r="E98" s="199" t="s">
        <v>154</v>
      </c>
      <c r="F98" s="200" t="s">
        <v>155</v>
      </c>
      <c r="G98" s="201" t="s">
        <v>32</v>
      </c>
      <c r="H98" s="202">
        <v>0</v>
      </c>
      <c r="I98" s="203"/>
      <c r="J98" s="204">
        <f>ROUND(I98*H98,2)</f>
        <v>0</v>
      </c>
      <c r="K98" s="200" t="s">
        <v>32</v>
      </c>
      <c r="L98" s="46"/>
      <c r="M98" s="205" t="s">
        <v>32</v>
      </c>
      <c r="N98" s="206" t="s">
        <v>49</v>
      </c>
      <c r="O98" s="86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09" t="s">
        <v>124</v>
      </c>
      <c r="AT98" s="209" t="s">
        <v>121</v>
      </c>
      <c r="AU98" s="209" t="s">
        <v>86</v>
      </c>
      <c r="AY98" s="18" t="s">
        <v>120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8" t="s">
        <v>86</v>
      </c>
      <c r="BK98" s="210">
        <f>ROUND(I98*H98,2)</f>
        <v>0</v>
      </c>
      <c r="BL98" s="18" t="s">
        <v>124</v>
      </c>
      <c r="BM98" s="209" t="s">
        <v>156</v>
      </c>
    </row>
    <row r="99" s="2" customFormat="1">
      <c r="A99" s="40"/>
      <c r="B99" s="41"/>
      <c r="C99" s="42"/>
      <c r="D99" s="211" t="s">
        <v>126</v>
      </c>
      <c r="E99" s="42"/>
      <c r="F99" s="212" t="s">
        <v>155</v>
      </c>
      <c r="G99" s="42"/>
      <c r="H99" s="42"/>
      <c r="I99" s="213"/>
      <c r="J99" s="42"/>
      <c r="K99" s="42"/>
      <c r="L99" s="46"/>
      <c r="M99" s="217"/>
      <c r="N99" s="218"/>
      <c r="O99" s="219"/>
      <c r="P99" s="219"/>
      <c r="Q99" s="219"/>
      <c r="R99" s="219"/>
      <c r="S99" s="219"/>
      <c r="T99" s="22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126</v>
      </c>
      <c r="AU99" s="18" t="s">
        <v>86</v>
      </c>
    </row>
    <row r="100" s="2" customFormat="1" ht="6.96" customHeight="1">
      <c r="A100" s="40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46"/>
      <c r="M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</sheetData>
  <sheetProtection sheet="1" autoFilter="0" formatColumns="0" formatRows="0" objects="1" scenarios="1" spinCount="100000" saltValue="Omp1cFfbVSpGfddfyb9b6rBIEN+3guAGB91bGbtGo6CZH+yzLmZxW04QvG0zWaS45vFgT5UTw2abLPsXYSR2KA==" hashValue="WVtcXoYs/BTxiYGQZsKT7nY3oIPhYr840/iec3401+qxGmdnrSFmz8ru+EiuBSTw8UXzdWfUuBZvGlby2JOa/A==" algorithmName="SHA-512" password="9C2B"/>
  <autoFilter ref="C79:K9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89</v>
      </c>
    </row>
    <row r="4" s="1" customFormat="1" ht="24.96" customHeight="1">
      <c r="B4" s="21"/>
      <c r="D4" s="132" t="s">
        <v>96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SO 101 - Kabinety učitelů č.p. 626, SO-01 vodovní přípojka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157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32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13. 11. 2021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ROUND((SUM(BE83:BE99)),  2)</f>
        <v>0</v>
      </c>
      <c r="G33" s="40"/>
      <c r="H33" s="40"/>
      <c r="I33" s="150">
        <v>0.20999999999999999</v>
      </c>
      <c r="J33" s="149">
        <f>ROUND(((SUM(BE83:BE99))*I33),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ROUND((SUM(BF83:BF99)),  2)</f>
        <v>0</v>
      </c>
      <c r="G34" s="40"/>
      <c r="H34" s="40"/>
      <c r="I34" s="150">
        <v>0.14999999999999999</v>
      </c>
      <c r="J34" s="149">
        <f>ROUND(((SUM(BF83:BF99))*I34),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ROUND((SUM(BG83:BG99)),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ROUND((SUM(BH83:BH99)),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ROUND((SUM(BI83:BI99)),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SO 101 - Kabinety učitelů č.p. 626, SO-01 vodovní přípojka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Rokycany</v>
      </c>
      <c r="G52" s="42"/>
      <c r="H52" s="42"/>
      <c r="I52" s="33" t="s">
        <v>24</v>
      </c>
      <c r="J52" s="74" t="str">
        <f>IF(J12="","",J12)</f>
        <v>13. 11. 2021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ZČM v Plzni, p.o., Kopeckého sady 357/2, Plzeň</v>
      </c>
      <c r="G54" s="42"/>
      <c r="H54" s="42"/>
      <c r="I54" s="33" t="s">
        <v>37</v>
      </c>
      <c r="J54" s="38" t="str">
        <f>E21</f>
        <v>MPtechnik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7"/>
      <c r="C60" s="168"/>
      <c r="D60" s="169" t="s">
        <v>158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159</v>
      </c>
      <c r="E61" s="224"/>
      <c r="F61" s="224"/>
      <c r="G61" s="224"/>
      <c r="H61" s="224"/>
      <c r="I61" s="224"/>
      <c r="J61" s="225">
        <f>J85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1"/>
      <c r="C62" s="222"/>
      <c r="D62" s="223" t="s">
        <v>160</v>
      </c>
      <c r="E62" s="224"/>
      <c r="F62" s="224"/>
      <c r="G62" s="224"/>
      <c r="H62" s="224"/>
      <c r="I62" s="224"/>
      <c r="J62" s="225">
        <f>J90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161</v>
      </c>
      <c r="E63" s="224"/>
      <c r="F63" s="224"/>
      <c r="G63" s="224"/>
      <c r="H63" s="224"/>
      <c r="I63" s="224"/>
      <c r="J63" s="225">
        <f>J95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104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SO 101 - Kabinety učitelů č.p. 626, SO-01 vodovní přípojka</v>
      </c>
      <c r="F73" s="33"/>
      <c r="G73" s="33"/>
      <c r="H73" s="33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97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01 - Vedlejší rozpočtové náklady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22</v>
      </c>
      <c r="D77" s="42"/>
      <c r="E77" s="42"/>
      <c r="F77" s="28" t="str">
        <f>F12</f>
        <v>Rokycany</v>
      </c>
      <c r="G77" s="42"/>
      <c r="H77" s="42"/>
      <c r="I77" s="33" t="s">
        <v>24</v>
      </c>
      <c r="J77" s="74" t="str">
        <f>IF(J12="","",J12)</f>
        <v>13. 11. 2021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3" t="s">
        <v>30</v>
      </c>
      <c r="D79" s="42"/>
      <c r="E79" s="42"/>
      <c r="F79" s="28" t="str">
        <f>E15</f>
        <v>ZČM v Plzni, p.o., Kopeckého sady 357/2, Plzeň</v>
      </c>
      <c r="G79" s="42"/>
      <c r="H79" s="42"/>
      <c r="I79" s="33" t="s">
        <v>37</v>
      </c>
      <c r="J79" s="38" t="str">
        <f>E21</f>
        <v>MPtechnik s.r.o.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3" t="s">
        <v>35</v>
      </c>
      <c r="D80" s="42"/>
      <c r="E80" s="42"/>
      <c r="F80" s="28" t="str">
        <f>IF(E18="","",E18)</f>
        <v>Vyplň údaj</v>
      </c>
      <c r="G80" s="42"/>
      <c r="H80" s="42"/>
      <c r="I80" s="33" t="s">
        <v>40</v>
      </c>
      <c r="J80" s="38" t="str">
        <f>E24</f>
        <v>Jakub Vilingr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0" customFormat="1" ht="29.28" customHeight="1">
      <c r="A82" s="173"/>
      <c r="B82" s="174"/>
      <c r="C82" s="175" t="s">
        <v>105</v>
      </c>
      <c r="D82" s="176" t="s">
        <v>63</v>
      </c>
      <c r="E82" s="176" t="s">
        <v>59</v>
      </c>
      <c r="F82" s="176" t="s">
        <v>60</v>
      </c>
      <c r="G82" s="176" t="s">
        <v>106</v>
      </c>
      <c r="H82" s="176" t="s">
        <v>107</v>
      </c>
      <c r="I82" s="176" t="s">
        <v>108</v>
      </c>
      <c r="J82" s="176" t="s">
        <v>101</v>
      </c>
      <c r="K82" s="177" t="s">
        <v>109</v>
      </c>
      <c r="L82" s="178"/>
      <c r="M82" s="94" t="s">
        <v>32</v>
      </c>
      <c r="N82" s="95" t="s">
        <v>48</v>
      </c>
      <c r="O82" s="95" t="s">
        <v>110</v>
      </c>
      <c r="P82" s="95" t="s">
        <v>111</v>
      </c>
      <c r="Q82" s="95" t="s">
        <v>112</v>
      </c>
      <c r="R82" s="95" t="s">
        <v>113</v>
      </c>
      <c r="S82" s="95" t="s">
        <v>114</v>
      </c>
      <c r="T82" s="96" t="s">
        <v>115</v>
      </c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</row>
    <row r="83" s="2" customFormat="1" ht="22.8" customHeight="1">
      <c r="A83" s="40"/>
      <c r="B83" s="41"/>
      <c r="C83" s="101" t="s">
        <v>116</v>
      </c>
      <c r="D83" s="42"/>
      <c r="E83" s="42"/>
      <c r="F83" s="42"/>
      <c r="G83" s="42"/>
      <c r="H83" s="42"/>
      <c r="I83" s="42"/>
      <c r="J83" s="179">
        <f>BK83</f>
        <v>0</v>
      </c>
      <c r="K83" s="42"/>
      <c r="L83" s="46"/>
      <c r="M83" s="97"/>
      <c r="N83" s="180"/>
      <c r="O83" s="98"/>
      <c r="P83" s="181">
        <f>P84</f>
        <v>0</v>
      </c>
      <c r="Q83" s="98"/>
      <c r="R83" s="181">
        <f>R84</f>
        <v>0</v>
      </c>
      <c r="S83" s="98"/>
      <c r="T83" s="182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77</v>
      </c>
      <c r="AU83" s="18" t="s">
        <v>102</v>
      </c>
      <c r="BK83" s="183">
        <f>BK84</f>
        <v>0</v>
      </c>
    </row>
    <row r="84" s="11" customFormat="1" ht="25.92" customHeight="1">
      <c r="A84" s="11"/>
      <c r="B84" s="184"/>
      <c r="C84" s="185"/>
      <c r="D84" s="186" t="s">
        <v>77</v>
      </c>
      <c r="E84" s="187" t="s">
        <v>162</v>
      </c>
      <c r="F84" s="187" t="s">
        <v>91</v>
      </c>
      <c r="G84" s="185"/>
      <c r="H84" s="185"/>
      <c r="I84" s="188"/>
      <c r="J84" s="189">
        <f>BK84</f>
        <v>0</v>
      </c>
      <c r="K84" s="185"/>
      <c r="L84" s="190"/>
      <c r="M84" s="191"/>
      <c r="N84" s="192"/>
      <c r="O84" s="192"/>
      <c r="P84" s="193">
        <f>P85+P90+P95</f>
        <v>0</v>
      </c>
      <c r="Q84" s="192"/>
      <c r="R84" s="193">
        <f>R85+R90+R95</f>
        <v>0</v>
      </c>
      <c r="S84" s="192"/>
      <c r="T84" s="194">
        <f>T85+T90+T95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140</v>
      </c>
      <c r="AT84" s="196" t="s">
        <v>77</v>
      </c>
      <c r="AU84" s="196" t="s">
        <v>78</v>
      </c>
      <c r="AY84" s="195" t="s">
        <v>120</v>
      </c>
      <c r="BK84" s="197">
        <f>BK85+BK90+BK95</f>
        <v>0</v>
      </c>
    </row>
    <row r="85" s="11" customFormat="1" ht="22.8" customHeight="1">
      <c r="A85" s="11"/>
      <c r="B85" s="184"/>
      <c r="C85" s="185"/>
      <c r="D85" s="186" t="s">
        <v>77</v>
      </c>
      <c r="E85" s="227" t="s">
        <v>163</v>
      </c>
      <c r="F85" s="227" t="s">
        <v>164</v>
      </c>
      <c r="G85" s="185"/>
      <c r="H85" s="185"/>
      <c r="I85" s="188"/>
      <c r="J85" s="228">
        <f>BK85</f>
        <v>0</v>
      </c>
      <c r="K85" s="185"/>
      <c r="L85" s="190"/>
      <c r="M85" s="191"/>
      <c r="N85" s="192"/>
      <c r="O85" s="192"/>
      <c r="P85" s="193">
        <f>SUM(P86:P89)</f>
        <v>0</v>
      </c>
      <c r="Q85" s="192"/>
      <c r="R85" s="193">
        <f>SUM(R86:R89)</f>
        <v>0</v>
      </c>
      <c r="S85" s="192"/>
      <c r="T85" s="194">
        <f>SUM(T86:T89)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5" t="s">
        <v>140</v>
      </c>
      <c r="AT85" s="196" t="s">
        <v>77</v>
      </c>
      <c r="AU85" s="196" t="s">
        <v>86</v>
      </c>
      <c r="AY85" s="195" t="s">
        <v>120</v>
      </c>
      <c r="BK85" s="197">
        <f>SUM(BK86:BK89)</f>
        <v>0</v>
      </c>
    </row>
    <row r="86" s="2" customFormat="1" ht="16.5" customHeight="1">
      <c r="A86" s="40"/>
      <c r="B86" s="41"/>
      <c r="C86" s="198" t="s">
        <v>86</v>
      </c>
      <c r="D86" s="198" t="s">
        <v>121</v>
      </c>
      <c r="E86" s="199" t="s">
        <v>165</v>
      </c>
      <c r="F86" s="200" t="s">
        <v>164</v>
      </c>
      <c r="G86" s="201" t="s">
        <v>166</v>
      </c>
      <c r="H86" s="202">
        <v>1</v>
      </c>
      <c r="I86" s="203"/>
      <c r="J86" s="204">
        <f>ROUND(I86*H86,2)</f>
        <v>0</v>
      </c>
      <c r="K86" s="200" t="s">
        <v>167</v>
      </c>
      <c r="L86" s="46"/>
      <c r="M86" s="205" t="s">
        <v>32</v>
      </c>
      <c r="N86" s="206" t="s">
        <v>49</v>
      </c>
      <c r="O86" s="86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09" t="s">
        <v>168</v>
      </c>
      <c r="AT86" s="209" t="s">
        <v>121</v>
      </c>
      <c r="AU86" s="209" t="s">
        <v>89</v>
      </c>
      <c r="AY86" s="18" t="s">
        <v>120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8" t="s">
        <v>86</v>
      </c>
      <c r="BK86" s="210">
        <f>ROUND(I86*H86,2)</f>
        <v>0</v>
      </c>
      <c r="BL86" s="18" t="s">
        <v>168</v>
      </c>
      <c r="BM86" s="209" t="s">
        <v>169</v>
      </c>
    </row>
    <row r="87" s="2" customFormat="1">
      <c r="A87" s="40"/>
      <c r="B87" s="41"/>
      <c r="C87" s="42"/>
      <c r="D87" s="211" t="s">
        <v>126</v>
      </c>
      <c r="E87" s="42"/>
      <c r="F87" s="212" t="s">
        <v>164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126</v>
      </c>
      <c r="AU87" s="18" t="s">
        <v>89</v>
      </c>
    </row>
    <row r="88" s="2" customFormat="1">
      <c r="A88" s="40"/>
      <c r="B88" s="41"/>
      <c r="C88" s="42"/>
      <c r="D88" s="229" t="s">
        <v>170</v>
      </c>
      <c r="E88" s="42"/>
      <c r="F88" s="230" t="s">
        <v>171</v>
      </c>
      <c r="G88" s="42"/>
      <c r="H88" s="42"/>
      <c r="I88" s="213"/>
      <c r="J88" s="42"/>
      <c r="K88" s="42"/>
      <c r="L88" s="46"/>
      <c r="M88" s="214"/>
      <c r="N88" s="21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170</v>
      </c>
      <c r="AU88" s="18" t="s">
        <v>89</v>
      </c>
    </row>
    <row r="89" s="2" customFormat="1">
      <c r="A89" s="40"/>
      <c r="B89" s="41"/>
      <c r="C89" s="42"/>
      <c r="D89" s="211" t="s">
        <v>134</v>
      </c>
      <c r="E89" s="42"/>
      <c r="F89" s="216" t="s">
        <v>172</v>
      </c>
      <c r="G89" s="42"/>
      <c r="H89" s="42"/>
      <c r="I89" s="213"/>
      <c r="J89" s="42"/>
      <c r="K89" s="42"/>
      <c r="L89" s="46"/>
      <c r="M89" s="214"/>
      <c r="N89" s="21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8" t="s">
        <v>134</v>
      </c>
      <c r="AU89" s="18" t="s">
        <v>89</v>
      </c>
    </row>
    <row r="90" s="11" customFormat="1" ht="22.8" customHeight="1">
      <c r="A90" s="11"/>
      <c r="B90" s="184"/>
      <c r="C90" s="185"/>
      <c r="D90" s="186" t="s">
        <v>77</v>
      </c>
      <c r="E90" s="227" t="s">
        <v>173</v>
      </c>
      <c r="F90" s="227" t="s">
        <v>174</v>
      </c>
      <c r="G90" s="185"/>
      <c r="H90" s="185"/>
      <c r="I90" s="188"/>
      <c r="J90" s="228">
        <f>BK90</f>
        <v>0</v>
      </c>
      <c r="K90" s="185"/>
      <c r="L90" s="190"/>
      <c r="M90" s="191"/>
      <c r="N90" s="192"/>
      <c r="O90" s="192"/>
      <c r="P90" s="193">
        <f>SUM(P91:P94)</f>
        <v>0</v>
      </c>
      <c r="Q90" s="192"/>
      <c r="R90" s="193">
        <f>SUM(R91:R94)</f>
        <v>0</v>
      </c>
      <c r="S90" s="192"/>
      <c r="T90" s="194">
        <f>SUM(T91:T94)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5" t="s">
        <v>140</v>
      </c>
      <c r="AT90" s="196" t="s">
        <v>77</v>
      </c>
      <c r="AU90" s="196" t="s">
        <v>86</v>
      </c>
      <c r="AY90" s="195" t="s">
        <v>120</v>
      </c>
      <c r="BK90" s="197">
        <f>SUM(BK91:BK94)</f>
        <v>0</v>
      </c>
    </row>
    <row r="91" s="2" customFormat="1" ht="16.5" customHeight="1">
      <c r="A91" s="40"/>
      <c r="B91" s="41"/>
      <c r="C91" s="198" t="s">
        <v>89</v>
      </c>
      <c r="D91" s="198" t="s">
        <v>121</v>
      </c>
      <c r="E91" s="199" t="s">
        <v>175</v>
      </c>
      <c r="F91" s="200" t="s">
        <v>174</v>
      </c>
      <c r="G91" s="201" t="s">
        <v>176</v>
      </c>
      <c r="H91" s="202">
        <v>1</v>
      </c>
      <c r="I91" s="203"/>
      <c r="J91" s="204">
        <f>ROUND(I91*H91,2)</f>
        <v>0</v>
      </c>
      <c r="K91" s="200" t="s">
        <v>167</v>
      </c>
      <c r="L91" s="46"/>
      <c r="M91" s="205" t="s">
        <v>32</v>
      </c>
      <c r="N91" s="206" t="s">
        <v>49</v>
      </c>
      <c r="O91" s="86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09" t="s">
        <v>168</v>
      </c>
      <c r="AT91" s="209" t="s">
        <v>121</v>
      </c>
      <c r="AU91" s="209" t="s">
        <v>89</v>
      </c>
      <c r="AY91" s="18" t="s">
        <v>120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8" t="s">
        <v>86</v>
      </c>
      <c r="BK91" s="210">
        <f>ROUND(I91*H91,2)</f>
        <v>0</v>
      </c>
      <c r="BL91" s="18" t="s">
        <v>168</v>
      </c>
      <c r="BM91" s="209" t="s">
        <v>177</v>
      </c>
    </row>
    <row r="92" s="2" customFormat="1">
      <c r="A92" s="40"/>
      <c r="B92" s="41"/>
      <c r="C92" s="42"/>
      <c r="D92" s="211" t="s">
        <v>126</v>
      </c>
      <c r="E92" s="42"/>
      <c r="F92" s="212" t="s">
        <v>174</v>
      </c>
      <c r="G92" s="42"/>
      <c r="H92" s="42"/>
      <c r="I92" s="213"/>
      <c r="J92" s="42"/>
      <c r="K92" s="42"/>
      <c r="L92" s="46"/>
      <c r="M92" s="214"/>
      <c r="N92" s="21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126</v>
      </c>
      <c r="AU92" s="18" t="s">
        <v>89</v>
      </c>
    </row>
    <row r="93" s="2" customFormat="1">
      <c r="A93" s="40"/>
      <c r="B93" s="41"/>
      <c r="C93" s="42"/>
      <c r="D93" s="229" t="s">
        <v>170</v>
      </c>
      <c r="E93" s="42"/>
      <c r="F93" s="230" t="s">
        <v>178</v>
      </c>
      <c r="G93" s="42"/>
      <c r="H93" s="42"/>
      <c r="I93" s="213"/>
      <c r="J93" s="42"/>
      <c r="K93" s="42"/>
      <c r="L93" s="46"/>
      <c r="M93" s="214"/>
      <c r="N93" s="21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170</v>
      </c>
      <c r="AU93" s="18" t="s">
        <v>89</v>
      </c>
    </row>
    <row r="94" s="2" customFormat="1">
      <c r="A94" s="40"/>
      <c r="B94" s="41"/>
      <c r="C94" s="42"/>
      <c r="D94" s="211" t="s">
        <v>134</v>
      </c>
      <c r="E94" s="42"/>
      <c r="F94" s="216" t="s">
        <v>179</v>
      </c>
      <c r="G94" s="42"/>
      <c r="H94" s="42"/>
      <c r="I94" s="213"/>
      <c r="J94" s="42"/>
      <c r="K94" s="42"/>
      <c r="L94" s="46"/>
      <c r="M94" s="214"/>
      <c r="N94" s="21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134</v>
      </c>
      <c r="AU94" s="18" t="s">
        <v>89</v>
      </c>
    </row>
    <row r="95" s="11" customFormat="1" ht="22.8" customHeight="1">
      <c r="A95" s="11"/>
      <c r="B95" s="184"/>
      <c r="C95" s="185"/>
      <c r="D95" s="186" t="s">
        <v>77</v>
      </c>
      <c r="E95" s="227" t="s">
        <v>180</v>
      </c>
      <c r="F95" s="227" t="s">
        <v>181</v>
      </c>
      <c r="G95" s="185"/>
      <c r="H95" s="185"/>
      <c r="I95" s="188"/>
      <c r="J95" s="228">
        <f>BK95</f>
        <v>0</v>
      </c>
      <c r="K95" s="185"/>
      <c r="L95" s="190"/>
      <c r="M95" s="191"/>
      <c r="N95" s="192"/>
      <c r="O95" s="192"/>
      <c r="P95" s="193">
        <f>SUM(P96:P99)</f>
        <v>0</v>
      </c>
      <c r="Q95" s="192"/>
      <c r="R95" s="193">
        <f>SUM(R96:R99)</f>
        <v>0</v>
      </c>
      <c r="S95" s="192"/>
      <c r="T95" s="194">
        <f>SUM(T96:T99)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195" t="s">
        <v>140</v>
      </c>
      <c r="AT95" s="196" t="s">
        <v>77</v>
      </c>
      <c r="AU95" s="196" t="s">
        <v>86</v>
      </c>
      <c r="AY95" s="195" t="s">
        <v>120</v>
      </c>
      <c r="BK95" s="197">
        <f>SUM(BK96:BK99)</f>
        <v>0</v>
      </c>
    </row>
    <row r="96" s="2" customFormat="1" ht="16.5" customHeight="1">
      <c r="A96" s="40"/>
      <c r="B96" s="41"/>
      <c r="C96" s="198" t="s">
        <v>130</v>
      </c>
      <c r="D96" s="198" t="s">
        <v>121</v>
      </c>
      <c r="E96" s="199" t="s">
        <v>182</v>
      </c>
      <c r="F96" s="200" t="s">
        <v>181</v>
      </c>
      <c r="G96" s="201" t="s">
        <v>166</v>
      </c>
      <c r="H96" s="202">
        <v>1</v>
      </c>
      <c r="I96" s="203"/>
      <c r="J96" s="204">
        <f>ROUND(I96*H96,2)</f>
        <v>0</v>
      </c>
      <c r="K96" s="200" t="s">
        <v>167</v>
      </c>
      <c r="L96" s="46"/>
      <c r="M96" s="205" t="s">
        <v>32</v>
      </c>
      <c r="N96" s="206" t="s">
        <v>49</v>
      </c>
      <c r="O96" s="86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09" t="s">
        <v>168</v>
      </c>
      <c r="AT96" s="209" t="s">
        <v>121</v>
      </c>
      <c r="AU96" s="209" t="s">
        <v>89</v>
      </c>
      <c r="AY96" s="18" t="s">
        <v>120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8" t="s">
        <v>86</v>
      </c>
      <c r="BK96" s="210">
        <f>ROUND(I96*H96,2)</f>
        <v>0</v>
      </c>
      <c r="BL96" s="18" t="s">
        <v>168</v>
      </c>
      <c r="BM96" s="209" t="s">
        <v>183</v>
      </c>
    </row>
    <row r="97" s="2" customFormat="1">
      <c r="A97" s="40"/>
      <c r="B97" s="41"/>
      <c r="C97" s="42"/>
      <c r="D97" s="211" t="s">
        <v>126</v>
      </c>
      <c r="E97" s="42"/>
      <c r="F97" s="212" t="s">
        <v>181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126</v>
      </c>
      <c r="AU97" s="18" t="s">
        <v>89</v>
      </c>
    </row>
    <row r="98" s="2" customFormat="1">
      <c r="A98" s="40"/>
      <c r="B98" s="41"/>
      <c r="C98" s="42"/>
      <c r="D98" s="229" t="s">
        <v>170</v>
      </c>
      <c r="E98" s="42"/>
      <c r="F98" s="230" t="s">
        <v>184</v>
      </c>
      <c r="G98" s="42"/>
      <c r="H98" s="42"/>
      <c r="I98" s="213"/>
      <c r="J98" s="42"/>
      <c r="K98" s="42"/>
      <c r="L98" s="46"/>
      <c r="M98" s="214"/>
      <c r="N98" s="21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170</v>
      </c>
      <c r="AU98" s="18" t="s">
        <v>89</v>
      </c>
    </row>
    <row r="99" s="2" customFormat="1">
      <c r="A99" s="40"/>
      <c r="B99" s="41"/>
      <c r="C99" s="42"/>
      <c r="D99" s="211" t="s">
        <v>134</v>
      </c>
      <c r="E99" s="42"/>
      <c r="F99" s="216" t="s">
        <v>185</v>
      </c>
      <c r="G99" s="42"/>
      <c r="H99" s="42"/>
      <c r="I99" s="213"/>
      <c r="J99" s="42"/>
      <c r="K99" s="42"/>
      <c r="L99" s="46"/>
      <c r="M99" s="217"/>
      <c r="N99" s="218"/>
      <c r="O99" s="219"/>
      <c r="P99" s="219"/>
      <c r="Q99" s="219"/>
      <c r="R99" s="219"/>
      <c r="S99" s="219"/>
      <c r="T99" s="22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134</v>
      </c>
      <c r="AU99" s="18" t="s">
        <v>89</v>
      </c>
    </row>
    <row r="100" s="2" customFormat="1" ht="6.96" customHeight="1">
      <c r="A100" s="40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46"/>
      <c r="M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</sheetData>
  <sheetProtection sheet="1" autoFilter="0" formatColumns="0" formatRows="0" objects="1" scenarios="1" spinCount="100000" saltValue="TSHhDlKrno9dpSxIUE0w107l2VNe7CJXq6L7hIqe1pd7uD8rij2UYqY0lyr5Y2VUVykaSJ9GDqk1ha+qUqaTXg==" hashValue="s67IzLB6SE/UzrrcZk7Hov1bzqZaZde4Rzo0XNufnJRr3H+QjVSsK8o2t1NBDQ7HOyTk0OXZ044ldALrTIO5Ww==" algorithmName="SHA-512" password="9C2B"/>
  <autoFilter ref="C82:K9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3_01/010001000"/>
    <hyperlink ref="F93" r:id="rId2" display="https://podminky.urs.cz/item/CS_URS_2023_01/030001000"/>
    <hyperlink ref="F98" r:id="rId3" display="https://podminky.urs.cz/item/CS_URS_2023_01/04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89</v>
      </c>
    </row>
    <row r="4" s="1" customFormat="1" ht="24.96" customHeight="1">
      <c r="B4" s="21"/>
      <c r="D4" s="132" t="s">
        <v>96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SO 101 - Kabinety učitelů č.p. 626, SO-01 vodovní přípojka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186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32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13. 11. 2021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ROUND(J92,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ROUND((SUM(BE92:BE361)),  2)</f>
        <v>0</v>
      </c>
      <c r="G33" s="40"/>
      <c r="H33" s="40"/>
      <c r="I33" s="150">
        <v>0.20999999999999999</v>
      </c>
      <c r="J33" s="149">
        <f>ROUND(((SUM(BE92:BE361))*I33),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ROUND((SUM(BF92:BF361)),  2)</f>
        <v>0</v>
      </c>
      <c r="G34" s="40"/>
      <c r="H34" s="40"/>
      <c r="I34" s="150">
        <v>0.14999999999999999</v>
      </c>
      <c r="J34" s="149">
        <f>ROUND(((SUM(BF92:BF361))*I34),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ROUND((SUM(BG92:BG361)),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ROUND((SUM(BH92:BH361)),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ROUND((SUM(BI92:BI361)),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SO 101 - Kabinety učitelů č.p. 626, SO-01 vodovní přípojka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SO-01 Vodovodní přípojka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Rokycany</v>
      </c>
      <c r="G52" s="42"/>
      <c r="H52" s="42"/>
      <c r="I52" s="33" t="s">
        <v>24</v>
      </c>
      <c r="J52" s="74" t="str">
        <f>IF(J12="","",J12)</f>
        <v>13. 11. 2021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ZČM v Plzni, p.o., Kopeckého sady 357/2, Plzeň</v>
      </c>
      <c r="G54" s="42"/>
      <c r="H54" s="42"/>
      <c r="I54" s="33" t="s">
        <v>37</v>
      </c>
      <c r="J54" s="38" t="str">
        <f>E21</f>
        <v>MPtechnik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7"/>
      <c r="C60" s="168"/>
      <c r="D60" s="169" t="s">
        <v>187</v>
      </c>
      <c r="E60" s="170"/>
      <c r="F60" s="170"/>
      <c r="G60" s="170"/>
      <c r="H60" s="170"/>
      <c r="I60" s="170"/>
      <c r="J60" s="171">
        <f>J93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188</v>
      </c>
      <c r="E61" s="224"/>
      <c r="F61" s="224"/>
      <c r="G61" s="224"/>
      <c r="H61" s="224"/>
      <c r="I61" s="224"/>
      <c r="J61" s="225">
        <f>J94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1"/>
      <c r="C62" s="222"/>
      <c r="D62" s="223" t="s">
        <v>189</v>
      </c>
      <c r="E62" s="224"/>
      <c r="F62" s="224"/>
      <c r="G62" s="224"/>
      <c r="H62" s="224"/>
      <c r="I62" s="224"/>
      <c r="J62" s="225">
        <f>J201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190</v>
      </c>
      <c r="E63" s="224"/>
      <c r="F63" s="224"/>
      <c r="G63" s="224"/>
      <c r="H63" s="224"/>
      <c r="I63" s="224"/>
      <c r="J63" s="225">
        <f>J224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1"/>
      <c r="C64" s="222"/>
      <c r="D64" s="223" t="s">
        <v>191</v>
      </c>
      <c r="E64" s="224"/>
      <c r="F64" s="224"/>
      <c r="G64" s="224"/>
      <c r="H64" s="224"/>
      <c r="I64" s="224"/>
      <c r="J64" s="225">
        <f>J236</f>
        <v>0</v>
      </c>
      <c r="K64" s="222"/>
      <c r="L64" s="226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1"/>
      <c r="C65" s="222"/>
      <c r="D65" s="223" t="s">
        <v>192</v>
      </c>
      <c r="E65" s="224"/>
      <c r="F65" s="224"/>
      <c r="G65" s="224"/>
      <c r="H65" s="224"/>
      <c r="I65" s="224"/>
      <c r="J65" s="225">
        <f>J305</f>
        <v>0</v>
      </c>
      <c r="K65" s="222"/>
      <c r="L65" s="226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1"/>
      <c r="C66" s="222"/>
      <c r="D66" s="223" t="s">
        <v>193</v>
      </c>
      <c r="E66" s="224"/>
      <c r="F66" s="224"/>
      <c r="G66" s="224"/>
      <c r="H66" s="224"/>
      <c r="I66" s="224"/>
      <c r="J66" s="225">
        <f>J319</f>
        <v>0</v>
      </c>
      <c r="K66" s="222"/>
      <c r="L66" s="226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1"/>
      <c r="C67" s="222"/>
      <c r="D67" s="223" t="s">
        <v>194</v>
      </c>
      <c r="E67" s="224"/>
      <c r="F67" s="224"/>
      <c r="G67" s="224"/>
      <c r="H67" s="224"/>
      <c r="I67" s="224"/>
      <c r="J67" s="225">
        <f>J338</f>
        <v>0</v>
      </c>
      <c r="K67" s="222"/>
      <c r="L67" s="226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9" customFormat="1" ht="24.96" customHeight="1">
      <c r="A68" s="9"/>
      <c r="B68" s="167"/>
      <c r="C68" s="168"/>
      <c r="D68" s="169" t="s">
        <v>195</v>
      </c>
      <c r="E68" s="170"/>
      <c r="F68" s="170"/>
      <c r="G68" s="170"/>
      <c r="H68" s="170"/>
      <c r="I68" s="170"/>
      <c r="J68" s="171">
        <f>J345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2" customFormat="1" ht="19.92" customHeight="1">
      <c r="A69" s="12"/>
      <c r="B69" s="221"/>
      <c r="C69" s="222"/>
      <c r="D69" s="223" t="s">
        <v>196</v>
      </c>
      <c r="E69" s="224"/>
      <c r="F69" s="224"/>
      <c r="G69" s="224"/>
      <c r="H69" s="224"/>
      <c r="I69" s="224"/>
      <c r="J69" s="225">
        <f>J346</f>
        <v>0</v>
      </c>
      <c r="K69" s="222"/>
      <c r="L69" s="226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9" customFormat="1" ht="24.96" customHeight="1">
      <c r="A70" s="9"/>
      <c r="B70" s="167"/>
      <c r="C70" s="168"/>
      <c r="D70" s="169" t="s">
        <v>197</v>
      </c>
      <c r="E70" s="170"/>
      <c r="F70" s="170"/>
      <c r="G70" s="170"/>
      <c r="H70" s="170"/>
      <c r="I70" s="170"/>
      <c r="J70" s="171">
        <f>J351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67"/>
      <c r="C71" s="168"/>
      <c r="D71" s="169" t="s">
        <v>158</v>
      </c>
      <c r="E71" s="170"/>
      <c r="F71" s="170"/>
      <c r="G71" s="170"/>
      <c r="H71" s="170"/>
      <c r="I71" s="170"/>
      <c r="J71" s="171">
        <f>J356</f>
        <v>0</v>
      </c>
      <c r="K71" s="168"/>
      <c r="L71" s="17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2" customFormat="1" ht="19.92" customHeight="1">
      <c r="A72" s="12"/>
      <c r="B72" s="221"/>
      <c r="C72" s="222"/>
      <c r="D72" s="223" t="s">
        <v>198</v>
      </c>
      <c r="E72" s="224"/>
      <c r="F72" s="224"/>
      <c r="G72" s="224"/>
      <c r="H72" s="224"/>
      <c r="I72" s="224"/>
      <c r="J72" s="225">
        <f>J357</f>
        <v>0</v>
      </c>
      <c r="K72" s="222"/>
      <c r="L72" s="226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4" t="s">
        <v>104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3" t="s">
        <v>16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62" t="str">
        <f>E7</f>
        <v>SO 101 - Kabinety učitelů č.p. 626, SO-01 vodovní přípojka</v>
      </c>
      <c r="F82" s="33"/>
      <c r="G82" s="33"/>
      <c r="H82" s="33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97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>02 - SO-01 Vodovodní přípojka</v>
      </c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22</v>
      </c>
      <c r="D86" s="42"/>
      <c r="E86" s="42"/>
      <c r="F86" s="28" t="str">
        <f>F12</f>
        <v>Rokycany</v>
      </c>
      <c r="G86" s="42"/>
      <c r="H86" s="42"/>
      <c r="I86" s="33" t="s">
        <v>24</v>
      </c>
      <c r="J86" s="74" t="str">
        <f>IF(J12="","",J12)</f>
        <v>13. 11. 2021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30</v>
      </c>
      <c r="D88" s="42"/>
      <c r="E88" s="42"/>
      <c r="F88" s="28" t="str">
        <f>E15</f>
        <v>ZČM v Plzni, p.o., Kopeckého sady 357/2, Plzeň</v>
      </c>
      <c r="G88" s="42"/>
      <c r="H88" s="42"/>
      <c r="I88" s="33" t="s">
        <v>37</v>
      </c>
      <c r="J88" s="38" t="str">
        <f>E21</f>
        <v>MPtechnik s.r.o.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3" t="s">
        <v>35</v>
      </c>
      <c r="D89" s="42"/>
      <c r="E89" s="42"/>
      <c r="F89" s="28" t="str">
        <f>IF(E18="","",E18)</f>
        <v>Vyplň údaj</v>
      </c>
      <c r="G89" s="42"/>
      <c r="H89" s="42"/>
      <c r="I89" s="33" t="s">
        <v>40</v>
      </c>
      <c r="J89" s="38" t="str">
        <f>E24</f>
        <v>Jakub Vilingr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0" customFormat="1" ht="29.28" customHeight="1">
      <c r="A91" s="173"/>
      <c r="B91" s="174"/>
      <c r="C91" s="175" t="s">
        <v>105</v>
      </c>
      <c r="D91" s="176" t="s">
        <v>63</v>
      </c>
      <c r="E91" s="176" t="s">
        <v>59</v>
      </c>
      <c r="F91" s="176" t="s">
        <v>60</v>
      </c>
      <c r="G91" s="176" t="s">
        <v>106</v>
      </c>
      <c r="H91" s="176" t="s">
        <v>107</v>
      </c>
      <c r="I91" s="176" t="s">
        <v>108</v>
      </c>
      <c r="J91" s="176" t="s">
        <v>101</v>
      </c>
      <c r="K91" s="177" t="s">
        <v>109</v>
      </c>
      <c r="L91" s="178"/>
      <c r="M91" s="94" t="s">
        <v>32</v>
      </c>
      <c r="N91" s="95" t="s">
        <v>48</v>
      </c>
      <c r="O91" s="95" t="s">
        <v>110</v>
      </c>
      <c r="P91" s="95" t="s">
        <v>111</v>
      </c>
      <c r="Q91" s="95" t="s">
        <v>112</v>
      </c>
      <c r="R91" s="95" t="s">
        <v>113</v>
      </c>
      <c r="S91" s="95" t="s">
        <v>114</v>
      </c>
      <c r="T91" s="96" t="s">
        <v>115</v>
      </c>
      <c r="U91" s="173"/>
      <c r="V91" s="173"/>
      <c r="W91" s="173"/>
      <c r="X91" s="173"/>
      <c r="Y91" s="173"/>
      <c r="Z91" s="173"/>
      <c r="AA91" s="173"/>
      <c r="AB91" s="173"/>
      <c r="AC91" s="173"/>
      <c r="AD91" s="173"/>
      <c r="AE91" s="173"/>
    </row>
    <row r="92" s="2" customFormat="1" ht="22.8" customHeight="1">
      <c r="A92" s="40"/>
      <c r="B92" s="41"/>
      <c r="C92" s="101" t="s">
        <v>116</v>
      </c>
      <c r="D92" s="42"/>
      <c r="E92" s="42"/>
      <c r="F92" s="42"/>
      <c r="G92" s="42"/>
      <c r="H92" s="42"/>
      <c r="I92" s="42"/>
      <c r="J92" s="179">
        <f>BK92</f>
        <v>0</v>
      </c>
      <c r="K92" s="42"/>
      <c r="L92" s="46"/>
      <c r="M92" s="97"/>
      <c r="N92" s="180"/>
      <c r="O92" s="98"/>
      <c r="P92" s="181">
        <f>P93+P345+P351+P356</f>
        <v>0</v>
      </c>
      <c r="Q92" s="98"/>
      <c r="R92" s="181">
        <f>R93+R345+R351+R356</f>
        <v>56.382644580000004</v>
      </c>
      <c r="S92" s="98"/>
      <c r="T92" s="182">
        <f>T93+T345+T351+T356</f>
        <v>7.3261200000000004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77</v>
      </c>
      <c r="AU92" s="18" t="s">
        <v>102</v>
      </c>
      <c r="BK92" s="183">
        <f>BK93+BK345+BK351+BK356</f>
        <v>0</v>
      </c>
    </row>
    <row r="93" s="11" customFormat="1" ht="25.92" customHeight="1">
      <c r="A93" s="11"/>
      <c r="B93" s="184"/>
      <c r="C93" s="185"/>
      <c r="D93" s="186" t="s">
        <v>77</v>
      </c>
      <c r="E93" s="187" t="s">
        <v>199</v>
      </c>
      <c r="F93" s="187" t="s">
        <v>200</v>
      </c>
      <c r="G93" s="185"/>
      <c r="H93" s="185"/>
      <c r="I93" s="188"/>
      <c r="J93" s="189">
        <f>BK93</f>
        <v>0</v>
      </c>
      <c r="K93" s="185"/>
      <c r="L93" s="190"/>
      <c r="M93" s="191"/>
      <c r="N93" s="192"/>
      <c r="O93" s="192"/>
      <c r="P93" s="193">
        <f>P94+P201+P224+P236+P305+P319+P338</f>
        <v>0</v>
      </c>
      <c r="Q93" s="192"/>
      <c r="R93" s="193">
        <f>R94+R201+R224+R236+R305+R319+R338</f>
        <v>56.378884580000005</v>
      </c>
      <c r="S93" s="192"/>
      <c r="T93" s="194">
        <f>T94+T201+T224+T236+T305+T319+T338</f>
        <v>7.3261200000000004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195" t="s">
        <v>86</v>
      </c>
      <c r="AT93" s="196" t="s">
        <v>77</v>
      </c>
      <c r="AU93" s="196" t="s">
        <v>78</v>
      </c>
      <c r="AY93" s="195" t="s">
        <v>120</v>
      </c>
      <c r="BK93" s="197">
        <f>BK94+BK201+BK224+BK236+BK305+BK319+BK338</f>
        <v>0</v>
      </c>
    </row>
    <row r="94" s="11" customFormat="1" ht="22.8" customHeight="1">
      <c r="A94" s="11"/>
      <c r="B94" s="184"/>
      <c r="C94" s="185"/>
      <c r="D94" s="186" t="s">
        <v>77</v>
      </c>
      <c r="E94" s="227" t="s">
        <v>86</v>
      </c>
      <c r="F94" s="227" t="s">
        <v>201</v>
      </c>
      <c r="G94" s="185"/>
      <c r="H94" s="185"/>
      <c r="I94" s="188"/>
      <c r="J94" s="228">
        <f>BK94</f>
        <v>0</v>
      </c>
      <c r="K94" s="185"/>
      <c r="L94" s="190"/>
      <c r="M94" s="191"/>
      <c r="N94" s="192"/>
      <c r="O94" s="192"/>
      <c r="P94" s="193">
        <f>SUM(P95:P200)</f>
        <v>0</v>
      </c>
      <c r="Q94" s="192"/>
      <c r="R94" s="193">
        <f>SUM(R95:R200)</f>
        <v>35.034950880000004</v>
      </c>
      <c r="S94" s="192"/>
      <c r="T94" s="194">
        <f>SUM(T95:T200)</f>
        <v>7.3224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195" t="s">
        <v>86</v>
      </c>
      <c r="AT94" s="196" t="s">
        <v>77</v>
      </c>
      <c r="AU94" s="196" t="s">
        <v>86</v>
      </c>
      <c r="AY94" s="195" t="s">
        <v>120</v>
      </c>
      <c r="BK94" s="197">
        <f>SUM(BK95:BK200)</f>
        <v>0</v>
      </c>
    </row>
    <row r="95" s="2" customFormat="1" ht="24.15" customHeight="1">
      <c r="A95" s="40"/>
      <c r="B95" s="41"/>
      <c r="C95" s="198" t="s">
        <v>86</v>
      </c>
      <c r="D95" s="198" t="s">
        <v>121</v>
      </c>
      <c r="E95" s="199" t="s">
        <v>202</v>
      </c>
      <c r="F95" s="200" t="s">
        <v>203</v>
      </c>
      <c r="G95" s="201" t="s">
        <v>204</v>
      </c>
      <c r="H95" s="202">
        <v>10.800000000000001</v>
      </c>
      <c r="I95" s="203"/>
      <c r="J95" s="204">
        <f>ROUND(I95*H95,2)</f>
        <v>0</v>
      </c>
      <c r="K95" s="200" t="s">
        <v>167</v>
      </c>
      <c r="L95" s="46"/>
      <c r="M95" s="205" t="s">
        <v>32</v>
      </c>
      <c r="N95" s="206" t="s">
        <v>49</v>
      </c>
      <c r="O95" s="86"/>
      <c r="P95" s="207">
        <f>O95*H95</f>
        <v>0</v>
      </c>
      <c r="Q95" s="207">
        <v>0</v>
      </c>
      <c r="R95" s="207">
        <f>Q95*H95</f>
        <v>0</v>
      </c>
      <c r="S95" s="207">
        <v>0.57999999999999996</v>
      </c>
      <c r="T95" s="208">
        <f>S95*H95</f>
        <v>6.2640000000000002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09" t="s">
        <v>119</v>
      </c>
      <c r="AT95" s="209" t="s">
        <v>121</v>
      </c>
      <c r="AU95" s="209" t="s">
        <v>89</v>
      </c>
      <c r="AY95" s="18" t="s">
        <v>120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8" t="s">
        <v>86</v>
      </c>
      <c r="BK95" s="210">
        <f>ROUND(I95*H95,2)</f>
        <v>0</v>
      </c>
      <c r="BL95" s="18" t="s">
        <v>119</v>
      </c>
      <c r="BM95" s="209" t="s">
        <v>205</v>
      </c>
    </row>
    <row r="96" s="2" customFormat="1">
      <c r="A96" s="40"/>
      <c r="B96" s="41"/>
      <c r="C96" s="42"/>
      <c r="D96" s="211" t="s">
        <v>126</v>
      </c>
      <c r="E96" s="42"/>
      <c r="F96" s="212" t="s">
        <v>206</v>
      </c>
      <c r="G96" s="42"/>
      <c r="H96" s="42"/>
      <c r="I96" s="213"/>
      <c r="J96" s="42"/>
      <c r="K96" s="42"/>
      <c r="L96" s="46"/>
      <c r="M96" s="214"/>
      <c r="N96" s="21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126</v>
      </c>
      <c r="AU96" s="18" t="s">
        <v>89</v>
      </c>
    </row>
    <row r="97" s="2" customFormat="1">
      <c r="A97" s="40"/>
      <c r="B97" s="41"/>
      <c r="C97" s="42"/>
      <c r="D97" s="229" t="s">
        <v>170</v>
      </c>
      <c r="E97" s="42"/>
      <c r="F97" s="230" t="s">
        <v>207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170</v>
      </c>
      <c r="AU97" s="18" t="s">
        <v>89</v>
      </c>
    </row>
    <row r="98" s="13" customFormat="1">
      <c r="A98" s="13"/>
      <c r="B98" s="231"/>
      <c r="C98" s="232"/>
      <c r="D98" s="211" t="s">
        <v>208</v>
      </c>
      <c r="E98" s="233" t="s">
        <v>32</v>
      </c>
      <c r="F98" s="234" t="s">
        <v>209</v>
      </c>
      <c r="G98" s="232"/>
      <c r="H98" s="233" t="s">
        <v>32</v>
      </c>
      <c r="I98" s="235"/>
      <c r="J98" s="232"/>
      <c r="K98" s="232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208</v>
      </c>
      <c r="AU98" s="240" t="s">
        <v>89</v>
      </c>
      <c r="AV98" s="13" t="s">
        <v>86</v>
      </c>
      <c r="AW98" s="13" t="s">
        <v>39</v>
      </c>
      <c r="AX98" s="13" t="s">
        <v>78</v>
      </c>
      <c r="AY98" s="240" t="s">
        <v>120</v>
      </c>
    </row>
    <row r="99" s="14" customFormat="1">
      <c r="A99" s="14"/>
      <c r="B99" s="241"/>
      <c r="C99" s="242"/>
      <c r="D99" s="211" t="s">
        <v>208</v>
      </c>
      <c r="E99" s="243" t="s">
        <v>32</v>
      </c>
      <c r="F99" s="244" t="s">
        <v>210</v>
      </c>
      <c r="G99" s="242"/>
      <c r="H99" s="245">
        <v>10.800000000000001</v>
      </c>
      <c r="I99" s="246"/>
      <c r="J99" s="242"/>
      <c r="K99" s="242"/>
      <c r="L99" s="247"/>
      <c r="M99" s="248"/>
      <c r="N99" s="249"/>
      <c r="O99" s="249"/>
      <c r="P99" s="249"/>
      <c r="Q99" s="249"/>
      <c r="R99" s="249"/>
      <c r="S99" s="249"/>
      <c r="T99" s="25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1" t="s">
        <v>208</v>
      </c>
      <c r="AU99" s="251" t="s">
        <v>89</v>
      </c>
      <c r="AV99" s="14" t="s">
        <v>89</v>
      </c>
      <c r="AW99" s="14" t="s">
        <v>39</v>
      </c>
      <c r="AX99" s="14" t="s">
        <v>86</v>
      </c>
      <c r="AY99" s="251" t="s">
        <v>120</v>
      </c>
    </row>
    <row r="100" s="2" customFormat="1" ht="24.15" customHeight="1">
      <c r="A100" s="40"/>
      <c r="B100" s="41"/>
      <c r="C100" s="198" t="s">
        <v>89</v>
      </c>
      <c r="D100" s="198" t="s">
        <v>121</v>
      </c>
      <c r="E100" s="199" t="s">
        <v>211</v>
      </c>
      <c r="F100" s="200" t="s">
        <v>212</v>
      </c>
      <c r="G100" s="201" t="s">
        <v>204</v>
      </c>
      <c r="H100" s="202">
        <v>10.800000000000001</v>
      </c>
      <c r="I100" s="203"/>
      <c r="J100" s="204">
        <f>ROUND(I100*H100,2)</f>
        <v>0</v>
      </c>
      <c r="K100" s="200" t="s">
        <v>167</v>
      </c>
      <c r="L100" s="46"/>
      <c r="M100" s="205" t="s">
        <v>32</v>
      </c>
      <c r="N100" s="206" t="s">
        <v>49</v>
      </c>
      <c r="O100" s="86"/>
      <c r="P100" s="207">
        <f>O100*H100</f>
        <v>0</v>
      </c>
      <c r="Q100" s="207">
        <v>0</v>
      </c>
      <c r="R100" s="207">
        <f>Q100*H100</f>
        <v>0</v>
      </c>
      <c r="S100" s="207">
        <v>0.098000000000000004</v>
      </c>
      <c r="T100" s="208">
        <f>S100*H100</f>
        <v>1.0584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09" t="s">
        <v>119</v>
      </c>
      <c r="AT100" s="209" t="s">
        <v>121</v>
      </c>
      <c r="AU100" s="209" t="s">
        <v>89</v>
      </c>
      <c r="AY100" s="18" t="s">
        <v>120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8" t="s">
        <v>86</v>
      </c>
      <c r="BK100" s="210">
        <f>ROUND(I100*H100,2)</f>
        <v>0</v>
      </c>
      <c r="BL100" s="18" t="s">
        <v>119</v>
      </c>
      <c r="BM100" s="209" t="s">
        <v>213</v>
      </c>
    </row>
    <row r="101" s="2" customFormat="1">
      <c r="A101" s="40"/>
      <c r="B101" s="41"/>
      <c r="C101" s="42"/>
      <c r="D101" s="211" t="s">
        <v>126</v>
      </c>
      <c r="E101" s="42"/>
      <c r="F101" s="212" t="s">
        <v>214</v>
      </c>
      <c r="G101" s="42"/>
      <c r="H101" s="42"/>
      <c r="I101" s="213"/>
      <c r="J101" s="42"/>
      <c r="K101" s="42"/>
      <c r="L101" s="46"/>
      <c r="M101" s="214"/>
      <c r="N101" s="21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126</v>
      </c>
      <c r="AU101" s="18" t="s">
        <v>89</v>
      </c>
    </row>
    <row r="102" s="2" customFormat="1">
      <c r="A102" s="40"/>
      <c r="B102" s="41"/>
      <c r="C102" s="42"/>
      <c r="D102" s="229" t="s">
        <v>170</v>
      </c>
      <c r="E102" s="42"/>
      <c r="F102" s="230" t="s">
        <v>215</v>
      </c>
      <c r="G102" s="42"/>
      <c r="H102" s="42"/>
      <c r="I102" s="213"/>
      <c r="J102" s="42"/>
      <c r="K102" s="42"/>
      <c r="L102" s="46"/>
      <c r="M102" s="214"/>
      <c r="N102" s="21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170</v>
      </c>
      <c r="AU102" s="18" t="s">
        <v>89</v>
      </c>
    </row>
    <row r="103" s="13" customFormat="1">
      <c r="A103" s="13"/>
      <c r="B103" s="231"/>
      <c r="C103" s="232"/>
      <c r="D103" s="211" t="s">
        <v>208</v>
      </c>
      <c r="E103" s="233" t="s">
        <v>32</v>
      </c>
      <c r="F103" s="234" t="s">
        <v>209</v>
      </c>
      <c r="G103" s="232"/>
      <c r="H103" s="233" t="s">
        <v>32</v>
      </c>
      <c r="I103" s="235"/>
      <c r="J103" s="232"/>
      <c r="K103" s="232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208</v>
      </c>
      <c r="AU103" s="240" t="s">
        <v>89</v>
      </c>
      <c r="AV103" s="13" t="s">
        <v>86</v>
      </c>
      <c r="AW103" s="13" t="s">
        <v>39</v>
      </c>
      <c r="AX103" s="13" t="s">
        <v>78</v>
      </c>
      <c r="AY103" s="240" t="s">
        <v>120</v>
      </c>
    </row>
    <row r="104" s="14" customFormat="1">
      <c r="A104" s="14"/>
      <c r="B104" s="241"/>
      <c r="C104" s="242"/>
      <c r="D104" s="211" t="s">
        <v>208</v>
      </c>
      <c r="E104" s="243" t="s">
        <v>32</v>
      </c>
      <c r="F104" s="244" t="s">
        <v>210</v>
      </c>
      <c r="G104" s="242"/>
      <c r="H104" s="245">
        <v>10.800000000000001</v>
      </c>
      <c r="I104" s="246"/>
      <c r="J104" s="242"/>
      <c r="K104" s="242"/>
      <c r="L104" s="247"/>
      <c r="M104" s="248"/>
      <c r="N104" s="249"/>
      <c r="O104" s="249"/>
      <c r="P104" s="249"/>
      <c r="Q104" s="249"/>
      <c r="R104" s="249"/>
      <c r="S104" s="249"/>
      <c r="T104" s="25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1" t="s">
        <v>208</v>
      </c>
      <c r="AU104" s="251" t="s">
        <v>89</v>
      </c>
      <c r="AV104" s="14" t="s">
        <v>89</v>
      </c>
      <c r="AW104" s="14" t="s">
        <v>39</v>
      </c>
      <c r="AX104" s="14" t="s">
        <v>86</v>
      </c>
      <c r="AY104" s="251" t="s">
        <v>120</v>
      </c>
    </row>
    <row r="105" s="2" customFormat="1" ht="24.15" customHeight="1">
      <c r="A105" s="40"/>
      <c r="B105" s="41"/>
      <c r="C105" s="198" t="s">
        <v>130</v>
      </c>
      <c r="D105" s="198" t="s">
        <v>121</v>
      </c>
      <c r="E105" s="199" t="s">
        <v>216</v>
      </c>
      <c r="F105" s="200" t="s">
        <v>217</v>
      </c>
      <c r="G105" s="201" t="s">
        <v>204</v>
      </c>
      <c r="H105" s="202">
        <v>49.68</v>
      </c>
      <c r="I105" s="203"/>
      <c r="J105" s="204">
        <f>ROUND(I105*H105,2)</f>
        <v>0</v>
      </c>
      <c r="K105" s="200" t="s">
        <v>167</v>
      </c>
      <c r="L105" s="46"/>
      <c r="M105" s="205" t="s">
        <v>32</v>
      </c>
      <c r="N105" s="206" t="s">
        <v>49</v>
      </c>
      <c r="O105" s="86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09" t="s">
        <v>119</v>
      </c>
      <c r="AT105" s="209" t="s">
        <v>121</v>
      </c>
      <c r="AU105" s="209" t="s">
        <v>89</v>
      </c>
      <c r="AY105" s="18" t="s">
        <v>120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8" t="s">
        <v>86</v>
      </c>
      <c r="BK105" s="210">
        <f>ROUND(I105*H105,2)</f>
        <v>0</v>
      </c>
      <c r="BL105" s="18" t="s">
        <v>119</v>
      </c>
      <c r="BM105" s="209" t="s">
        <v>218</v>
      </c>
    </row>
    <row r="106" s="2" customFormat="1">
      <c r="A106" s="40"/>
      <c r="B106" s="41"/>
      <c r="C106" s="42"/>
      <c r="D106" s="211" t="s">
        <v>126</v>
      </c>
      <c r="E106" s="42"/>
      <c r="F106" s="212" t="s">
        <v>219</v>
      </c>
      <c r="G106" s="42"/>
      <c r="H106" s="42"/>
      <c r="I106" s="213"/>
      <c r="J106" s="42"/>
      <c r="K106" s="42"/>
      <c r="L106" s="46"/>
      <c r="M106" s="214"/>
      <c r="N106" s="21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126</v>
      </c>
      <c r="AU106" s="18" t="s">
        <v>89</v>
      </c>
    </row>
    <row r="107" s="2" customFormat="1">
      <c r="A107" s="40"/>
      <c r="B107" s="41"/>
      <c r="C107" s="42"/>
      <c r="D107" s="229" t="s">
        <v>170</v>
      </c>
      <c r="E107" s="42"/>
      <c r="F107" s="230" t="s">
        <v>220</v>
      </c>
      <c r="G107" s="42"/>
      <c r="H107" s="42"/>
      <c r="I107" s="213"/>
      <c r="J107" s="42"/>
      <c r="K107" s="42"/>
      <c r="L107" s="46"/>
      <c r="M107" s="214"/>
      <c r="N107" s="21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170</v>
      </c>
      <c r="AU107" s="18" t="s">
        <v>89</v>
      </c>
    </row>
    <row r="108" s="13" customFormat="1">
      <c r="A108" s="13"/>
      <c r="B108" s="231"/>
      <c r="C108" s="232"/>
      <c r="D108" s="211" t="s">
        <v>208</v>
      </c>
      <c r="E108" s="233" t="s">
        <v>32</v>
      </c>
      <c r="F108" s="234" t="s">
        <v>221</v>
      </c>
      <c r="G108" s="232"/>
      <c r="H108" s="233" t="s">
        <v>32</v>
      </c>
      <c r="I108" s="235"/>
      <c r="J108" s="232"/>
      <c r="K108" s="232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208</v>
      </c>
      <c r="AU108" s="240" t="s">
        <v>89</v>
      </c>
      <c r="AV108" s="13" t="s">
        <v>86</v>
      </c>
      <c r="AW108" s="13" t="s">
        <v>39</v>
      </c>
      <c r="AX108" s="13" t="s">
        <v>78</v>
      </c>
      <c r="AY108" s="240" t="s">
        <v>120</v>
      </c>
    </row>
    <row r="109" s="14" customFormat="1">
      <c r="A109" s="14"/>
      <c r="B109" s="241"/>
      <c r="C109" s="242"/>
      <c r="D109" s="211" t="s">
        <v>208</v>
      </c>
      <c r="E109" s="243" t="s">
        <v>32</v>
      </c>
      <c r="F109" s="244" t="s">
        <v>222</v>
      </c>
      <c r="G109" s="242"/>
      <c r="H109" s="245">
        <v>49.68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1" t="s">
        <v>208</v>
      </c>
      <c r="AU109" s="251" t="s">
        <v>89</v>
      </c>
      <c r="AV109" s="14" t="s">
        <v>89</v>
      </c>
      <c r="AW109" s="14" t="s">
        <v>39</v>
      </c>
      <c r="AX109" s="14" t="s">
        <v>86</v>
      </c>
      <c r="AY109" s="251" t="s">
        <v>120</v>
      </c>
    </row>
    <row r="110" s="2" customFormat="1" ht="33" customHeight="1">
      <c r="A110" s="40"/>
      <c r="B110" s="41"/>
      <c r="C110" s="198" t="s">
        <v>119</v>
      </c>
      <c r="D110" s="198" t="s">
        <v>121</v>
      </c>
      <c r="E110" s="199" t="s">
        <v>223</v>
      </c>
      <c r="F110" s="200" t="s">
        <v>224</v>
      </c>
      <c r="G110" s="201" t="s">
        <v>225</v>
      </c>
      <c r="H110" s="202">
        <v>73.405000000000001</v>
      </c>
      <c r="I110" s="203"/>
      <c r="J110" s="204">
        <f>ROUND(I110*H110,2)</f>
        <v>0</v>
      </c>
      <c r="K110" s="200" t="s">
        <v>167</v>
      </c>
      <c r="L110" s="46"/>
      <c r="M110" s="205" t="s">
        <v>32</v>
      </c>
      <c r="N110" s="206" t="s">
        <v>49</v>
      </c>
      <c r="O110" s="86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09" t="s">
        <v>119</v>
      </c>
      <c r="AT110" s="209" t="s">
        <v>121</v>
      </c>
      <c r="AU110" s="209" t="s">
        <v>89</v>
      </c>
      <c r="AY110" s="18" t="s">
        <v>120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8" t="s">
        <v>86</v>
      </c>
      <c r="BK110" s="210">
        <f>ROUND(I110*H110,2)</f>
        <v>0</v>
      </c>
      <c r="BL110" s="18" t="s">
        <v>119</v>
      </c>
      <c r="BM110" s="209" t="s">
        <v>226</v>
      </c>
    </row>
    <row r="111" s="2" customFormat="1">
      <c r="A111" s="40"/>
      <c r="B111" s="41"/>
      <c r="C111" s="42"/>
      <c r="D111" s="211" t="s">
        <v>126</v>
      </c>
      <c r="E111" s="42"/>
      <c r="F111" s="212" t="s">
        <v>227</v>
      </c>
      <c r="G111" s="42"/>
      <c r="H111" s="42"/>
      <c r="I111" s="213"/>
      <c r="J111" s="42"/>
      <c r="K111" s="42"/>
      <c r="L111" s="46"/>
      <c r="M111" s="214"/>
      <c r="N111" s="21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126</v>
      </c>
      <c r="AU111" s="18" t="s">
        <v>89</v>
      </c>
    </row>
    <row r="112" s="2" customFormat="1">
      <c r="A112" s="40"/>
      <c r="B112" s="41"/>
      <c r="C112" s="42"/>
      <c r="D112" s="229" t="s">
        <v>170</v>
      </c>
      <c r="E112" s="42"/>
      <c r="F112" s="230" t="s">
        <v>228</v>
      </c>
      <c r="G112" s="42"/>
      <c r="H112" s="42"/>
      <c r="I112" s="213"/>
      <c r="J112" s="42"/>
      <c r="K112" s="42"/>
      <c r="L112" s="46"/>
      <c r="M112" s="214"/>
      <c r="N112" s="21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170</v>
      </c>
      <c r="AU112" s="18" t="s">
        <v>89</v>
      </c>
    </row>
    <row r="113" s="14" customFormat="1">
      <c r="A113" s="14"/>
      <c r="B113" s="241"/>
      <c r="C113" s="242"/>
      <c r="D113" s="211" t="s">
        <v>208</v>
      </c>
      <c r="E113" s="243" t="s">
        <v>32</v>
      </c>
      <c r="F113" s="244" t="s">
        <v>229</v>
      </c>
      <c r="G113" s="242"/>
      <c r="H113" s="245">
        <v>73.405000000000001</v>
      </c>
      <c r="I113" s="246"/>
      <c r="J113" s="242"/>
      <c r="K113" s="242"/>
      <c r="L113" s="247"/>
      <c r="M113" s="248"/>
      <c r="N113" s="249"/>
      <c r="O113" s="249"/>
      <c r="P113" s="249"/>
      <c r="Q113" s="249"/>
      <c r="R113" s="249"/>
      <c r="S113" s="249"/>
      <c r="T113" s="25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1" t="s">
        <v>208</v>
      </c>
      <c r="AU113" s="251" t="s">
        <v>89</v>
      </c>
      <c r="AV113" s="14" t="s">
        <v>89</v>
      </c>
      <c r="AW113" s="14" t="s">
        <v>39</v>
      </c>
      <c r="AX113" s="14" t="s">
        <v>86</v>
      </c>
      <c r="AY113" s="251" t="s">
        <v>120</v>
      </c>
    </row>
    <row r="114" s="2" customFormat="1" ht="24.15" customHeight="1">
      <c r="A114" s="40"/>
      <c r="B114" s="41"/>
      <c r="C114" s="198" t="s">
        <v>140</v>
      </c>
      <c r="D114" s="198" t="s">
        <v>121</v>
      </c>
      <c r="E114" s="199" t="s">
        <v>230</v>
      </c>
      <c r="F114" s="200" t="s">
        <v>231</v>
      </c>
      <c r="G114" s="201" t="s">
        <v>225</v>
      </c>
      <c r="H114" s="202">
        <v>12.096</v>
      </c>
      <c r="I114" s="203"/>
      <c r="J114" s="204">
        <f>ROUND(I114*H114,2)</f>
        <v>0</v>
      </c>
      <c r="K114" s="200" t="s">
        <v>167</v>
      </c>
      <c r="L114" s="46"/>
      <c r="M114" s="205" t="s">
        <v>32</v>
      </c>
      <c r="N114" s="206" t="s">
        <v>49</v>
      </c>
      <c r="O114" s="86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09" t="s">
        <v>119</v>
      </c>
      <c r="AT114" s="209" t="s">
        <v>121</v>
      </c>
      <c r="AU114" s="209" t="s">
        <v>89</v>
      </c>
      <c r="AY114" s="18" t="s">
        <v>120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8" t="s">
        <v>86</v>
      </c>
      <c r="BK114" s="210">
        <f>ROUND(I114*H114,2)</f>
        <v>0</v>
      </c>
      <c r="BL114" s="18" t="s">
        <v>119</v>
      </c>
      <c r="BM114" s="209" t="s">
        <v>232</v>
      </c>
    </row>
    <row r="115" s="2" customFormat="1">
      <c r="A115" s="40"/>
      <c r="B115" s="41"/>
      <c r="C115" s="42"/>
      <c r="D115" s="211" t="s">
        <v>126</v>
      </c>
      <c r="E115" s="42"/>
      <c r="F115" s="212" t="s">
        <v>233</v>
      </c>
      <c r="G115" s="42"/>
      <c r="H115" s="42"/>
      <c r="I115" s="213"/>
      <c r="J115" s="42"/>
      <c r="K115" s="42"/>
      <c r="L115" s="46"/>
      <c r="M115" s="214"/>
      <c r="N115" s="21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126</v>
      </c>
      <c r="AU115" s="18" t="s">
        <v>89</v>
      </c>
    </row>
    <row r="116" s="2" customFormat="1">
      <c r="A116" s="40"/>
      <c r="B116" s="41"/>
      <c r="C116" s="42"/>
      <c r="D116" s="229" t="s">
        <v>170</v>
      </c>
      <c r="E116" s="42"/>
      <c r="F116" s="230" t="s">
        <v>234</v>
      </c>
      <c r="G116" s="42"/>
      <c r="H116" s="42"/>
      <c r="I116" s="213"/>
      <c r="J116" s="42"/>
      <c r="K116" s="42"/>
      <c r="L116" s="46"/>
      <c r="M116" s="214"/>
      <c r="N116" s="21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170</v>
      </c>
      <c r="AU116" s="18" t="s">
        <v>89</v>
      </c>
    </row>
    <row r="117" s="13" customFormat="1">
      <c r="A117" s="13"/>
      <c r="B117" s="231"/>
      <c r="C117" s="232"/>
      <c r="D117" s="211" t="s">
        <v>208</v>
      </c>
      <c r="E117" s="233" t="s">
        <v>32</v>
      </c>
      <c r="F117" s="234" t="s">
        <v>235</v>
      </c>
      <c r="G117" s="232"/>
      <c r="H117" s="233" t="s">
        <v>32</v>
      </c>
      <c r="I117" s="235"/>
      <c r="J117" s="232"/>
      <c r="K117" s="232"/>
      <c r="L117" s="236"/>
      <c r="M117" s="237"/>
      <c r="N117" s="238"/>
      <c r="O117" s="238"/>
      <c r="P117" s="238"/>
      <c r="Q117" s="238"/>
      <c r="R117" s="238"/>
      <c r="S117" s="238"/>
      <c r="T117" s="23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0" t="s">
        <v>208</v>
      </c>
      <c r="AU117" s="240" t="s">
        <v>89</v>
      </c>
      <c r="AV117" s="13" t="s">
        <v>86</v>
      </c>
      <c r="AW117" s="13" t="s">
        <v>39</v>
      </c>
      <c r="AX117" s="13" t="s">
        <v>78</v>
      </c>
      <c r="AY117" s="240" t="s">
        <v>120</v>
      </c>
    </row>
    <row r="118" s="14" customFormat="1">
      <c r="A118" s="14"/>
      <c r="B118" s="241"/>
      <c r="C118" s="242"/>
      <c r="D118" s="211" t="s">
        <v>208</v>
      </c>
      <c r="E118" s="243" t="s">
        <v>32</v>
      </c>
      <c r="F118" s="244" t="s">
        <v>236</v>
      </c>
      <c r="G118" s="242"/>
      <c r="H118" s="245">
        <v>12.096</v>
      </c>
      <c r="I118" s="246"/>
      <c r="J118" s="242"/>
      <c r="K118" s="242"/>
      <c r="L118" s="247"/>
      <c r="M118" s="248"/>
      <c r="N118" s="249"/>
      <c r="O118" s="249"/>
      <c r="P118" s="249"/>
      <c r="Q118" s="249"/>
      <c r="R118" s="249"/>
      <c r="S118" s="249"/>
      <c r="T118" s="25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1" t="s">
        <v>208</v>
      </c>
      <c r="AU118" s="251" t="s">
        <v>89</v>
      </c>
      <c r="AV118" s="14" t="s">
        <v>89</v>
      </c>
      <c r="AW118" s="14" t="s">
        <v>39</v>
      </c>
      <c r="AX118" s="14" t="s">
        <v>86</v>
      </c>
      <c r="AY118" s="251" t="s">
        <v>120</v>
      </c>
    </row>
    <row r="119" s="2" customFormat="1" ht="24.15" customHeight="1">
      <c r="A119" s="40"/>
      <c r="B119" s="41"/>
      <c r="C119" s="198" t="s">
        <v>145</v>
      </c>
      <c r="D119" s="198" t="s">
        <v>121</v>
      </c>
      <c r="E119" s="199" t="s">
        <v>237</v>
      </c>
      <c r="F119" s="200" t="s">
        <v>238</v>
      </c>
      <c r="G119" s="201" t="s">
        <v>225</v>
      </c>
      <c r="H119" s="202">
        <v>20.277000000000001</v>
      </c>
      <c r="I119" s="203"/>
      <c r="J119" s="204">
        <f>ROUND(I119*H119,2)</f>
        <v>0</v>
      </c>
      <c r="K119" s="200" t="s">
        <v>167</v>
      </c>
      <c r="L119" s="46"/>
      <c r="M119" s="205" t="s">
        <v>32</v>
      </c>
      <c r="N119" s="206" t="s">
        <v>49</v>
      </c>
      <c r="O119" s="86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09" t="s">
        <v>119</v>
      </c>
      <c r="AT119" s="209" t="s">
        <v>121</v>
      </c>
      <c r="AU119" s="209" t="s">
        <v>89</v>
      </c>
      <c r="AY119" s="18" t="s">
        <v>120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8" t="s">
        <v>86</v>
      </c>
      <c r="BK119" s="210">
        <f>ROUND(I119*H119,2)</f>
        <v>0</v>
      </c>
      <c r="BL119" s="18" t="s">
        <v>119</v>
      </c>
      <c r="BM119" s="209" t="s">
        <v>239</v>
      </c>
    </row>
    <row r="120" s="2" customFormat="1">
      <c r="A120" s="40"/>
      <c r="B120" s="41"/>
      <c r="C120" s="42"/>
      <c r="D120" s="211" t="s">
        <v>126</v>
      </c>
      <c r="E120" s="42"/>
      <c r="F120" s="212" t="s">
        <v>240</v>
      </c>
      <c r="G120" s="42"/>
      <c r="H120" s="42"/>
      <c r="I120" s="213"/>
      <c r="J120" s="42"/>
      <c r="K120" s="42"/>
      <c r="L120" s="46"/>
      <c r="M120" s="214"/>
      <c r="N120" s="21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126</v>
      </c>
      <c r="AU120" s="18" t="s">
        <v>89</v>
      </c>
    </row>
    <row r="121" s="2" customFormat="1">
      <c r="A121" s="40"/>
      <c r="B121" s="41"/>
      <c r="C121" s="42"/>
      <c r="D121" s="229" t="s">
        <v>170</v>
      </c>
      <c r="E121" s="42"/>
      <c r="F121" s="230" t="s">
        <v>241</v>
      </c>
      <c r="G121" s="42"/>
      <c r="H121" s="42"/>
      <c r="I121" s="213"/>
      <c r="J121" s="42"/>
      <c r="K121" s="42"/>
      <c r="L121" s="46"/>
      <c r="M121" s="214"/>
      <c r="N121" s="21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170</v>
      </c>
      <c r="AU121" s="18" t="s">
        <v>89</v>
      </c>
    </row>
    <row r="122" s="13" customFormat="1">
      <c r="A122" s="13"/>
      <c r="B122" s="231"/>
      <c r="C122" s="232"/>
      <c r="D122" s="211" t="s">
        <v>208</v>
      </c>
      <c r="E122" s="233" t="s">
        <v>32</v>
      </c>
      <c r="F122" s="234" t="s">
        <v>242</v>
      </c>
      <c r="G122" s="232"/>
      <c r="H122" s="233" t="s">
        <v>32</v>
      </c>
      <c r="I122" s="235"/>
      <c r="J122" s="232"/>
      <c r="K122" s="232"/>
      <c r="L122" s="236"/>
      <c r="M122" s="237"/>
      <c r="N122" s="238"/>
      <c r="O122" s="238"/>
      <c r="P122" s="238"/>
      <c r="Q122" s="238"/>
      <c r="R122" s="238"/>
      <c r="S122" s="238"/>
      <c r="T122" s="23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0" t="s">
        <v>208</v>
      </c>
      <c r="AU122" s="240" t="s">
        <v>89</v>
      </c>
      <c r="AV122" s="13" t="s">
        <v>86</v>
      </c>
      <c r="AW122" s="13" t="s">
        <v>39</v>
      </c>
      <c r="AX122" s="13" t="s">
        <v>78</v>
      </c>
      <c r="AY122" s="240" t="s">
        <v>120</v>
      </c>
    </row>
    <row r="123" s="14" customFormat="1">
      <c r="A123" s="14"/>
      <c r="B123" s="241"/>
      <c r="C123" s="242"/>
      <c r="D123" s="211" t="s">
        <v>208</v>
      </c>
      <c r="E123" s="243" t="s">
        <v>32</v>
      </c>
      <c r="F123" s="244" t="s">
        <v>243</v>
      </c>
      <c r="G123" s="242"/>
      <c r="H123" s="245">
        <v>20.277000000000001</v>
      </c>
      <c r="I123" s="246"/>
      <c r="J123" s="242"/>
      <c r="K123" s="242"/>
      <c r="L123" s="247"/>
      <c r="M123" s="248"/>
      <c r="N123" s="249"/>
      <c r="O123" s="249"/>
      <c r="P123" s="249"/>
      <c r="Q123" s="249"/>
      <c r="R123" s="249"/>
      <c r="S123" s="249"/>
      <c r="T123" s="25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1" t="s">
        <v>208</v>
      </c>
      <c r="AU123" s="251" t="s">
        <v>89</v>
      </c>
      <c r="AV123" s="14" t="s">
        <v>89</v>
      </c>
      <c r="AW123" s="14" t="s">
        <v>39</v>
      </c>
      <c r="AX123" s="14" t="s">
        <v>86</v>
      </c>
      <c r="AY123" s="251" t="s">
        <v>120</v>
      </c>
    </row>
    <row r="124" s="2" customFormat="1" ht="21.75" customHeight="1">
      <c r="A124" s="40"/>
      <c r="B124" s="41"/>
      <c r="C124" s="198" t="s">
        <v>149</v>
      </c>
      <c r="D124" s="198" t="s">
        <v>121</v>
      </c>
      <c r="E124" s="199" t="s">
        <v>244</v>
      </c>
      <c r="F124" s="200" t="s">
        <v>245</v>
      </c>
      <c r="G124" s="201" t="s">
        <v>204</v>
      </c>
      <c r="H124" s="202">
        <v>183.28200000000001</v>
      </c>
      <c r="I124" s="203"/>
      <c r="J124" s="204">
        <f>ROUND(I124*H124,2)</f>
        <v>0</v>
      </c>
      <c r="K124" s="200" t="s">
        <v>167</v>
      </c>
      <c r="L124" s="46"/>
      <c r="M124" s="205" t="s">
        <v>32</v>
      </c>
      <c r="N124" s="206" t="s">
        <v>49</v>
      </c>
      <c r="O124" s="86"/>
      <c r="P124" s="207">
        <f>O124*H124</f>
        <v>0</v>
      </c>
      <c r="Q124" s="207">
        <v>0.00084000000000000003</v>
      </c>
      <c r="R124" s="207">
        <f>Q124*H124</f>
        <v>0.15395688000000002</v>
      </c>
      <c r="S124" s="207">
        <v>0</v>
      </c>
      <c r="T124" s="20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09" t="s">
        <v>119</v>
      </c>
      <c r="AT124" s="209" t="s">
        <v>121</v>
      </c>
      <c r="AU124" s="209" t="s">
        <v>89</v>
      </c>
      <c r="AY124" s="18" t="s">
        <v>120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8" t="s">
        <v>86</v>
      </c>
      <c r="BK124" s="210">
        <f>ROUND(I124*H124,2)</f>
        <v>0</v>
      </c>
      <c r="BL124" s="18" t="s">
        <v>119</v>
      </c>
      <c r="BM124" s="209" t="s">
        <v>246</v>
      </c>
    </row>
    <row r="125" s="2" customFormat="1">
      <c r="A125" s="40"/>
      <c r="B125" s="41"/>
      <c r="C125" s="42"/>
      <c r="D125" s="211" t="s">
        <v>126</v>
      </c>
      <c r="E125" s="42"/>
      <c r="F125" s="212" t="s">
        <v>247</v>
      </c>
      <c r="G125" s="42"/>
      <c r="H125" s="42"/>
      <c r="I125" s="213"/>
      <c r="J125" s="42"/>
      <c r="K125" s="42"/>
      <c r="L125" s="46"/>
      <c r="M125" s="214"/>
      <c r="N125" s="21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126</v>
      </c>
      <c r="AU125" s="18" t="s">
        <v>89</v>
      </c>
    </row>
    <row r="126" s="2" customFormat="1">
      <c r="A126" s="40"/>
      <c r="B126" s="41"/>
      <c r="C126" s="42"/>
      <c r="D126" s="229" t="s">
        <v>170</v>
      </c>
      <c r="E126" s="42"/>
      <c r="F126" s="230" t="s">
        <v>248</v>
      </c>
      <c r="G126" s="42"/>
      <c r="H126" s="42"/>
      <c r="I126" s="213"/>
      <c r="J126" s="42"/>
      <c r="K126" s="42"/>
      <c r="L126" s="46"/>
      <c r="M126" s="214"/>
      <c r="N126" s="21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170</v>
      </c>
      <c r="AU126" s="18" t="s">
        <v>89</v>
      </c>
    </row>
    <row r="127" s="14" customFormat="1">
      <c r="A127" s="14"/>
      <c r="B127" s="241"/>
      <c r="C127" s="242"/>
      <c r="D127" s="211" t="s">
        <v>208</v>
      </c>
      <c r="E127" s="243" t="s">
        <v>32</v>
      </c>
      <c r="F127" s="244" t="s">
        <v>249</v>
      </c>
      <c r="G127" s="242"/>
      <c r="H127" s="245">
        <v>163.12200000000001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1" t="s">
        <v>208</v>
      </c>
      <c r="AU127" s="251" t="s">
        <v>89</v>
      </c>
      <c r="AV127" s="14" t="s">
        <v>89</v>
      </c>
      <c r="AW127" s="14" t="s">
        <v>39</v>
      </c>
      <c r="AX127" s="14" t="s">
        <v>78</v>
      </c>
      <c r="AY127" s="251" t="s">
        <v>120</v>
      </c>
    </row>
    <row r="128" s="14" customFormat="1">
      <c r="A128" s="14"/>
      <c r="B128" s="241"/>
      <c r="C128" s="242"/>
      <c r="D128" s="211" t="s">
        <v>208</v>
      </c>
      <c r="E128" s="243" t="s">
        <v>32</v>
      </c>
      <c r="F128" s="244" t="s">
        <v>250</v>
      </c>
      <c r="G128" s="242"/>
      <c r="H128" s="245">
        <v>20.16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1" t="s">
        <v>208</v>
      </c>
      <c r="AU128" s="251" t="s">
        <v>89</v>
      </c>
      <c r="AV128" s="14" t="s">
        <v>89</v>
      </c>
      <c r="AW128" s="14" t="s">
        <v>39</v>
      </c>
      <c r="AX128" s="14" t="s">
        <v>78</v>
      </c>
      <c r="AY128" s="251" t="s">
        <v>120</v>
      </c>
    </row>
    <row r="129" s="15" customFormat="1">
      <c r="A129" s="15"/>
      <c r="B129" s="252"/>
      <c r="C129" s="253"/>
      <c r="D129" s="211" t="s">
        <v>208</v>
      </c>
      <c r="E129" s="254" t="s">
        <v>32</v>
      </c>
      <c r="F129" s="255" t="s">
        <v>251</v>
      </c>
      <c r="G129" s="253"/>
      <c r="H129" s="256">
        <v>183.28200000000001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2" t="s">
        <v>208</v>
      </c>
      <c r="AU129" s="262" t="s">
        <v>89</v>
      </c>
      <c r="AV129" s="15" t="s">
        <v>119</v>
      </c>
      <c r="AW129" s="15" t="s">
        <v>39</v>
      </c>
      <c r="AX129" s="15" t="s">
        <v>86</v>
      </c>
      <c r="AY129" s="262" t="s">
        <v>120</v>
      </c>
    </row>
    <row r="130" s="2" customFormat="1" ht="24.15" customHeight="1">
      <c r="A130" s="40"/>
      <c r="B130" s="41"/>
      <c r="C130" s="198" t="s">
        <v>153</v>
      </c>
      <c r="D130" s="198" t="s">
        <v>121</v>
      </c>
      <c r="E130" s="199" t="s">
        <v>252</v>
      </c>
      <c r="F130" s="200" t="s">
        <v>253</v>
      </c>
      <c r="G130" s="201" t="s">
        <v>204</v>
      </c>
      <c r="H130" s="202">
        <v>183.28200000000001</v>
      </c>
      <c r="I130" s="203"/>
      <c r="J130" s="204">
        <f>ROUND(I130*H130,2)</f>
        <v>0</v>
      </c>
      <c r="K130" s="200" t="s">
        <v>167</v>
      </c>
      <c r="L130" s="46"/>
      <c r="M130" s="205" t="s">
        <v>32</v>
      </c>
      <c r="N130" s="206" t="s">
        <v>49</v>
      </c>
      <c r="O130" s="86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09" t="s">
        <v>119</v>
      </c>
      <c r="AT130" s="209" t="s">
        <v>121</v>
      </c>
      <c r="AU130" s="209" t="s">
        <v>89</v>
      </c>
      <c r="AY130" s="18" t="s">
        <v>120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8" t="s">
        <v>86</v>
      </c>
      <c r="BK130" s="210">
        <f>ROUND(I130*H130,2)</f>
        <v>0</v>
      </c>
      <c r="BL130" s="18" t="s">
        <v>119</v>
      </c>
      <c r="BM130" s="209" t="s">
        <v>254</v>
      </c>
    </row>
    <row r="131" s="2" customFormat="1">
      <c r="A131" s="40"/>
      <c r="B131" s="41"/>
      <c r="C131" s="42"/>
      <c r="D131" s="211" t="s">
        <v>126</v>
      </c>
      <c r="E131" s="42"/>
      <c r="F131" s="212" t="s">
        <v>255</v>
      </c>
      <c r="G131" s="42"/>
      <c r="H131" s="42"/>
      <c r="I131" s="213"/>
      <c r="J131" s="42"/>
      <c r="K131" s="42"/>
      <c r="L131" s="46"/>
      <c r="M131" s="214"/>
      <c r="N131" s="21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126</v>
      </c>
      <c r="AU131" s="18" t="s">
        <v>89</v>
      </c>
    </row>
    <row r="132" s="2" customFormat="1">
      <c r="A132" s="40"/>
      <c r="B132" s="41"/>
      <c r="C132" s="42"/>
      <c r="D132" s="229" t="s">
        <v>170</v>
      </c>
      <c r="E132" s="42"/>
      <c r="F132" s="230" t="s">
        <v>256</v>
      </c>
      <c r="G132" s="42"/>
      <c r="H132" s="42"/>
      <c r="I132" s="213"/>
      <c r="J132" s="42"/>
      <c r="K132" s="42"/>
      <c r="L132" s="46"/>
      <c r="M132" s="214"/>
      <c r="N132" s="21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170</v>
      </c>
      <c r="AU132" s="18" t="s">
        <v>89</v>
      </c>
    </row>
    <row r="133" s="14" customFormat="1">
      <c r="A133" s="14"/>
      <c r="B133" s="241"/>
      <c r="C133" s="242"/>
      <c r="D133" s="211" t="s">
        <v>208</v>
      </c>
      <c r="E133" s="243" t="s">
        <v>32</v>
      </c>
      <c r="F133" s="244" t="s">
        <v>249</v>
      </c>
      <c r="G133" s="242"/>
      <c r="H133" s="245">
        <v>163.12200000000001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1" t="s">
        <v>208</v>
      </c>
      <c r="AU133" s="251" t="s">
        <v>89</v>
      </c>
      <c r="AV133" s="14" t="s">
        <v>89</v>
      </c>
      <c r="AW133" s="14" t="s">
        <v>39</v>
      </c>
      <c r="AX133" s="14" t="s">
        <v>78</v>
      </c>
      <c r="AY133" s="251" t="s">
        <v>120</v>
      </c>
    </row>
    <row r="134" s="14" customFormat="1">
      <c r="A134" s="14"/>
      <c r="B134" s="241"/>
      <c r="C134" s="242"/>
      <c r="D134" s="211" t="s">
        <v>208</v>
      </c>
      <c r="E134" s="243" t="s">
        <v>32</v>
      </c>
      <c r="F134" s="244" t="s">
        <v>250</v>
      </c>
      <c r="G134" s="242"/>
      <c r="H134" s="245">
        <v>20.16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1" t="s">
        <v>208</v>
      </c>
      <c r="AU134" s="251" t="s">
        <v>89</v>
      </c>
      <c r="AV134" s="14" t="s">
        <v>89</v>
      </c>
      <c r="AW134" s="14" t="s">
        <v>39</v>
      </c>
      <c r="AX134" s="14" t="s">
        <v>78</v>
      </c>
      <c r="AY134" s="251" t="s">
        <v>120</v>
      </c>
    </row>
    <row r="135" s="15" customFormat="1">
      <c r="A135" s="15"/>
      <c r="B135" s="252"/>
      <c r="C135" s="253"/>
      <c r="D135" s="211" t="s">
        <v>208</v>
      </c>
      <c r="E135" s="254" t="s">
        <v>32</v>
      </c>
      <c r="F135" s="255" t="s">
        <v>251</v>
      </c>
      <c r="G135" s="253"/>
      <c r="H135" s="256">
        <v>183.28200000000001</v>
      </c>
      <c r="I135" s="257"/>
      <c r="J135" s="253"/>
      <c r="K135" s="253"/>
      <c r="L135" s="258"/>
      <c r="M135" s="259"/>
      <c r="N135" s="260"/>
      <c r="O135" s="260"/>
      <c r="P135" s="260"/>
      <c r="Q135" s="260"/>
      <c r="R135" s="260"/>
      <c r="S135" s="260"/>
      <c r="T135" s="26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2" t="s">
        <v>208</v>
      </c>
      <c r="AU135" s="262" t="s">
        <v>89</v>
      </c>
      <c r="AV135" s="15" t="s">
        <v>119</v>
      </c>
      <c r="AW135" s="15" t="s">
        <v>39</v>
      </c>
      <c r="AX135" s="15" t="s">
        <v>86</v>
      </c>
      <c r="AY135" s="262" t="s">
        <v>120</v>
      </c>
    </row>
    <row r="136" s="2" customFormat="1" ht="37.8" customHeight="1">
      <c r="A136" s="40"/>
      <c r="B136" s="41"/>
      <c r="C136" s="198" t="s">
        <v>257</v>
      </c>
      <c r="D136" s="198" t="s">
        <v>121</v>
      </c>
      <c r="E136" s="199" t="s">
        <v>258</v>
      </c>
      <c r="F136" s="200" t="s">
        <v>259</v>
      </c>
      <c r="G136" s="201" t="s">
        <v>225</v>
      </c>
      <c r="H136" s="202">
        <v>9.9359999999999999</v>
      </c>
      <c r="I136" s="203"/>
      <c r="J136" s="204">
        <f>ROUND(I136*H136,2)</f>
        <v>0</v>
      </c>
      <c r="K136" s="200" t="s">
        <v>167</v>
      </c>
      <c r="L136" s="46"/>
      <c r="M136" s="205" t="s">
        <v>32</v>
      </c>
      <c r="N136" s="206" t="s">
        <v>49</v>
      </c>
      <c r="O136" s="86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09" t="s">
        <v>119</v>
      </c>
      <c r="AT136" s="209" t="s">
        <v>121</v>
      </c>
      <c r="AU136" s="209" t="s">
        <v>89</v>
      </c>
      <c r="AY136" s="18" t="s">
        <v>120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8" t="s">
        <v>86</v>
      </c>
      <c r="BK136" s="210">
        <f>ROUND(I136*H136,2)</f>
        <v>0</v>
      </c>
      <c r="BL136" s="18" t="s">
        <v>119</v>
      </c>
      <c r="BM136" s="209" t="s">
        <v>260</v>
      </c>
    </row>
    <row r="137" s="2" customFormat="1">
      <c r="A137" s="40"/>
      <c r="B137" s="41"/>
      <c r="C137" s="42"/>
      <c r="D137" s="211" t="s">
        <v>126</v>
      </c>
      <c r="E137" s="42"/>
      <c r="F137" s="212" t="s">
        <v>261</v>
      </c>
      <c r="G137" s="42"/>
      <c r="H137" s="42"/>
      <c r="I137" s="213"/>
      <c r="J137" s="42"/>
      <c r="K137" s="42"/>
      <c r="L137" s="46"/>
      <c r="M137" s="214"/>
      <c r="N137" s="215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126</v>
      </c>
      <c r="AU137" s="18" t="s">
        <v>89</v>
      </c>
    </row>
    <row r="138" s="2" customFormat="1">
      <c r="A138" s="40"/>
      <c r="B138" s="41"/>
      <c r="C138" s="42"/>
      <c r="D138" s="229" t="s">
        <v>170</v>
      </c>
      <c r="E138" s="42"/>
      <c r="F138" s="230" t="s">
        <v>262</v>
      </c>
      <c r="G138" s="42"/>
      <c r="H138" s="42"/>
      <c r="I138" s="213"/>
      <c r="J138" s="42"/>
      <c r="K138" s="42"/>
      <c r="L138" s="46"/>
      <c r="M138" s="214"/>
      <c r="N138" s="21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170</v>
      </c>
      <c r="AU138" s="18" t="s">
        <v>89</v>
      </c>
    </row>
    <row r="139" s="13" customFormat="1">
      <c r="A139" s="13"/>
      <c r="B139" s="231"/>
      <c r="C139" s="232"/>
      <c r="D139" s="211" t="s">
        <v>208</v>
      </c>
      <c r="E139" s="233" t="s">
        <v>32</v>
      </c>
      <c r="F139" s="234" t="s">
        <v>221</v>
      </c>
      <c r="G139" s="232"/>
      <c r="H139" s="233" t="s">
        <v>32</v>
      </c>
      <c r="I139" s="235"/>
      <c r="J139" s="232"/>
      <c r="K139" s="232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208</v>
      </c>
      <c r="AU139" s="240" t="s">
        <v>89</v>
      </c>
      <c r="AV139" s="13" t="s">
        <v>86</v>
      </c>
      <c r="AW139" s="13" t="s">
        <v>39</v>
      </c>
      <c r="AX139" s="13" t="s">
        <v>78</v>
      </c>
      <c r="AY139" s="240" t="s">
        <v>120</v>
      </c>
    </row>
    <row r="140" s="14" customFormat="1">
      <c r="A140" s="14"/>
      <c r="B140" s="241"/>
      <c r="C140" s="242"/>
      <c r="D140" s="211" t="s">
        <v>208</v>
      </c>
      <c r="E140" s="243" t="s">
        <v>32</v>
      </c>
      <c r="F140" s="244" t="s">
        <v>263</v>
      </c>
      <c r="G140" s="242"/>
      <c r="H140" s="245">
        <v>9.9359999999999999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1" t="s">
        <v>208</v>
      </c>
      <c r="AU140" s="251" t="s">
        <v>89</v>
      </c>
      <c r="AV140" s="14" t="s">
        <v>89</v>
      </c>
      <c r="AW140" s="14" t="s">
        <v>39</v>
      </c>
      <c r="AX140" s="14" t="s">
        <v>86</v>
      </c>
      <c r="AY140" s="251" t="s">
        <v>120</v>
      </c>
    </row>
    <row r="141" s="2" customFormat="1" ht="37.8" customHeight="1">
      <c r="A141" s="40"/>
      <c r="B141" s="41"/>
      <c r="C141" s="198" t="s">
        <v>264</v>
      </c>
      <c r="D141" s="198" t="s">
        <v>121</v>
      </c>
      <c r="E141" s="199" t="s">
        <v>265</v>
      </c>
      <c r="F141" s="200" t="s">
        <v>266</v>
      </c>
      <c r="G141" s="201" t="s">
        <v>225</v>
      </c>
      <c r="H141" s="202">
        <v>38.564999999999998</v>
      </c>
      <c r="I141" s="203"/>
      <c r="J141" s="204">
        <f>ROUND(I141*H141,2)</f>
        <v>0</v>
      </c>
      <c r="K141" s="200" t="s">
        <v>167</v>
      </c>
      <c r="L141" s="46"/>
      <c r="M141" s="205" t="s">
        <v>32</v>
      </c>
      <c r="N141" s="206" t="s">
        <v>49</v>
      </c>
      <c r="O141" s="86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09" t="s">
        <v>119</v>
      </c>
      <c r="AT141" s="209" t="s">
        <v>121</v>
      </c>
      <c r="AU141" s="209" t="s">
        <v>89</v>
      </c>
      <c r="AY141" s="18" t="s">
        <v>120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8" t="s">
        <v>86</v>
      </c>
      <c r="BK141" s="210">
        <f>ROUND(I141*H141,2)</f>
        <v>0</v>
      </c>
      <c r="BL141" s="18" t="s">
        <v>119</v>
      </c>
      <c r="BM141" s="209" t="s">
        <v>267</v>
      </c>
    </row>
    <row r="142" s="2" customFormat="1">
      <c r="A142" s="40"/>
      <c r="B142" s="41"/>
      <c r="C142" s="42"/>
      <c r="D142" s="211" t="s">
        <v>126</v>
      </c>
      <c r="E142" s="42"/>
      <c r="F142" s="212" t="s">
        <v>268</v>
      </c>
      <c r="G142" s="42"/>
      <c r="H142" s="42"/>
      <c r="I142" s="213"/>
      <c r="J142" s="42"/>
      <c r="K142" s="42"/>
      <c r="L142" s="46"/>
      <c r="M142" s="214"/>
      <c r="N142" s="21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126</v>
      </c>
      <c r="AU142" s="18" t="s">
        <v>89</v>
      </c>
    </row>
    <row r="143" s="2" customFormat="1">
      <c r="A143" s="40"/>
      <c r="B143" s="41"/>
      <c r="C143" s="42"/>
      <c r="D143" s="229" t="s">
        <v>170</v>
      </c>
      <c r="E143" s="42"/>
      <c r="F143" s="230" t="s">
        <v>269</v>
      </c>
      <c r="G143" s="42"/>
      <c r="H143" s="42"/>
      <c r="I143" s="213"/>
      <c r="J143" s="42"/>
      <c r="K143" s="42"/>
      <c r="L143" s="46"/>
      <c r="M143" s="214"/>
      <c r="N143" s="215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170</v>
      </c>
      <c r="AU143" s="18" t="s">
        <v>89</v>
      </c>
    </row>
    <row r="144" s="14" customFormat="1">
      <c r="A144" s="14"/>
      <c r="B144" s="241"/>
      <c r="C144" s="242"/>
      <c r="D144" s="211" t="s">
        <v>208</v>
      </c>
      <c r="E144" s="243" t="s">
        <v>32</v>
      </c>
      <c r="F144" s="244" t="s">
        <v>270</v>
      </c>
      <c r="G144" s="242"/>
      <c r="H144" s="245">
        <v>135.18100000000001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1" t="s">
        <v>208</v>
      </c>
      <c r="AU144" s="251" t="s">
        <v>89</v>
      </c>
      <c r="AV144" s="14" t="s">
        <v>89</v>
      </c>
      <c r="AW144" s="14" t="s">
        <v>39</v>
      </c>
      <c r="AX144" s="14" t="s">
        <v>78</v>
      </c>
      <c r="AY144" s="251" t="s">
        <v>120</v>
      </c>
    </row>
    <row r="145" s="14" customFormat="1">
      <c r="A145" s="14"/>
      <c r="B145" s="241"/>
      <c r="C145" s="242"/>
      <c r="D145" s="211" t="s">
        <v>208</v>
      </c>
      <c r="E145" s="243" t="s">
        <v>32</v>
      </c>
      <c r="F145" s="244" t="s">
        <v>271</v>
      </c>
      <c r="G145" s="242"/>
      <c r="H145" s="245">
        <v>-96.616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1" t="s">
        <v>208</v>
      </c>
      <c r="AU145" s="251" t="s">
        <v>89</v>
      </c>
      <c r="AV145" s="14" t="s">
        <v>89</v>
      </c>
      <c r="AW145" s="14" t="s">
        <v>39</v>
      </c>
      <c r="AX145" s="14" t="s">
        <v>78</v>
      </c>
      <c r="AY145" s="251" t="s">
        <v>120</v>
      </c>
    </row>
    <row r="146" s="15" customFormat="1">
      <c r="A146" s="15"/>
      <c r="B146" s="252"/>
      <c r="C146" s="253"/>
      <c r="D146" s="211" t="s">
        <v>208</v>
      </c>
      <c r="E146" s="254" t="s">
        <v>32</v>
      </c>
      <c r="F146" s="255" t="s">
        <v>251</v>
      </c>
      <c r="G146" s="253"/>
      <c r="H146" s="256">
        <v>38.565000000000012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2" t="s">
        <v>208</v>
      </c>
      <c r="AU146" s="262" t="s">
        <v>89</v>
      </c>
      <c r="AV146" s="15" t="s">
        <v>119</v>
      </c>
      <c r="AW146" s="15" t="s">
        <v>39</v>
      </c>
      <c r="AX146" s="15" t="s">
        <v>86</v>
      </c>
      <c r="AY146" s="262" t="s">
        <v>120</v>
      </c>
    </row>
    <row r="147" s="2" customFormat="1" ht="33" customHeight="1">
      <c r="A147" s="40"/>
      <c r="B147" s="41"/>
      <c r="C147" s="198" t="s">
        <v>272</v>
      </c>
      <c r="D147" s="198" t="s">
        <v>121</v>
      </c>
      <c r="E147" s="199" t="s">
        <v>273</v>
      </c>
      <c r="F147" s="200" t="s">
        <v>274</v>
      </c>
      <c r="G147" s="201" t="s">
        <v>275</v>
      </c>
      <c r="H147" s="202">
        <v>69.417000000000002</v>
      </c>
      <c r="I147" s="203"/>
      <c r="J147" s="204">
        <f>ROUND(I147*H147,2)</f>
        <v>0</v>
      </c>
      <c r="K147" s="200" t="s">
        <v>167</v>
      </c>
      <c r="L147" s="46"/>
      <c r="M147" s="205" t="s">
        <v>32</v>
      </c>
      <c r="N147" s="206" t="s">
        <v>49</v>
      </c>
      <c r="O147" s="86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09" t="s">
        <v>119</v>
      </c>
      <c r="AT147" s="209" t="s">
        <v>121</v>
      </c>
      <c r="AU147" s="209" t="s">
        <v>89</v>
      </c>
      <c r="AY147" s="18" t="s">
        <v>120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8" t="s">
        <v>86</v>
      </c>
      <c r="BK147" s="210">
        <f>ROUND(I147*H147,2)</f>
        <v>0</v>
      </c>
      <c r="BL147" s="18" t="s">
        <v>119</v>
      </c>
      <c r="BM147" s="209" t="s">
        <v>276</v>
      </c>
    </row>
    <row r="148" s="2" customFormat="1">
      <c r="A148" s="40"/>
      <c r="B148" s="41"/>
      <c r="C148" s="42"/>
      <c r="D148" s="211" t="s">
        <v>126</v>
      </c>
      <c r="E148" s="42"/>
      <c r="F148" s="212" t="s">
        <v>277</v>
      </c>
      <c r="G148" s="42"/>
      <c r="H148" s="42"/>
      <c r="I148" s="213"/>
      <c r="J148" s="42"/>
      <c r="K148" s="42"/>
      <c r="L148" s="46"/>
      <c r="M148" s="214"/>
      <c r="N148" s="21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126</v>
      </c>
      <c r="AU148" s="18" t="s">
        <v>89</v>
      </c>
    </row>
    <row r="149" s="2" customFormat="1">
      <c r="A149" s="40"/>
      <c r="B149" s="41"/>
      <c r="C149" s="42"/>
      <c r="D149" s="229" t="s">
        <v>170</v>
      </c>
      <c r="E149" s="42"/>
      <c r="F149" s="230" t="s">
        <v>278</v>
      </c>
      <c r="G149" s="42"/>
      <c r="H149" s="42"/>
      <c r="I149" s="213"/>
      <c r="J149" s="42"/>
      <c r="K149" s="42"/>
      <c r="L149" s="46"/>
      <c r="M149" s="214"/>
      <c r="N149" s="215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8" t="s">
        <v>170</v>
      </c>
      <c r="AU149" s="18" t="s">
        <v>89</v>
      </c>
    </row>
    <row r="150" s="14" customFormat="1">
      <c r="A150" s="14"/>
      <c r="B150" s="241"/>
      <c r="C150" s="242"/>
      <c r="D150" s="211" t="s">
        <v>208</v>
      </c>
      <c r="E150" s="243" t="s">
        <v>32</v>
      </c>
      <c r="F150" s="244" t="s">
        <v>270</v>
      </c>
      <c r="G150" s="242"/>
      <c r="H150" s="245">
        <v>135.18100000000001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1" t="s">
        <v>208</v>
      </c>
      <c r="AU150" s="251" t="s">
        <v>89</v>
      </c>
      <c r="AV150" s="14" t="s">
        <v>89</v>
      </c>
      <c r="AW150" s="14" t="s">
        <v>39</v>
      </c>
      <c r="AX150" s="14" t="s">
        <v>78</v>
      </c>
      <c r="AY150" s="251" t="s">
        <v>120</v>
      </c>
    </row>
    <row r="151" s="14" customFormat="1">
      <c r="A151" s="14"/>
      <c r="B151" s="241"/>
      <c r="C151" s="242"/>
      <c r="D151" s="211" t="s">
        <v>208</v>
      </c>
      <c r="E151" s="243" t="s">
        <v>32</v>
      </c>
      <c r="F151" s="244" t="s">
        <v>271</v>
      </c>
      <c r="G151" s="242"/>
      <c r="H151" s="245">
        <v>-96.616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1" t="s">
        <v>208</v>
      </c>
      <c r="AU151" s="251" t="s">
        <v>89</v>
      </c>
      <c r="AV151" s="14" t="s">
        <v>89</v>
      </c>
      <c r="AW151" s="14" t="s">
        <v>39</v>
      </c>
      <c r="AX151" s="14" t="s">
        <v>78</v>
      </c>
      <c r="AY151" s="251" t="s">
        <v>120</v>
      </c>
    </row>
    <row r="152" s="15" customFormat="1">
      <c r="A152" s="15"/>
      <c r="B152" s="252"/>
      <c r="C152" s="253"/>
      <c r="D152" s="211" t="s">
        <v>208</v>
      </c>
      <c r="E152" s="254" t="s">
        <v>32</v>
      </c>
      <c r="F152" s="255" t="s">
        <v>251</v>
      </c>
      <c r="G152" s="253"/>
      <c r="H152" s="256">
        <v>38.565000000000012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2" t="s">
        <v>208</v>
      </c>
      <c r="AU152" s="262" t="s">
        <v>89</v>
      </c>
      <c r="AV152" s="15" t="s">
        <v>119</v>
      </c>
      <c r="AW152" s="15" t="s">
        <v>39</v>
      </c>
      <c r="AX152" s="15" t="s">
        <v>86</v>
      </c>
      <c r="AY152" s="262" t="s">
        <v>120</v>
      </c>
    </row>
    <row r="153" s="14" customFormat="1">
      <c r="A153" s="14"/>
      <c r="B153" s="241"/>
      <c r="C153" s="242"/>
      <c r="D153" s="211" t="s">
        <v>208</v>
      </c>
      <c r="E153" s="242"/>
      <c r="F153" s="244" t="s">
        <v>279</v>
      </c>
      <c r="G153" s="242"/>
      <c r="H153" s="245">
        <v>69.417000000000002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1" t="s">
        <v>208</v>
      </c>
      <c r="AU153" s="251" t="s">
        <v>89</v>
      </c>
      <c r="AV153" s="14" t="s">
        <v>89</v>
      </c>
      <c r="AW153" s="14" t="s">
        <v>4</v>
      </c>
      <c r="AX153" s="14" t="s">
        <v>86</v>
      </c>
      <c r="AY153" s="251" t="s">
        <v>120</v>
      </c>
    </row>
    <row r="154" s="2" customFormat="1" ht="24.15" customHeight="1">
      <c r="A154" s="40"/>
      <c r="B154" s="41"/>
      <c r="C154" s="198" t="s">
        <v>280</v>
      </c>
      <c r="D154" s="198" t="s">
        <v>121</v>
      </c>
      <c r="E154" s="199" t="s">
        <v>281</v>
      </c>
      <c r="F154" s="200" t="s">
        <v>282</v>
      </c>
      <c r="G154" s="201" t="s">
        <v>225</v>
      </c>
      <c r="H154" s="202">
        <v>96.616</v>
      </c>
      <c r="I154" s="203"/>
      <c r="J154" s="204">
        <f>ROUND(I154*H154,2)</f>
        <v>0</v>
      </c>
      <c r="K154" s="200" t="s">
        <v>167</v>
      </c>
      <c r="L154" s="46"/>
      <c r="M154" s="205" t="s">
        <v>32</v>
      </c>
      <c r="N154" s="206" t="s">
        <v>49</v>
      </c>
      <c r="O154" s="86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09" t="s">
        <v>119</v>
      </c>
      <c r="AT154" s="209" t="s">
        <v>121</v>
      </c>
      <c r="AU154" s="209" t="s">
        <v>89</v>
      </c>
      <c r="AY154" s="18" t="s">
        <v>120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8" t="s">
        <v>86</v>
      </c>
      <c r="BK154" s="210">
        <f>ROUND(I154*H154,2)</f>
        <v>0</v>
      </c>
      <c r="BL154" s="18" t="s">
        <v>119</v>
      </c>
      <c r="BM154" s="209" t="s">
        <v>283</v>
      </c>
    </row>
    <row r="155" s="2" customFormat="1">
      <c r="A155" s="40"/>
      <c r="B155" s="41"/>
      <c r="C155" s="42"/>
      <c r="D155" s="211" t="s">
        <v>126</v>
      </c>
      <c r="E155" s="42"/>
      <c r="F155" s="212" t="s">
        <v>284</v>
      </c>
      <c r="G155" s="42"/>
      <c r="H155" s="42"/>
      <c r="I155" s="213"/>
      <c r="J155" s="42"/>
      <c r="K155" s="42"/>
      <c r="L155" s="46"/>
      <c r="M155" s="214"/>
      <c r="N155" s="215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8" t="s">
        <v>126</v>
      </c>
      <c r="AU155" s="18" t="s">
        <v>89</v>
      </c>
    </row>
    <row r="156" s="2" customFormat="1">
      <c r="A156" s="40"/>
      <c r="B156" s="41"/>
      <c r="C156" s="42"/>
      <c r="D156" s="229" t="s">
        <v>170</v>
      </c>
      <c r="E156" s="42"/>
      <c r="F156" s="230" t="s">
        <v>285</v>
      </c>
      <c r="G156" s="42"/>
      <c r="H156" s="42"/>
      <c r="I156" s="213"/>
      <c r="J156" s="42"/>
      <c r="K156" s="42"/>
      <c r="L156" s="46"/>
      <c r="M156" s="214"/>
      <c r="N156" s="215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170</v>
      </c>
      <c r="AU156" s="18" t="s">
        <v>89</v>
      </c>
    </row>
    <row r="157" s="13" customFormat="1">
      <c r="A157" s="13"/>
      <c r="B157" s="231"/>
      <c r="C157" s="232"/>
      <c r="D157" s="211" t="s">
        <v>208</v>
      </c>
      <c r="E157" s="233" t="s">
        <v>32</v>
      </c>
      <c r="F157" s="234" t="s">
        <v>286</v>
      </c>
      <c r="G157" s="232"/>
      <c r="H157" s="233" t="s">
        <v>32</v>
      </c>
      <c r="I157" s="235"/>
      <c r="J157" s="232"/>
      <c r="K157" s="232"/>
      <c r="L157" s="236"/>
      <c r="M157" s="237"/>
      <c r="N157" s="238"/>
      <c r="O157" s="238"/>
      <c r="P157" s="238"/>
      <c r="Q157" s="238"/>
      <c r="R157" s="238"/>
      <c r="S157" s="238"/>
      <c r="T157" s="23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0" t="s">
        <v>208</v>
      </c>
      <c r="AU157" s="240" t="s">
        <v>89</v>
      </c>
      <c r="AV157" s="13" t="s">
        <v>86</v>
      </c>
      <c r="AW157" s="13" t="s">
        <v>39</v>
      </c>
      <c r="AX157" s="13" t="s">
        <v>78</v>
      </c>
      <c r="AY157" s="240" t="s">
        <v>120</v>
      </c>
    </row>
    <row r="158" s="14" customFormat="1">
      <c r="A158" s="14"/>
      <c r="B158" s="241"/>
      <c r="C158" s="242"/>
      <c r="D158" s="211" t="s">
        <v>208</v>
      </c>
      <c r="E158" s="243" t="s">
        <v>32</v>
      </c>
      <c r="F158" s="244" t="s">
        <v>287</v>
      </c>
      <c r="G158" s="242"/>
      <c r="H158" s="245">
        <v>135.18100000000001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1" t="s">
        <v>208</v>
      </c>
      <c r="AU158" s="251" t="s">
        <v>89</v>
      </c>
      <c r="AV158" s="14" t="s">
        <v>89</v>
      </c>
      <c r="AW158" s="14" t="s">
        <v>39</v>
      </c>
      <c r="AX158" s="14" t="s">
        <v>78</v>
      </c>
      <c r="AY158" s="251" t="s">
        <v>120</v>
      </c>
    </row>
    <row r="159" s="13" customFormat="1">
      <c r="A159" s="13"/>
      <c r="B159" s="231"/>
      <c r="C159" s="232"/>
      <c r="D159" s="211" t="s">
        <v>208</v>
      </c>
      <c r="E159" s="233" t="s">
        <v>32</v>
      </c>
      <c r="F159" s="234" t="s">
        <v>288</v>
      </c>
      <c r="G159" s="232"/>
      <c r="H159" s="233" t="s">
        <v>32</v>
      </c>
      <c r="I159" s="235"/>
      <c r="J159" s="232"/>
      <c r="K159" s="232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208</v>
      </c>
      <c r="AU159" s="240" t="s">
        <v>89</v>
      </c>
      <c r="AV159" s="13" t="s">
        <v>86</v>
      </c>
      <c r="AW159" s="13" t="s">
        <v>39</v>
      </c>
      <c r="AX159" s="13" t="s">
        <v>78</v>
      </c>
      <c r="AY159" s="240" t="s">
        <v>120</v>
      </c>
    </row>
    <row r="160" s="14" customFormat="1">
      <c r="A160" s="14"/>
      <c r="B160" s="241"/>
      <c r="C160" s="242"/>
      <c r="D160" s="211" t="s">
        <v>208</v>
      </c>
      <c r="E160" s="243" t="s">
        <v>32</v>
      </c>
      <c r="F160" s="244" t="s">
        <v>289</v>
      </c>
      <c r="G160" s="242"/>
      <c r="H160" s="245">
        <v>-17.440000000000001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1" t="s">
        <v>208</v>
      </c>
      <c r="AU160" s="251" t="s">
        <v>89</v>
      </c>
      <c r="AV160" s="14" t="s">
        <v>89</v>
      </c>
      <c r="AW160" s="14" t="s">
        <v>39</v>
      </c>
      <c r="AX160" s="14" t="s">
        <v>78</v>
      </c>
      <c r="AY160" s="251" t="s">
        <v>120</v>
      </c>
    </row>
    <row r="161" s="13" customFormat="1">
      <c r="A161" s="13"/>
      <c r="B161" s="231"/>
      <c r="C161" s="232"/>
      <c r="D161" s="211" t="s">
        <v>208</v>
      </c>
      <c r="E161" s="233" t="s">
        <v>32</v>
      </c>
      <c r="F161" s="234" t="s">
        <v>290</v>
      </c>
      <c r="G161" s="232"/>
      <c r="H161" s="233" t="s">
        <v>32</v>
      </c>
      <c r="I161" s="235"/>
      <c r="J161" s="232"/>
      <c r="K161" s="232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208</v>
      </c>
      <c r="AU161" s="240" t="s">
        <v>89</v>
      </c>
      <c r="AV161" s="13" t="s">
        <v>86</v>
      </c>
      <c r="AW161" s="13" t="s">
        <v>39</v>
      </c>
      <c r="AX161" s="13" t="s">
        <v>78</v>
      </c>
      <c r="AY161" s="240" t="s">
        <v>120</v>
      </c>
    </row>
    <row r="162" s="14" customFormat="1">
      <c r="A162" s="14"/>
      <c r="B162" s="241"/>
      <c r="C162" s="242"/>
      <c r="D162" s="211" t="s">
        <v>208</v>
      </c>
      <c r="E162" s="243" t="s">
        <v>32</v>
      </c>
      <c r="F162" s="244" t="s">
        <v>291</v>
      </c>
      <c r="G162" s="242"/>
      <c r="H162" s="245">
        <v>-5.5999999999999996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1" t="s">
        <v>208</v>
      </c>
      <c r="AU162" s="251" t="s">
        <v>89</v>
      </c>
      <c r="AV162" s="14" t="s">
        <v>89</v>
      </c>
      <c r="AW162" s="14" t="s">
        <v>39</v>
      </c>
      <c r="AX162" s="14" t="s">
        <v>78</v>
      </c>
      <c r="AY162" s="251" t="s">
        <v>120</v>
      </c>
    </row>
    <row r="163" s="13" customFormat="1">
      <c r="A163" s="13"/>
      <c r="B163" s="231"/>
      <c r="C163" s="232"/>
      <c r="D163" s="211" t="s">
        <v>208</v>
      </c>
      <c r="E163" s="233" t="s">
        <v>32</v>
      </c>
      <c r="F163" s="234" t="s">
        <v>221</v>
      </c>
      <c r="G163" s="232"/>
      <c r="H163" s="233" t="s">
        <v>32</v>
      </c>
      <c r="I163" s="235"/>
      <c r="J163" s="232"/>
      <c r="K163" s="232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208</v>
      </c>
      <c r="AU163" s="240" t="s">
        <v>89</v>
      </c>
      <c r="AV163" s="13" t="s">
        <v>86</v>
      </c>
      <c r="AW163" s="13" t="s">
        <v>39</v>
      </c>
      <c r="AX163" s="13" t="s">
        <v>78</v>
      </c>
      <c r="AY163" s="240" t="s">
        <v>120</v>
      </c>
    </row>
    <row r="164" s="14" customFormat="1">
      <c r="A164" s="14"/>
      <c r="B164" s="241"/>
      <c r="C164" s="242"/>
      <c r="D164" s="211" t="s">
        <v>208</v>
      </c>
      <c r="E164" s="243" t="s">
        <v>32</v>
      </c>
      <c r="F164" s="244" t="s">
        <v>292</v>
      </c>
      <c r="G164" s="242"/>
      <c r="H164" s="245">
        <v>-9.9359999999999999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1" t="s">
        <v>208</v>
      </c>
      <c r="AU164" s="251" t="s">
        <v>89</v>
      </c>
      <c r="AV164" s="14" t="s">
        <v>89</v>
      </c>
      <c r="AW164" s="14" t="s">
        <v>39</v>
      </c>
      <c r="AX164" s="14" t="s">
        <v>78</v>
      </c>
      <c r="AY164" s="251" t="s">
        <v>120</v>
      </c>
    </row>
    <row r="165" s="13" customFormat="1">
      <c r="A165" s="13"/>
      <c r="B165" s="231"/>
      <c r="C165" s="232"/>
      <c r="D165" s="211" t="s">
        <v>208</v>
      </c>
      <c r="E165" s="233" t="s">
        <v>32</v>
      </c>
      <c r="F165" s="234" t="s">
        <v>293</v>
      </c>
      <c r="G165" s="232"/>
      <c r="H165" s="233" t="s">
        <v>32</v>
      </c>
      <c r="I165" s="235"/>
      <c r="J165" s="232"/>
      <c r="K165" s="232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208</v>
      </c>
      <c r="AU165" s="240" t="s">
        <v>89</v>
      </c>
      <c r="AV165" s="13" t="s">
        <v>86</v>
      </c>
      <c r="AW165" s="13" t="s">
        <v>39</v>
      </c>
      <c r="AX165" s="13" t="s">
        <v>78</v>
      </c>
      <c r="AY165" s="240" t="s">
        <v>120</v>
      </c>
    </row>
    <row r="166" s="14" customFormat="1">
      <c r="A166" s="14"/>
      <c r="B166" s="241"/>
      <c r="C166" s="242"/>
      <c r="D166" s="211" t="s">
        <v>208</v>
      </c>
      <c r="E166" s="243" t="s">
        <v>32</v>
      </c>
      <c r="F166" s="244" t="s">
        <v>294</v>
      </c>
      <c r="G166" s="242"/>
      <c r="H166" s="245">
        <v>-3.7799999999999998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1" t="s">
        <v>208</v>
      </c>
      <c r="AU166" s="251" t="s">
        <v>89</v>
      </c>
      <c r="AV166" s="14" t="s">
        <v>89</v>
      </c>
      <c r="AW166" s="14" t="s">
        <v>39</v>
      </c>
      <c r="AX166" s="14" t="s">
        <v>78</v>
      </c>
      <c r="AY166" s="251" t="s">
        <v>120</v>
      </c>
    </row>
    <row r="167" s="13" customFormat="1">
      <c r="A167" s="13"/>
      <c r="B167" s="231"/>
      <c r="C167" s="232"/>
      <c r="D167" s="211" t="s">
        <v>208</v>
      </c>
      <c r="E167" s="233" t="s">
        <v>32</v>
      </c>
      <c r="F167" s="234" t="s">
        <v>235</v>
      </c>
      <c r="G167" s="232"/>
      <c r="H167" s="233" t="s">
        <v>32</v>
      </c>
      <c r="I167" s="235"/>
      <c r="J167" s="232"/>
      <c r="K167" s="232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208</v>
      </c>
      <c r="AU167" s="240" t="s">
        <v>89</v>
      </c>
      <c r="AV167" s="13" t="s">
        <v>86</v>
      </c>
      <c r="AW167" s="13" t="s">
        <v>39</v>
      </c>
      <c r="AX167" s="13" t="s">
        <v>78</v>
      </c>
      <c r="AY167" s="240" t="s">
        <v>120</v>
      </c>
    </row>
    <row r="168" s="14" customFormat="1">
      <c r="A168" s="14"/>
      <c r="B168" s="241"/>
      <c r="C168" s="242"/>
      <c r="D168" s="211" t="s">
        <v>208</v>
      </c>
      <c r="E168" s="243" t="s">
        <v>32</v>
      </c>
      <c r="F168" s="244" t="s">
        <v>295</v>
      </c>
      <c r="G168" s="242"/>
      <c r="H168" s="245">
        <v>-1.8089999999999999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1" t="s">
        <v>208</v>
      </c>
      <c r="AU168" s="251" t="s">
        <v>89</v>
      </c>
      <c r="AV168" s="14" t="s">
        <v>89</v>
      </c>
      <c r="AW168" s="14" t="s">
        <v>39</v>
      </c>
      <c r="AX168" s="14" t="s">
        <v>78</v>
      </c>
      <c r="AY168" s="251" t="s">
        <v>120</v>
      </c>
    </row>
    <row r="169" s="15" customFormat="1">
      <c r="A169" s="15"/>
      <c r="B169" s="252"/>
      <c r="C169" s="253"/>
      <c r="D169" s="211" t="s">
        <v>208</v>
      </c>
      <c r="E169" s="254" t="s">
        <v>32</v>
      </c>
      <c r="F169" s="255" t="s">
        <v>251</v>
      </c>
      <c r="G169" s="253"/>
      <c r="H169" s="256">
        <v>96.616000000000014</v>
      </c>
      <c r="I169" s="257"/>
      <c r="J169" s="253"/>
      <c r="K169" s="253"/>
      <c r="L169" s="258"/>
      <c r="M169" s="259"/>
      <c r="N169" s="260"/>
      <c r="O169" s="260"/>
      <c r="P169" s="260"/>
      <c r="Q169" s="260"/>
      <c r="R169" s="260"/>
      <c r="S169" s="260"/>
      <c r="T169" s="26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2" t="s">
        <v>208</v>
      </c>
      <c r="AU169" s="262" t="s">
        <v>89</v>
      </c>
      <c r="AV169" s="15" t="s">
        <v>119</v>
      </c>
      <c r="AW169" s="15" t="s">
        <v>39</v>
      </c>
      <c r="AX169" s="15" t="s">
        <v>86</v>
      </c>
      <c r="AY169" s="262" t="s">
        <v>120</v>
      </c>
    </row>
    <row r="170" s="2" customFormat="1" ht="24.15" customHeight="1">
      <c r="A170" s="40"/>
      <c r="B170" s="41"/>
      <c r="C170" s="198" t="s">
        <v>296</v>
      </c>
      <c r="D170" s="198" t="s">
        <v>121</v>
      </c>
      <c r="E170" s="199" t="s">
        <v>297</v>
      </c>
      <c r="F170" s="200" t="s">
        <v>298</v>
      </c>
      <c r="G170" s="201" t="s">
        <v>225</v>
      </c>
      <c r="H170" s="202">
        <v>17.440000000000001</v>
      </c>
      <c r="I170" s="203"/>
      <c r="J170" s="204">
        <f>ROUND(I170*H170,2)</f>
        <v>0</v>
      </c>
      <c r="K170" s="200" t="s">
        <v>167</v>
      </c>
      <c r="L170" s="46"/>
      <c r="M170" s="205" t="s">
        <v>32</v>
      </c>
      <c r="N170" s="206" t="s">
        <v>49</v>
      </c>
      <c r="O170" s="86"/>
      <c r="P170" s="207">
        <f>O170*H170</f>
        <v>0</v>
      </c>
      <c r="Q170" s="207">
        <v>0</v>
      </c>
      <c r="R170" s="207">
        <f>Q170*H170</f>
        <v>0</v>
      </c>
      <c r="S170" s="207">
        <v>0</v>
      </c>
      <c r="T170" s="20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09" t="s">
        <v>119</v>
      </c>
      <c r="AT170" s="209" t="s">
        <v>121</v>
      </c>
      <c r="AU170" s="209" t="s">
        <v>89</v>
      </c>
      <c r="AY170" s="18" t="s">
        <v>120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8" t="s">
        <v>86</v>
      </c>
      <c r="BK170" s="210">
        <f>ROUND(I170*H170,2)</f>
        <v>0</v>
      </c>
      <c r="BL170" s="18" t="s">
        <v>119</v>
      </c>
      <c r="BM170" s="209" t="s">
        <v>299</v>
      </c>
    </row>
    <row r="171" s="2" customFormat="1">
      <c r="A171" s="40"/>
      <c r="B171" s="41"/>
      <c r="C171" s="42"/>
      <c r="D171" s="211" t="s">
        <v>126</v>
      </c>
      <c r="E171" s="42"/>
      <c r="F171" s="212" t="s">
        <v>300</v>
      </c>
      <c r="G171" s="42"/>
      <c r="H171" s="42"/>
      <c r="I171" s="213"/>
      <c r="J171" s="42"/>
      <c r="K171" s="42"/>
      <c r="L171" s="46"/>
      <c r="M171" s="214"/>
      <c r="N171" s="215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8" t="s">
        <v>126</v>
      </c>
      <c r="AU171" s="18" t="s">
        <v>89</v>
      </c>
    </row>
    <row r="172" s="2" customFormat="1">
      <c r="A172" s="40"/>
      <c r="B172" s="41"/>
      <c r="C172" s="42"/>
      <c r="D172" s="229" t="s">
        <v>170</v>
      </c>
      <c r="E172" s="42"/>
      <c r="F172" s="230" t="s">
        <v>301</v>
      </c>
      <c r="G172" s="42"/>
      <c r="H172" s="42"/>
      <c r="I172" s="213"/>
      <c r="J172" s="42"/>
      <c r="K172" s="42"/>
      <c r="L172" s="46"/>
      <c r="M172" s="214"/>
      <c r="N172" s="215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8" t="s">
        <v>170</v>
      </c>
      <c r="AU172" s="18" t="s">
        <v>89</v>
      </c>
    </row>
    <row r="173" s="13" customFormat="1">
      <c r="A173" s="13"/>
      <c r="B173" s="231"/>
      <c r="C173" s="232"/>
      <c r="D173" s="211" t="s">
        <v>208</v>
      </c>
      <c r="E173" s="233" t="s">
        <v>32</v>
      </c>
      <c r="F173" s="234" t="s">
        <v>302</v>
      </c>
      <c r="G173" s="232"/>
      <c r="H173" s="233" t="s">
        <v>32</v>
      </c>
      <c r="I173" s="235"/>
      <c r="J173" s="232"/>
      <c r="K173" s="232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208</v>
      </c>
      <c r="AU173" s="240" t="s">
        <v>89</v>
      </c>
      <c r="AV173" s="13" t="s">
        <v>86</v>
      </c>
      <c r="AW173" s="13" t="s">
        <v>39</v>
      </c>
      <c r="AX173" s="13" t="s">
        <v>78</v>
      </c>
      <c r="AY173" s="240" t="s">
        <v>120</v>
      </c>
    </row>
    <row r="174" s="14" customFormat="1">
      <c r="A174" s="14"/>
      <c r="B174" s="241"/>
      <c r="C174" s="242"/>
      <c r="D174" s="211" t="s">
        <v>208</v>
      </c>
      <c r="E174" s="243" t="s">
        <v>32</v>
      </c>
      <c r="F174" s="244" t="s">
        <v>303</v>
      </c>
      <c r="G174" s="242"/>
      <c r="H174" s="245">
        <v>0.86399999999999999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1" t="s">
        <v>208</v>
      </c>
      <c r="AU174" s="251" t="s">
        <v>89</v>
      </c>
      <c r="AV174" s="14" t="s">
        <v>89</v>
      </c>
      <c r="AW174" s="14" t="s">
        <v>39</v>
      </c>
      <c r="AX174" s="14" t="s">
        <v>78</v>
      </c>
      <c r="AY174" s="251" t="s">
        <v>120</v>
      </c>
    </row>
    <row r="175" s="13" customFormat="1">
      <c r="A175" s="13"/>
      <c r="B175" s="231"/>
      <c r="C175" s="232"/>
      <c r="D175" s="211" t="s">
        <v>208</v>
      </c>
      <c r="E175" s="233" t="s">
        <v>32</v>
      </c>
      <c r="F175" s="234" t="s">
        <v>304</v>
      </c>
      <c r="G175" s="232"/>
      <c r="H175" s="233" t="s">
        <v>32</v>
      </c>
      <c r="I175" s="235"/>
      <c r="J175" s="232"/>
      <c r="K175" s="232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208</v>
      </c>
      <c r="AU175" s="240" t="s">
        <v>89</v>
      </c>
      <c r="AV175" s="13" t="s">
        <v>86</v>
      </c>
      <c r="AW175" s="13" t="s">
        <v>39</v>
      </c>
      <c r="AX175" s="13" t="s">
        <v>78</v>
      </c>
      <c r="AY175" s="240" t="s">
        <v>120</v>
      </c>
    </row>
    <row r="176" s="14" customFormat="1">
      <c r="A176" s="14"/>
      <c r="B176" s="241"/>
      <c r="C176" s="242"/>
      <c r="D176" s="211" t="s">
        <v>208</v>
      </c>
      <c r="E176" s="243" t="s">
        <v>32</v>
      </c>
      <c r="F176" s="244" t="s">
        <v>305</v>
      </c>
      <c r="G176" s="242"/>
      <c r="H176" s="245">
        <v>6.9210000000000003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1" t="s">
        <v>208</v>
      </c>
      <c r="AU176" s="251" t="s">
        <v>89</v>
      </c>
      <c r="AV176" s="14" t="s">
        <v>89</v>
      </c>
      <c r="AW176" s="14" t="s">
        <v>39</v>
      </c>
      <c r="AX176" s="14" t="s">
        <v>78</v>
      </c>
      <c r="AY176" s="251" t="s">
        <v>120</v>
      </c>
    </row>
    <row r="177" s="14" customFormat="1">
      <c r="A177" s="14"/>
      <c r="B177" s="241"/>
      <c r="C177" s="242"/>
      <c r="D177" s="211" t="s">
        <v>208</v>
      </c>
      <c r="E177" s="243" t="s">
        <v>32</v>
      </c>
      <c r="F177" s="244" t="s">
        <v>306</v>
      </c>
      <c r="G177" s="242"/>
      <c r="H177" s="245">
        <v>9.6549999999999994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1" t="s">
        <v>208</v>
      </c>
      <c r="AU177" s="251" t="s">
        <v>89</v>
      </c>
      <c r="AV177" s="14" t="s">
        <v>89</v>
      </c>
      <c r="AW177" s="14" t="s">
        <v>39</v>
      </c>
      <c r="AX177" s="14" t="s">
        <v>78</v>
      </c>
      <c r="AY177" s="251" t="s">
        <v>120</v>
      </c>
    </row>
    <row r="178" s="15" customFormat="1">
      <c r="A178" s="15"/>
      <c r="B178" s="252"/>
      <c r="C178" s="253"/>
      <c r="D178" s="211" t="s">
        <v>208</v>
      </c>
      <c r="E178" s="254" t="s">
        <v>32</v>
      </c>
      <c r="F178" s="255" t="s">
        <v>251</v>
      </c>
      <c r="G178" s="253"/>
      <c r="H178" s="256">
        <v>17.439999999999998</v>
      </c>
      <c r="I178" s="257"/>
      <c r="J178" s="253"/>
      <c r="K178" s="253"/>
      <c r="L178" s="258"/>
      <c r="M178" s="259"/>
      <c r="N178" s="260"/>
      <c r="O178" s="260"/>
      <c r="P178" s="260"/>
      <c r="Q178" s="260"/>
      <c r="R178" s="260"/>
      <c r="S178" s="260"/>
      <c r="T178" s="261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2" t="s">
        <v>208</v>
      </c>
      <c r="AU178" s="262" t="s">
        <v>89</v>
      </c>
      <c r="AV178" s="15" t="s">
        <v>119</v>
      </c>
      <c r="AW178" s="15" t="s">
        <v>39</v>
      </c>
      <c r="AX178" s="15" t="s">
        <v>86</v>
      </c>
      <c r="AY178" s="262" t="s">
        <v>120</v>
      </c>
    </row>
    <row r="179" s="2" customFormat="1" ht="16.5" customHeight="1">
      <c r="A179" s="40"/>
      <c r="B179" s="41"/>
      <c r="C179" s="263" t="s">
        <v>307</v>
      </c>
      <c r="D179" s="263" t="s">
        <v>308</v>
      </c>
      <c r="E179" s="264" t="s">
        <v>309</v>
      </c>
      <c r="F179" s="265" t="s">
        <v>310</v>
      </c>
      <c r="G179" s="266" t="s">
        <v>275</v>
      </c>
      <c r="H179" s="267">
        <v>34.880000000000003</v>
      </c>
      <c r="I179" s="268"/>
      <c r="J179" s="269">
        <f>ROUND(I179*H179,2)</f>
        <v>0</v>
      </c>
      <c r="K179" s="265" t="s">
        <v>167</v>
      </c>
      <c r="L179" s="270"/>
      <c r="M179" s="271" t="s">
        <v>32</v>
      </c>
      <c r="N179" s="272" t="s">
        <v>49</v>
      </c>
      <c r="O179" s="86"/>
      <c r="P179" s="207">
        <f>O179*H179</f>
        <v>0</v>
      </c>
      <c r="Q179" s="207">
        <v>1</v>
      </c>
      <c r="R179" s="207">
        <f>Q179*H179</f>
        <v>34.880000000000003</v>
      </c>
      <c r="S179" s="207">
        <v>0</v>
      </c>
      <c r="T179" s="208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09" t="s">
        <v>153</v>
      </c>
      <c r="AT179" s="209" t="s">
        <v>308</v>
      </c>
      <c r="AU179" s="209" t="s">
        <v>89</v>
      </c>
      <c r="AY179" s="18" t="s">
        <v>120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8" t="s">
        <v>86</v>
      </c>
      <c r="BK179" s="210">
        <f>ROUND(I179*H179,2)</f>
        <v>0</v>
      </c>
      <c r="BL179" s="18" t="s">
        <v>119</v>
      </c>
      <c r="BM179" s="209" t="s">
        <v>311</v>
      </c>
    </row>
    <row r="180" s="2" customFormat="1">
      <c r="A180" s="40"/>
      <c r="B180" s="41"/>
      <c r="C180" s="42"/>
      <c r="D180" s="211" t="s">
        <v>126</v>
      </c>
      <c r="E180" s="42"/>
      <c r="F180" s="212" t="s">
        <v>310</v>
      </c>
      <c r="G180" s="42"/>
      <c r="H180" s="42"/>
      <c r="I180" s="213"/>
      <c r="J180" s="42"/>
      <c r="K180" s="42"/>
      <c r="L180" s="46"/>
      <c r="M180" s="214"/>
      <c r="N180" s="215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8" t="s">
        <v>126</v>
      </c>
      <c r="AU180" s="18" t="s">
        <v>89</v>
      </c>
    </row>
    <row r="181" s="14" customFormat="1">
      <c r="A181" s="14"/>
      <c r="B181" s="241"/>
      <c r="C181" s="242"/>
      <c r="D181" s="211" t="s">
        <v>208</v>
      </c>
      <c r="E181" s="242"/>
      <c r="F181" s="244" t="s">
        <v>312</v>
      </c>
      <c r="G181" s="242"/>
      <c r="H181" s="245">
        <v>34.880000000000003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1" t="s">
        <v>208</v>
      </c>
      <c r="AU181" s="251" t="s">
        <v>89</v>
      </c>
      <c r="AV181" s="14" t="s">
        <v>89</v>
      </c>
      <c r="AW181" s="14" t="s">
        <v>4</v>
      </c>
      <c r="AX181" s="14" t="s">
        <v>86</v>
      </c>
      <c r="AY181" s="251" t="s">
        <v>120</v>
      </c>
    </row>
    <row r="182" s="2" customFormat="1" ht="24.15" customHeight="1">
      <c r="A182" s="40"/>
      <c r="B182" s="41"/>
      <c r="C182" s="198" t="s">
        <v>8</v>
      </c>
      <c r="D182" s="198" t="s">
        <v>121</v>
      </c>
      <c r="E182" s="199" t="s">
        <v>313</v>
      </c>
      <c r="F182" s="200" t="s">
        <v>314</v>
      </c>
      <c r="G182" s="201" t="s">
        <v>204</v>
      </c>
      <c r="H182" s="202">
        <v>49.68</v>
      </c>
      <c r="I182" s="203"/>
      <c r="J182" s="204">
        <f>ROUND(I182*H182,2)</f>
        <v>0</v>
      </c>
      <c r="K182" s="200" t="s">
        <v>167</v>
      </c>
      <c r="L182" s="46"/>
      <c r="M182" s="205" t="s">
        <v>32</v>
      </c>
      <c r="N182" s="206" t="s">
        <v>49</v>
      </c>
      <c r="O182" s="86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09" t="s">
        <v>119</v>
      </c>
      <c r="AT182" s="209" t="s">
        <v>121</v>
      </c>
      <c r="AU182" s="209" t="s">
        <v>89</v>
      </c>
      <c r="AY182" s="18" t="s">
        <v>120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8" t="s">
        <v>86</v>
      </c>
      <c r="BK182" s="210">
        <f>ROUND(I182*H182,2)</f>
        <v>0</v>
      </c>
      <c r="BL182" s="18" t="s">
        <v>119</v>
      </c>
      <c r="BM182" s="209" t="s">
        <v>315</v>
      </c>
    </row>
    <row r="183" s="2" customFormat="1">
      <c r="A183" s="40"/>
      <c r="B183" s="41"/>
      <c r="C183" s="42"/>
      <c r="D183" s="211" t="s">
        <v>126</v>
      </c>
      <c r="E183" s="42"/>
      <c r="F183" s="212" t="s">
        <v>316</v>
      </c>
      <c r="G183" s="42"/>
      <c r="H183" s="42"/>
      <c r="I183" s="213"/>
      <c r="J183" s="42"/>
      <c r="K183" s="42"/>
      <c r="L183" s="46"/>
      <c r="M183" s="214"/>
      <c r="N183" s="215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8" t="s">
        <v>126</v>
      </c>
      <c r="AU183" s="18" t="s">
        <v>89</v>
      </c>
    </row>
    <row r="184" s="2" customFormat="1">
      <c r="A184" s="40"/>
      <c r="B184" s="41"/>
      <c r="C184" s="42"/>
      <c r="D184" s="229" t="s">
        <v>170</v>
      </c>
      <c r="E184" s="42"/>
      <c r="F184" s="230" t="s">
        <v>317</v>
      </c>
      <c r="G184" s="42"/>
      <c r="H184" s="42"/>
      <c r="I184" s="213"/>
      <c r="J184" s="42"/>
      <c r="K184" s="42"/>
      <c r="L184" s="46"/>
      <c r="M184" s="214"/>
      <c r="N184" s="215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8" t="s">
        <v>170</v>
      </c>
      <c r="AU184" s="18" t="s">
        <v>89</v>
      </c>
    </row>
    <row r="185" s="13" customFormat="1">
      <c r="A185" s="13"/>
      <c r="B185" s="231"/>
      <c r="C185" s="232"/>
      <c r="D185" s="211" t="s">
        <v>208</v>
      </c>
      <c r="E185" s="233" t="s">
        <v>32</v>
      </c>
      <c r="F185" s="234" t="s">
        <v>221</v>
      </c>
      <c r="G185" s="232"/>
      <c r="H185" s="233" t="s">
        <v>32</v>
      </c>
      <c r="I185" s="235"/>
      <c r="J185" s="232"/>
      <c r="K185" s="232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208</v>
      </c>
      <c r="AU185" s="240" t="s">
        <v>89</v>
      </c>
      <c r="AV185" s="13" t="s">
        <v>86</v>
      </c>
      <c r="AW185" s="13" t="s">
        <v>39</v>
      </c>
      <c r="AX185" s="13" t="s">
        <v>78</v>
      </c>
      <c r="AY185" s="240" t="s">
        <v>120</v>
      </c>
    </row>
    <row r="186" s="14" customFormat="1">
      <c r="A186" s="14"/>
      <c r="B186" s="241"/>
      <c r="C186" s="242"/>
      <c r="D186" s="211" t="s">
        <v>208</v>
      </c>
      <c r="E186" s="243" t="s">
        <v>32</v>
      </c>
      <c r="F186" s="244" t="s">
        <v>222</v>
      </c>
      <c r="G186" s="242"/>
      <c r="H186" s="245">
        <v>49.68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1" t="s">
        <v>208</v>
      </c>
      <c r="AU186" s="251" t="s">
        <v>89</v>
      </c>
      <c r="AV186" s="14" t="s">
        <v>89</v>
      </c>
      <c r="AW186" s="14" t="s">
        <v>39</v>
      </c>
      <c r="AX186" s="14" t="s">
        <v>86</v>
      </c>
      <c r="AY186" s="251" t="s">
        <v>120</v>
      </c>
    </row>
    <row r="187" s="2" customFormat="1" ht="24.15" customHeight="1">
      <c r="A187" s="40"/>
      <c r="B187" s="41"/>
      <c r="C187" s="198" t="s">
        <v>318</v>
      </c>
      <c r="D187" s="198" t="s">
        <v>121</v>
      </c>
      <c r="E187" s="199" t="s">
        <v>319</v>
      </c>
      <c r="F187" s="200" t="s">
        <v>320</v>
      </c>
      <c r="G187" s="201" t="s">
        <v>204</v>
      </c>
      <c r="H187" s="202">
        <v>49.68</v>
      </c>
      <c r="I187" s="203"/>
      <c r="J187" s="204">
        <f>ROUND(I187*H187,2)</f>
        <v>0</v>
      </c>
      <c r="K187" s="200" t="s">
        <v>167</v>
      </c>
      <c r="L187" s="46"/>
      <c r="M187" s="205" t="s">
        <v>32</v>
      </c>
      <c r="N187" s="206" t="s">
        <v>49</v>
      </c>
      <c r="O187" s="86"/>
      <c r="P187" s="207">
        <f>O187*H187</f>
        <v>0</v>
      </c>
      <c r="Q187" s="207">
        <v>0</v>
      </c>
      <c r="R187" s="207">
        <f>Q187*H187</f>
        <v>0</v>
      </c>
      <c r="S187" s="207">
        <v>0</v>
      </c>
      <c r="T187" s="208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09" t="s">
        <v>119</v>
      </c>
      <c r="AT187" s="209" t="s">
        <v>121</v>
      </c>
      <c r="AU187" s="209" t="s">
        <v>89</v>
      </c>
      <c r="AY187" s="18" t="s">
        <v>120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8" t="s">
        <v>86</v>
      </c>
      <c r="BK187" s="210">
        <f>ROUND(I187*H187,2)</f>
        <v>0</v>
      </c>
      <c r="BL187" s="18" t="s">
        <v>119</v>
      </c>
      <c r="BM187" s="209" t="s">
        <v>321</v>
      </c>
    </row>
    <row r="188" s="2" customFormat="1">
      <c r="A188" s="40"/>
      <c r="B188" s="41"/>
      <c r="C188" s="42"/>
      <c r="D188" s="211" t="s">
        <v>126</v>
      </c>
      <c r="E188" s="42"/>
      <c r="F188" s="212" t="s">
        <v>322</v>
      </c>
      <c r="G188" s="42"/>
      <c r="H188" s="42"/>
      <c r="I188" s="213"/>
      <c r="J188" s="42"/>
      <c r="K188" s="42"/>
      <c r="L188" s="46"/>
      <c r="M188" s="214"/>
      <c r="N188" s="215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126</v>
      </c>
      <c r="AU188" s="18" t="s">
        <v>89</v>
      </c>
    </row>
    <row r="189" s="2" customFormat="1">
      <c r="A189" s="40"/>
      <c r="B189" s="41"/>
      <c r="C189" s="42"/>
      <c r="D189" s="229" t="s">
        <v>170</v>
      </c>
      <c r="E189" s="42"/>
      <c r="F189" s="230" t="s">
        <v>323</v>
      </c>
      <c r="G189" s="42"/>
      <c r="H189" s="42"/>
      <c r="I189" s="213"/>
      <c r="J189" s="42"/>
      <c r="K189" s="42"/>
      <c r="L189" s="46"/>
      <c r="M189" s="214"/>
      <c r="N189" s="215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8" t="s">
        <v>170</v>
      </c>
      <c r="AU189" s="18" t="s">
        <v>89</v>
      </c>
    </row>
    <row r="190" s="13" customFormat="1">
      <c r="A190" s="13"/>
      <c r="B190" s="231"/>
      <c r="C190" s="232"/>
      <c r="D190" s="211" t="s">
        <v>208</v>
      </c>
      <c r="E190" s="233" t="s">
        <v>32</v>
      </c>
      <c r="F190" s="234" t="s">
        <v>324</v>
      </c>
      <c r="G190" s="232"/>
      <c r="H190" s="233" t="s">
        <v>32</v>
      </c>
      <c r="I190" s="235"/>
      <c r="J190" s="232"/>
      <c r="K190" s="232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208</v>
      </c>
      <c r="AU190" s="240" t="s">
        <v>89</v>
      </c>
      <c r="AV190" s="13" t="s">
        <v>86</v>
      </c>
      <c r="AW190" s="13" t="s">
        <v>39</v>
      </c>
      <c r="AX190" s="13" t="s">
        <v>78</v>
      </c>
      <c r="AY190" s="240" t="s">
        <v>120</v>
      </c>
    </row>
    <row r="191" s="14" customFormat="1">
      <c r="A191" s="14"/>
      <c r="B191" s="241"/>
      <c r="C191" s="242"/>
      <c r="D191" s="211" t="s">
        <v>208</v>
      </c>
      <c r="E191" s="243" t="s">
        <v>32</v>
      </c>
      <c r="F191" s="244" t="s">
        <v>222</v>
      </c>
      <c r="G191" s="242"/>
      <c r="H191" s="245">
        <v>49.68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1" t="s">
        <v>208</v>
      </c>
      <c r="AU191" s="251" t="s">
        <v>89</v>
      </c>
      <c r="AV191" s="14" t="s">
        <v>89</v>
      </c>
      <c r="AW191" s="14" t="s">
        <v>39</v>
      </c>
      <c r="AX191" s="14" t="s">
        <v>86</v>
      </c>
      <c r="AY191" s="251" t="s">
        <v>120</v>
      </c>
    </row>
    <row r="192" s="2" customFormat="1" ht="16.5" customHeight="1">
      <c r="A192" s="40"/>
      <c r="B192" s="41"/>
      <c r="C192" s="263" t="s">
        <v>325</v>
      </c>
      <c r="D192" s="263" t="s">
        <v>308</v>
      </c>
      <c r="E192" s="264" t="s">
        <v>326</v>
      </c>
      <c r="F192" s="265" t="s">
        <v>327</v>
      </c>
      <c r="G192" s="266" t="s">
        <v>328</v>
      </c>
      <c r="H192" s="267">
        <v>0.99399999999999999</v>
      </c>
      <c r="I192" s="268"/>
      <c r="J192" s="269">
        <f>ROUND(I192*H192,2)</f>
        <v>0</v>
      </c>
      <c r="K192" s="265" t="s">
        <v>167</v>
      </c>
      <c r="L192" s="270"/>
      <c r="M192" s="271" t="s">
        <v>32</v>
      </c>
      <c r="N192" s="272" t="s">
        <v>49</v>
      </c>
      <c r="O192" s="86"/>
      <c r="P192" s="207">
        <f>O192*H192</f>
        <v>0</v>
      </c>
      <c r="Q192" s="207">
        <v>0.001</v>
      </c>
      <c r="R192" s="207">
        <f>Q192*H192</f>
        <v>0.00099400000000000009</v>
      </c>
      <c r="S192" s="207">
        <v>0</v>
      </c>
      <c r="T192" s="208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09" t="s">
        <v>153</v>
      </c>
      <c r="AT192" s="209" t="s">
        <v>308</v>
      </c>
      <c r="AU192" s="209" t="s">
        <v>89</v>
      </c>
      <c r="AY192" s="18" t="s">
        <v>120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8" t="s">
        <v>86</v>
      </c>
      <c r="BK192" s="210">
        <f>ROUND(I192*H192,2)</f>
        <v>0</v>
      </c>
      <c r="BL192" s="18" t="s">
        <v>119</v>
      </c>
      <c r="BM192" s="209" t="s">
        <v>329</v>
      </c>
    </row>
    <row r="193" s="2" customFormat="1">
      <c r="A193" s="40"/>
      <c r="B193" s="41"/>
      <c r="C193" s="42"/>
      <c r="D193" s="211" t="s">
        <v>126</v>
      </c>
      <c r="E193" s="42"/>
      <c r="F193" s="212" t="s">
        <v>327</v>
      </c>
      <c r="G193" s="42"/>
      <c r="H193" s="42"/>
      <c r="I193" s="213"/>
      <c r="J193" s="42"/>
      <c r="K193" s="42"/>
      <c r="L193" s="46"/>
      <c r="M193" s="214"/>
      <c r="N193" s="215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8" t="s">
        <v>126</v>
      </c>
      <c r="AU193" s="18" t="s">
        <v>89</v>
      </c>
    </row>
    <row r="194" s="14" customFormat="1">
      <c r="A194" s="14"/>
      <c r="B194" s="241"/>
      <c r="C194" s="242"/>
      <c r="D194" s="211" t="s">
        <v>208</v>
      </c>
      <c r="E194" s="242"/>
      <c r="F194" s="244" t="s">
        <v>330</v>
      </c>
      <c r="G194" s="242"/>
      <c r="H194" s="245">
        <v>0.99399999999999999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1" t="s">
        <v>208</v>
      </c>
      <c r="AU194" s="251" t="s">
        <v>89</v>
      </c>
      <c r="AV194" s="14" t="s">
        <v>89</v>
      </c>
      <c r="AW194" s="14" t="s">
        <v>4</v>
      </c>
      <c r="AX194" s="14" t="s">
        <v>86</v>
      </c>
      <c r="AY194" s="251" t="s">
        <v>120</v>
      </c>
    </row>
    <row r="195" s="2" customFormat="1" ht="24.15" customHeight="1">
      <c r="A195" s="40"/>
      <c r="B195" s="41"/>
      <c r="C195" s="198" t="s">
        <v>331</v>
      </c>
      <c r="D195" s="198" t="s">
        <v>121</v>
      </c>
      <c r="E195" s="199" t="s">
        <v>332</v>
      </c>
      <c r="F195" s="200" t="s">
        <v>333</v>
      </c>
      <c r="G195" s="201" t="s">
        <v>204</v>
      </c>
      <c r="H195" s="202">
        <v>47.357999999999997</v>
      </c>
      <c r="I195" s="203"/>
      <c r="J195" s="204">
        <f>ROUND(I195*H195,2)</f>
        <v>0</v>
      </c>
      <c r="K195" s="200" t="s">
        <v>167</v>
      </c>
      <c r="L195" s="46"/>
      <c r="M195" s="205" t="s">
        <v>32</v>
      </c>
      <c r="N195" s="206" t="s">
        <v>49</v>
      </c>
      <c r="O195" s="86"/>
      <c r="P195" s="207">
        <f>O195*H195</f>
        <v>0</v>
      </c>
      <c r="Q195" s="207">
        <v>0</v>
      </c>
      <c r="R195" s="207">
        <f>Q195*H195</f>
        <v>0</v>
      </c>
      <c r="S195" s="207">
        <v>0</v>
      </c>
      <c r="T195" s="208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09" t="s">
        <v>119</v>
      </c>
      <c r="AT195" s="209" t="s">
        <v>121</v>
      </c>
      <c r="AU195" s="209" t="s">
        <v>89</v>
      </c>
      <c r="AY195" s="18" t="s">
        <v>120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8" t="s">
        <v>86</v>
      </c>
      <c r="BK195" s="210">
        <f>ROUND(I195*H195,2)</f>
        <v>0</v>
      </c>
      <c r="BL195" s="18" t="s">
        <v>119</v>
      </c>
      <c r="BM195" s="209" t="s">
        <v>334</v>
      </c>
    </row>
    <row r="196" s="2" customFormat="1">
      <c r="A196" s="40"/>
      <c r="B196" s="41"/>
      <c r="C196" s="42"/>
      <c r="D196" s="211" t="s">
        <v>126</v>
      </c>
      <c r="E196" s="42"/>
      <c r="F196" s="212" t="s">
        <v>335</v>
      </c>
      <c r="G196" s="42"/>
      <c r="H196" s="42"/>
      <c r="I196" s="213"/>
      <c r="J196" s="42"/>
      <c r="K196" s="42"/>
      <c r="L196" s="46"/>
      <c r="M196" s="214"/>
      <c r="N196" s="215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8" t="s">
        <v>126</v>
      </c>
      <c r="AU196" s="18" t="s">
        <v>89</v>
      </c>
    </row>
    <row r="197" s="2" customFormat="1">
      <c r="A197" s="40"/>
      <c r="B197" s="41"/>
      <c r="C197" s="42"/>
      <c r="D197" s="229" t="s">
        <v>170</v>
      </c>
      <c r="E197" s="42"/>
      <c r="F197" s="230" t="s">
        <v>336</v>
      </c>
      <c r="G197" s="42"/>
      <c r="H197" s="42"/>
      <c r="I197" s="213"/>
      <c r="J197" s="42"/>
      <c r="K197" s="42"/>
      <c r="L197" s="46"/>
      <c r="M197" s="214"/>
      <c r="N197" s="215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8" t="s">
        <v>170</v>
      </c>
      <c r="AU197" s="18" t="s">
        <v>89</v>
      </c>
    </row>
    <row r="198" s="14" customFormat="1">
      <c r="A198" s="14"/>
      <c r="B198" s="241"/>
      <c r="C198" s="242"/>
      <c r="D198" s="211" t="s">
        <v>208</v>
      </c>
      <c r="E198" s="243" t="s">
        <v>32</v>
      </c>
      <c r="F198" s="244" t="s">
        <v>337</v>
      </c>
      <c r="G198" s="242"/>
      <c r="H198" s="245">
        <v>19.773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1" t="s">
        <v>208</v>
      </c>
      <c r="AU198" s="251" t="s">
        <v>89</v>
      </c>
      <c r="AV198" s="14" t="s">
        <v>89</v>
      </c>
      <c r="AW198" s="14" t="s">
        <v>39</v>
      </c>
      <c r="AX198" s="14" t="s">
        <v>78</v>
      </c>
      <c r="AY198" s="251" t="s">
        <v>120</v>
      </c>
    </row>
    <row r="199" s="14" customFormat="1">
      <c r="A199" s="14"/>
      <c r="B199" s="241"/>
      <c r="C199" s="242"/>
      <c r="D199" s="211" t="s">
        <v>208</v>
      </c>
      <c r="E199" s="243" t="s">
        <v>32</v>
      </c>
      <c r="F199" s="244" t="s">
        <v>338</v>
      </c>
      <c r="G199" s="242"/>
      <c r="H199" s="245">
        <v>27.585000000000001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1" t="s">
        <v>208</v>
      </c>
      <c r="AU199" s="251" t="s">
        <v>89</v>
      </c>
      <c r="AV199" s="14" t="s">
        <v>89</v>
      </c>
      <c r="AW199" s="14" t="s">
        <v>39</v>
      </c>
      <c r="AX199" s="14" t="s">
        <v>78</v>
      </c>
      <c r="AY199" s="251" t="s">
        <v>120</v>
      </c>
    </row>
    <row r="200" s="15" customFormat="1">
      <c r="A200" s="15"/>
      <c r="B200" s="252"/>
      <c r="C200" s="253"/>
      <c r="D200" s="211" t="s">
        <v>208</v>
      </c>
      <c r="E200" s="254" t="s">
        <v>32</v>
      </c>
      <c r="F200" s="255" t="s">
        <v>251</v>
      </c>
      <c r="G200" s="253"/>
      <c r="H200" s="256">
        <v>47.358000000000004</v>
      </c>
      <c r="I200" s="257"/>
      <c r="J200" s="253"/>
      <c r="K200" s="253"/>
      <c r="L200" s="258"/>
      <c r="M200" s="259"/>
      <c r="N200" s="260"/>
      <c r="O200" s="260"/>
      <c r="P200" s="260"/>
      <c r="Q200" s="260"/>
      <c r="R200" s="260"/>
      <c r="S200" s="260"/>
      <c r="T200" s="261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2" t="s">
        <v>208</v>
      </c>
      <c r="AU200" s="262" t="s">
        <v>89</v>
      </c>
      <c r="AV200" s="15" t="s">
        <v>119</v>
      </c>
      <c r="AW200" s="15" t="s">
        <v>39</v>
      </c>
      <c r="AX200" s="15" t="s">
        <v>86</v>
      </c>
      <c r="AY200" s="262" t="s">
        <v>120</v>
      </c>
    </row>
    <row r="201" s="11" customFormat="1" ht="22.8" customHeight="1">
      <c r="A201" s="11"/>
      <c r="B201" s="184"/>
      <c r="C201" s="185"/>
      <c r="D201" s="186" t="s">
        <v>77</v>
      </c>
      <c r="E201" s="227" t="s">
        <v>119</v>
      </c>
      <c r="F201" s="227" t="s">
        <v>339</v>
      </c>
      <c r="G201" s="185"/>
      <c r="H201" s="185"/>
      <c r="I201" s="188"/>
      <c r="J201" s="228">
        <f>BK201</f>
        <v>0</v>
      </c>
      <c r="K201" s="185"/>
      <c r="L201" s="190"/>
      <c r="M201" s="191"/>
      <c r="N201" s="192"/>
      <c r="O201" s="192"/>
      <c r="P201" s="193">
        <f>SUM(P202:P223)</f>
        <v>0</v>
      </c>
      <c r="Q201" s="192"/>
      <c r="R201" s="193">
        <f>SUM(R202:R223)</f>
        <v>8.9759421199999991</v>
      </c>
      <c r="S201" s="192"/>
      <c r="T201" s="194">
        <f>SUM(T202:T223)</f>
        <v>0</v>
      </c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R201" s="195" t="s">
        <v>86</v>
      </c>
      <c r="AT201" s="196" t="s">
        <v>77</v>
      </c>
      <c r="AU201" s="196" t="s">
        <v>86</v>
      </c>
      <c r="AY201" s="195" t="s">
        <v>120</v>
      </c>
      <c r="BK201" s="197">
        <f>SUM(BK202:BK223)</f>
        <v>0</v>
      </c>
    </row>
    <row r="202" s="2" customFormat="1" ht="16.5" customHeight="1">
      <c r="A202" s="40"/>
      <c r="B202" s="41"/>
      <c r="C202" s="198" t="s">
        <v>340</v>
      </c>
      <c r="D202" s="198" t="s">
        <v>121</v>
      </c>
      <c r="E202" s="199" t="s">
        <v>341</v>
      </c>
      <c r="F202" s="200" t="s">
        <v>342</v>
      </c>
      <c r="G202" s="201" t="s">
        <v>225</v>
      </c>
      <c r="H202" s="202">
        <v>0.86399999999999999</v>
      </c>
      <c r="I202" s="203"/>
      <c r="J202" s="204">
        <f>ROUND(I202*H202,2)</f>
        <v>0</v>
      </c>
      <c r="K202" s="200" t="s">
        <v>167</v>
      </c>
      <c r="L202" s="46"/>
      <c r="M202" s="205" t="s">
        <v>32</v>
      </c>
      <c r="N202" s="206" t="s">
        <v>49</v>
      </c>
      <c r="O202" s="86"/>
      <c r="P202" s="207">
        <f>O202*H202</f>
        <v>0</v>
      </c>
      <c r="Q202" s="207">
        <v>0</v>
      </c>
      <c r="R202" s="207">
        <f>Q202*H202</f>
        <v>0</v>
      </c>
      <c r="S202" s="207">
        <v>0</v>
      </c>
      <c r="T202" s="208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09" t="s">
        <v>119</v>
      </c>
      <c r="AT202" s="209" t="s">
        <v>121</v>
      </c>
      <c r="AU202" s="209" t="s">
        <v>89</v>
      </c>
      <c r="AY202" s="18" t="s">
        <v>120</v>
      </c>
      <c r="BE202" s="210">
        <f>IF(N202="základní",J202,0)</f>
        <v>0</v>
      </c>
      <c r="BF202" s="210">
        <f>IF(N202="snížená",J202,0)</f>
        <v>0</v>
      </c>
      <c r="BG202" s="210">
        <f>IF(N202="zákl. přenesená",J202,0)</f>
        <v>0</v>
      </c>
      <c r="BH202" s="210">
        <f>IF(N202="sníž. přenesená",J202,0)</f>
        <v>0</v>
      </c>
      <c r="BI202" s="210">
        <f>IF(N202="nulová",J202,0)</f>
        <v>0</v>
      </c>
      <c r="BJ202" s="18" t="s">
        <v>86</v>
      </c>
      <c r="BK202" s="210">
        <f>ROUND(I202*H202,2)</f>
        <v>0</v>
      </c>
      <c r="BL202" s="18" t="s">
        <v>119</v>
      </c>
      <c r="BM202" s="209" t="s">
        <v>343</v>
      </c>
    </row>
    <row r="203" s="2" customFormat="1">
      <c r="A203" s="40"/>
      <c r="B203" s="41"/>
      <c r="C203" s="42"/>
      <c r="D203" s="211" t="s">
        <v>126</v>
      </c>
      <c r="E203" s="42"/>
      <c r="F203" s="212" t="s">
        <v>344</v>
      </c>
      <c r="G203" s="42"/>
      <c r="H203" s="42"/>
      <c r="I203" s="213"/>
      <c r="J203" s="42"/>
      <c r="K203" s="42"/>
      <c r="L203" s="46"/>
      <c r="M203" s="214"/>
      <c r="N203" s="215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8" t="s">
        <v>126</v>
      </c>
      <c r="AU203" s="18" t="s">
        <v>89</v>
      </c>
    </row>
    <row r="204" s="2" customFormat="1">
      <c r="A204" s="40"/>
      <c r="B204" s="41"/>
      <c r="C204" s="42"/>
      <c r="D204" s="229" t="s">
        <v>170</v>
      </c>
      <c r="E204" s="42"/>
      <c r="F204" s="230" t="s">
        <v>345</v>
      </c>
      <c r="G204" s="42"/>
      <c r="H204" s="42"/>
      <c r="I204" s="213"/>
      <c r="J204" s="42"/>
      <c r="K204" s="42"/>
      <c r="L204" s="46"/>
      <c r="M204" s="214"/>
      <c r="N204" s="215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8" t="s">
        <v>170</v>
      </c>
      <c r="AU204" s="18" t="s">
        <v>89</v>
      </c>
    </row>
    <row r="205" s="13" customFormat="1">
      <c r="A205" s="13"/>
      <c r="B205" s="231"/>
      <c r="C205" s="232"/>
      <c r="D205" s="211" t="s">
        <v>208</v>
      </c>
      <c r="E205" s="233" t="s">
        <v>32</v>
      </c>
      <c r="F205" s="234" t="s">
        <v>302</v>
      </c>
      <c r="G205" s="232"/>
      <c r="H205" s="233" t="s">
        <v>32</v>
      </c>
      <c r="I205" s="235"/>
      <c r="J205" s="232"/>
      <c r="K205" s="232"/>
      <c r="L205" s="236"/>
      <c r="M205" s="237"/>
      <c r="N205" s="238"/>
      <c r="O205" s="238"/>
      <c r="P205" s="238"/>
      <c r="Q205" s="238"/>
      <c r="R205" s="238"/>
      <c r="S205" s="238"/>
      <c r="T205" s="23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0" t="s">
        <v>208</v>
      </c>
      <c r="AU205" s="240" t="s">
        <v>89</v>
      </c>
      <c r="AV205" s="13" t="s">
        <v>86</v>
      </c>
      <c r="AW205" s="13" t="s">
        <v>39</v>
      </c>
      <c r="AX205" s="13" t="s">
        <v>78</v>
      </c>
      <c r="AY205" s="240" t="s">
        <v>120</v>
      </c>
    </row>
    <row r="206" s="14" customFormat="1">
      <c r="A206" s="14"/>
      <c r="B206" s="241"/>
      <c r="C206" s="242"/>
      <c r="D206" s="211" t="s">
        <v>208</v>
      </c>
      <c r="E206" s="243" t="s">
        <v>32</v>
      </c>
      <c r="F206" s="244" t="s">
        <v>303</v>
      </c>
      <c r="G206" s="242"/>
      <c r="H206" s="245">
        <v>0.86399999999999999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1" t="s">
        <v>208</v>
      </c>
      <c r="AU206" s="251" t="s">
        <v>89</v>
      </c>
      <c r="AV206" s="14" t="s">
        <v>89</v>
      </c>
      <c r="AW206" s="14" t="s">
        <v>39</v>
      </c>
      <c r="AX206" s="14" t="s">
        <v>86</v>
      </c>
      <c r="AY206" s="251" t="s">
        <v>120</v>
      </c>
    </row>
    <row r="207" s="2" customFormat="1" ht="16.5" customHeight="1">
      <c r="A207" s="40"/>
      <c r="B207" s="41"/>
      <c r="C207" s="198" t="s">
        <v>346</v>
      </c>
      <c r="D207" s="198" t="s">
        <v>121</v>
      </c>
      <c r="E207" s="199" t="s">
        <v>347</v>
      </c>
      <c r="F207" s="200" t="s">
        <v>348</v>
      </c>
      <c r="G207" s="201" t="s">
        <v>225</v>
      </c>
      <c r="H207" s="202">
        <v>4.7359999999999998</v>
      </c>
      <c r="I207" s="203"/>
      <c r="J207" s="204">
        <f>ROUND(I207*H207,2)</f>
        <v>0</v>
      </c>
      <c r="K207" s="200" t="s">
        <v>167</v>
      </c>
      <c r="L207" s="46"/>
      <c r="M207" s="205" t="s">
        <v>32</v>
      </c>
      <c r="N207" s="206" t="s">
        <v>49</v>
      </c>
      <c r="O207" s="86"/>
      <c r="P207" s="207">
        <f>O207*H207</f>
        <v>0</v>
      </c>
      <c r="Q207" s="207">
        <v>1.8907700000000001</v>
      </c>
      <c r="R207" s="207">
        <f>Q207*H207</f>
        <v>8.9546867199999998</v>
      </c>
      <c r="S207" s="207">
        <v>0</v>
      </c>
      <c r="T207" s="208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09" t="s">
        <v>119</v>
      </c>
      <c r="AT207" s="209" t="s">
        <v>121</v>
      </c>
      <c r="AU207" s="209" t="s">
        <v>89</v>
      </c>
      <c r="AY207" s="18" t="s">
        <v>120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8" t="s">
        <v>86</v>
      </c>
      <c r="BK207" s="210">
        <f>ROUND(I207*H207,2)</f>
        <v>0</v>
      </c>
      <c r="BL207" s="18" t="s">
        <v>119</v>
      </c>
      <c r="BM207" s="209" t="s">
        <v>349</v>
      </c>
    </row>
    <row r="208" s="2" customFormat="1">
      <c r="A208" s="40"/>
      <c r="B208" s="41"/>
      <c r="C208" s="42"/>
      <c r="D208" s="211" t="s">
        <v>126</v>
      </c>
      <c r="E208" s="42"/>
      <c r="F208" s="212" t="s">
        <v>350</v>
      </c>
      <c r="G208" s="42"/>
      <c r="H208" s="42"/>
      <c r="I208" s="213"/>
      <c r="J208" s="42"/>
      <c r="K208" s="42"/>
      <c r="L208" s="46"/>
      <c r="M208" s="214"/>
      <c r="N208" s="215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8" t="s">
        <v>126</v>
      </c>
      <c r="AU208" s="18" t="s">
        <v>89</v>
      </c>
    </row>
    <row r="209" s="2" customFormat="1">
      <c r="A209" s="40"/>
      <c r="B209" s="41"/>
      <c r="C209" s="42"/>
      <c r="D209" s="229" t="s">
        <v>170</v>
      </c>
      <c r="E209" s="42"/>
      <c r="F209" s="230" t="s">
        <v>351</v>
      </c>
      <c r="G209" s="42"/>
      <c r="H209" s="42"/>
      <c r="I209" s="213"/>
      <c r="J209" s="42"/>
      <c r="K209" s="42"/>
      <c r="L209" s="46"/>
      <c r="M209" s="214"/>
      <c r="N209" s="215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8" t="s">
        <v>170</v>
      </c>
      <c r="AU209" s="18" t="s">
        <v>89</v>
      </c>
    </row>
    <row r="210" s="14" customFormat="1">
      <c r="A210" s="14"/>
      <c r="B210" s="241"/>
      <c r="C210" s="242"/>
      <c r="D210" s="211" t="s">
        <v>208</v>
      </c>
      <c r="E210" s="243" t="s">
        <v>32</v>
      </c>
      <c r="F210" s="244" t="s">
        <v>352</v>
      </c>
      <c r="G210" s="242"/>
      <c r="H210" s="245">
        <v>1.9770000000000001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1" t="s">
        <v>208</v>
      </c>
      <c r="AU210" s="251" t="s">
        <v>89</v>
      </c>
      <c r="AV210" s="14" t="s">
        <v>89</v>
      </c>
      <c r="AW210" s="14" t="s">
        <v>39</v>
      </c>
      <c r="AX210" s="14" t="s">
        <v>78</v>
      </c>
      <c r="AY210" s="251" t="s">
        <v>120</v>
      </c>
    </row>
    <row r="211" s="14" customFormat="1">
      <c r="A211" s="14"/>
      <c r="B211" s="241"/>
      <c r="C211" s="242"/>
      <c r="D211" s="211" t="s">
        <v>208</v>
      </c>
      <c r="E211" s="243" t="s">
        <v>32</v>
      </c>
      <c r="F211" s="244" t="s">
        <v>353</v>
      </c>
      <c r="G211" s="242"/>
      <c r="H211" s="245">
        <v>2.7589999999999999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1" t="s">
        <v>208</v>
      </c>
      <c r="AU211" s="251" t="s">
        <v>89</v>
      </c>
      <c r="AV211" s="14" t="s">
        <v>89</v>
      </c>
      <c r="AW211" s="14" t="s">
        <v>39</v>
      </c>
      <c r="AX211" s="14" t="s">
        <v>78</v>
      </c>
      <c r="AY211" s="251" t="s">
        <v>120</v>
      </c>
    </row>
    <row r="212" s="15" customFormat="1">
      <c r="A212" s="15"/>
      <c r="B212" s="252"/>
      <c r="C212" s="253"/>
      <c r="D212" s="211" t="s">
        <v>208</v>
      </c>
      <c r="E212" s="254" t="s">
        <v>32</v>
      </c>
      <c r="F212" s="255" t="s">
        <v>251</v>
      </c>
      <c r="G212" s="253"/>
      <c r="H212" s="256">
        <v>4.7359999999999998</v>
      </c>
      <c r="I212" s="257"/>
      <c r="J212" s="253"/>
      <c r="K212" s="253"/>
      <c r="L212" s="258"/>
      <c r="M212" s="259"/>
      <c r="N212" s="260"/>
      <c r="O212" s="260"/>
      <c r="P212" s="260"/>
      <c r="Q212" s="260"/>
      <c r="R212" s="260"/>
      <c r="S212" s="260"/>
      <c r="T212" s="261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2" t="s">
        <v>208</v>
      </c>
      <c r="AU212" s="262" t="s">
        <v>89</v>
      </c>
      <c r="AV212" s="15" t="s">
        <v>119</v>
      </c>
      <c r="AW212" s="15" t="s">
        <v>39</v>
      </c>
      <c r="AX212" s="15" t="s">
        <v>86</v>
      </c>
      <c r="AY212" s="262" t="s">
        <v>120</v>
      </c>
    </row>
    <row r="213" s="2" customFormat="1" ht="24.15" customHeight="1">
      <c r="A213" s="40"/>
      <c r="B213" s="41"/>
      <c r="C213" s="198" t="s">
        <v>7</v>
      </c>
      <c r="D213" s="198" t="s">
        <v>121</v>
      </c>
      <c r="E213" s="199" t="s">
        <v>354</v>
      </c>
      <c r="F213" s="200" t="s">
        <v>355</v>
      </c>
      <c r="G213" s="201" t="s">
        <v>225</v>
      </c>
      <c r="H213" s="202">
        <v>0.86399999999999999</v>
      </c>
      <c r="I213" s="203"/>
      <c r="J213" s="204">
        <f>ROUND(I213*H213,2)</f>
        <v>0</v>
      </c>
      <c r="K213" s="200" t="s">
        <v>167</v>
      </c>
      <c r="L213" s="46"/>
      <c r="M213" s="205" t="s">
        <v>32</v>
      </c>
      <c r="N213" s="206" t="s">
        <v>49</v>
      </c>
      <c r="O213" s="86"/>
      <c r="P213" s="207">
        <f>O213*H213</f>
        <v>0</v>
      </c>
      <c r="Q213" s="207">
        <v>0</v>
      </c>
      <c r="R213" s="207">
        <f>Q213*H213</f>
        <v>0</v>
      </c>
      <c r="S213" s="207">
        <v>0</v>
      </c>
      <c r="T213" s="208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09" t="s">
        <v>318</v>
      </c>
      <c r="AT213" s="209" t="s">
        <v>121</v>
      </c>
      <c r="AU213" s="209" t="s">
        <v>89</v>
      </c>
      <c r="AY213" s="18" t="s">
        <v>120</v>
      </c>
      <c r="BE213" s="210">
        <f>IF(N213="základní",J213,0)</f>
        <v>0</v>
      </c>
      <c r="BF213" s="210">
        <f>IF(N213="snížená",J213,0)</f>
        <v>0</v>
      </c>
      <c r="BG213" s="210">
        <f>IF(N213="zákl. přenesená",J213,0)</f>
        <v>0</v>
      </c>
      <c r="BH213" s="210">
        <f>IF(N213="sníž. přenesená",J213,0)</f>
        <v>0</v>
      </c>
      <c r="BI213" s="210">
        <f>IF(N213="nulová",J213,0)</f>
        <v>0</v>
      </c>
      <c r="BJ213" s="18" t="s">
        <v>86</v>
      </c>
      <c r="BK213" s="210">
        <f>ROUND(I213*H213,2)</f>
        <v>0</v>
      </c>
      <c r="BL213" s="18" t="s">
        <v>318</v>
      </c>
      <c r="BM213" s="209" t="s">
        <v>356</v>
      </c>
    </row>
    <row r="214" s="2" customFormat="1">
      <c r="A214" s="40"/>
      <c r="B214" s="41"/>
      <c r="C214" s="42"/>
      <c r="D214" s="211" t="s">
        <v>126</v>
      </c>
      <c r="E214" s="42"/>
      <c r="F214" s="212" t="s">
        <v>357</v>
      </c>
      <c r="G214" s="42"/>
      <c r="H214" s="42"/>
      <c r="I214" s="213"/>
      <c r="J214" s="42"/>
      <c r="K214" s="42"/>
      <c r="L214" s="46"/>
      <c r="M214" s="214"/>
      <c r="N214" s="215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8" t="s">
        <v>126</v>
      </c>
      <c r="AU214" s="18" t="s">
        <v>89</v>
      </c>
    </row>
    <row r="215" s="2" customFormat="1">
      <c r="A215" s="40"/>
      <c r="B215" s="41"/>
      <c r="C215" s="42"/>
      <c r="D215" s="229" t="s">
        <v>170</v>
      </c>
      <c r="E215" s="42"/>
      <c r="F215" s="230" t="s">
        <v>358</v>
      </c>
      <c r="G215" s="42"/>
      <c r="H215" s="42"/>
      <c r="I215" s="213"/>
      <c r="J215" s="42"/>
      <c r="K215" s="42"/>
      <c r="L215" s="46"/>
      <c r="M215" s="214"/>
      <c r="N215" s="215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8" t="s">
        <v>170</v>
      </c>
      <c r="AU215" s="18" t="s">
        <v>89</v>
      </c>
    </row>
    <row r="216" s="13" customFormat="1">
      <c r="A216" s="13"/>
      <c r="B216" s="231"/>
      <c r="C216" s="232"/>
      <c r="D216" s="211" t="s">
        <v>208</v>
      </c>
      <c r="E216" s="233" t="s">
        <v>32</v>
      </c>
      <c r="F216" s="234" t="s">
        <v>302</v>
      </c>
      <c r="G216" s="232"/>
      <c r="H216" s="233" t="s">
        <v>32</v>
      </c>
      <c r="I216" s="235"/>
      <c r="J216" s="232"/>
      <c r="K216" s="232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208</v>
      </c>
      <c r="AU216" s="240" t="s">
        <v>89</v>
      </c>
      <c r="AV216" s="13" t="s">
        <v>86</v>
      </c>
      <c r="AW216" s="13" t="s">
        <v>39</v>
      </c>
      <c r="AX216" s="13" t="s">
        <v>78</v>
      </c>
      <c r="AY216" s="240" t="s">
        <v>120</v>
      </c>
    </row>
    <row r="217" s="14" customFormat="1">
      <c r="A217" s="14"/>
      <c r="B217" s="241"/>
      <c r="C217" s="242"/>
      <c r="D217" s="211" t="s">
        <v>208</v>
      </c>
      <c r="E217" s="243" t="s">
        <v>32</v>
      </c>
      <c r="F217" s="244" t="s">
        <v>303</v>
      </c>
      <c r="G217" s="242"/>
      <c r="H217" s="245">
        <v>0.86399999999999999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1" t="s">
        <v>208</v>
      </c>
      <c r="AU217" s="251" t="s">
        <v>89</v>
      </c>
      <c r="AV217" s="14" t="s">
        <v>89</v>
      </c>
      <c r="AW217" s="14" t="s">
        <v>39</v>
      </c>
      <c r="AX217" s="14" t="s">
        <v>86</v>
      </c>
      <c r="AY217" s="251" t="s">
        <v>120</v>
      </c>
    </row>
    <row r="218" s="2" customFormat="1" ht="24.15" customHeight="1">
      <c r="A218" s="40"/>
      <c r="B218" s="41"/>
      <c r="C218" s="198" t="s">
        <v>359</v>
      </c>
      <c r="D218" s="198" t="s">
        <v>121</v>
      </c>
      <c r="E218" s="199" t="s">
        <v>360</v>
      </c>
      <c r="F218" s="200" t="s">
        <v>361</v>
      </c>
      <c r="G218" s="201" t="s">
        <v>275</v>
      </c>
      <c r="H218" s="202">
        <v>0.02</v>
      </c>
      <c r="I218" s="203"/>
      <c r="J218" s="204">
        <f>ROUND(I218*H218,2)</f>
        <v>0</v>
      </c>
      <c r="K218" s="200" t="s">
        <v>167</v>
      </c>
      <c r="L218" s="46"/>
      <c r="M218" s="205" t="s">
        <v>32</v>
      </c>
      <c r="N218" s="206" t="s">
        <v>49</v>
      </c>
      <c r="O218" s="86"/>
      <c r="P218" s="207">
        <f>O218*H218</f>
        <v>0</v>
      </c>
      <c r="Q218" s="207">
        <v>1.06277</v>
      </c>
      <c r="R218" s="207">
        <f>Q218*H218</f>
        <v>0.021255400000000001</v>
      </c>
      <c r="S218" s="207">
        <v>0</v>
      </c>
      <c r="T218" s="208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09" t="s">
        <v>119</v>
      </c>
      <c r="AT218" s="209" t="s">
        <v>121</v>
      </c>
      <c r="AU218" s="209" t="s">
        <v>89</v>
      </c>
      <c r="AY218" s="18" t="s">
        <v>120</v>
      </c>
      <c r="BE218" s="210">
        <f>IF(N218="základní",J218,0)</f>
        <v>0</v>
      </c>
      <c r="BF218" s="210">
        <f>IF(N218="snížená",J218,0)</f>
        <v>0</v>
      </c>
      <c r="BG218" s="210">
        <f>IF(N218="zákl. přenesená",J218,0)</f>
        <v>0</v>
      </c>
      <c r="BH218" s="210">
        <f>IF(N218="sníž. přenesená",J218,0)</f>
        <v>0</v>
      </c>
      <c r="BI218" s="210">
        <f>IF(N218="nulová",J218,0)</f>
        <v>0</v>
      </c>
      <c r="BJ218" s="18" t="s">
        <v>86</v>
      </c>
      <c r="BK218" s="210">
        <f>ROUND(I218*H218,2)</f>
        <v>0</v>
      </c>
      <c r="BL218" s="18" t="s">
        <v>119</v>
      </c>
      <c r="BM218" s="209" t="s">
        <v>362</v>
      </c>
    </row>
    <row r="219" s="2" customFormat="1">
      <c r="A219" s="40"/>
      <c r="B219" s="41"/>
      <c r="C219" s="42"/>
      <c r="D219" s="211" t="s">
        <v>126</v>
      </c>
      <c r="E219" s="42"/>
      <c r="F219" s="212" t="s">
        <v>363</v>
      </c>
      <c r="G219" s="42"/>
      <c r="H219" s="42"/>
      <c r="I219" s="213"/>
      <c r="J219" s="42"/>
      <c r="K219" s="42"/>
      <c r="L219" s="46"/>
      <c r="M219" s="214"/>
      <c r="N219" s="215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8" t="s">
        <v>126</v>
      </c>
      <c r="AU219" s="18" t="s">
        <v>89</v>
      </c>
    </row>
    <row r="220" s="2" customFormat="1">
      <c r="A220" s="40"/>
      <c r="B220" s="41"/>
      <c r="C220" s="42"/>
      <c r="D220" s="229" t="s">
        <v>170</v>
      </c>
      <c r="E220" s="42"/>
      <c r="F220" s="230" t="s">
        <v>364</v>
      </c>
      <c r="G220" s="42"/>
      <c r="H220" s="42"/>
      <c r="I220" s="213"/>
      <c r="J220" s="42"/>
      <c r="K220" s="42"/>
      <c r="L220" s="46"/>
      <c r="M220" s="214"/>
      <c r="N220" s="215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8" t="s">
        <v>170</v>
      </c>
      <c r="AU220" s="18" t="s">
        <v>89</v>
      </c>
    </row>
    <row r="221" s="13" customFormat="1">
      <c r="A221" s="13"/>
      <c r="B221" s="231"/>
      <c r="C221" s="232"/>
      <c r="D221" s="211" t="s">
        <v>208</v>
      </c>
      <c r="E221" s="233" t="s">
        <v>32</v>
      </c>
      <c r="F221" s="234" t="s">
        <v>302</v>
      </c>
      <c r="G221" s="232"/>
      <c r="H221" s="233" t="s">
        <v>32</v>
      </c>
      <c r="I221" s="235"/>
      <c r="J221" s="232"/>
      <c r="K221" s="232"/>
      <c r="L221" s="236"/>
      <c r="M221" s="237"/>
      <c r="N221" s="238"/>
      <c r="O221" s="238"/>
      <c r="P221" s="238"/>
      <c r="Q221" s="238"/>
      <c r="R221" s="238"/>
      <c r="S221" s="238"/>
      <c r="T221" s="23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0" t="s">
        <v>208</v>
      </c>
      <c r="AU221" s="240" t="s">
        <v>89</v>
      </c>
      <c r="AV221" s="13" t="s">
        <v>86</v>
      </c>
      <c r="AW221" s="13" t="s">
        <v>39</v>
      </c>
      <c r="AX221" s="13" t="s">
        <v>78</v>
      </c>
      <c r="AY221" s="240" t="s">
        <v>120</v>
      </c>
    </row>
    <row r="222" s="14" customFormat="1">
      <c r="A222" s="14"/>
      <c r="B222" s="241"/>
      <c r="C222" s="242"/>
      <c r="D222" s="211" t="s">
        <v>208</v>
      </c>
      <c r="E222" s="243" t="s">
        <v>32</v>
      </c>
      <c r="F222" s="244" t="s">
        <v>365</v>
      </c>
      <c r="G222" s="242"/>
      <c r="H222" s="245">
        <v>0.017000000000000001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1" t="s">
        <v>208</v>
      </c>
      <c r="AU222" s="251" t="s">
        <v>89</v>
      </c>
      <c r="AV222" s="14" t="s">
        <v>89</v>
      </c>
      <c r="AW222" s="14" t="s">
        <v>39</v>
      </c>
      <c r="AX222" s="14" t="s">
        <v>86</v>
      </c>
      <c r="AY222" s="251" t="s">
        <v>120</v>
      </c>
    </row>
    <row r="223" s="14" customFormat="1">
      <c r="A223" s="14"/>
      <c r="B223" s="241"/>
      <c r="C223" s="242"/>
      <c r="D223" s="211" t="s">
        <v>208</v>
      </c>
      <c r="E223" s="242"/>
      <c r="F223" s="244" t="s">
        <v>366</v>
      </c>
      <c r="G223" s="242"/>
      <c r="H223" s="245">
        <v>0.02</v>
      </c>
      <c r="I223" s="246"/>
      <c r="J223" s="242"/>
      <c r="K223" s="242"/>
      <c r="L223" s="247"/>
      <c r="M223" s="248"/>
      <c r="N223" s="249"/>
      <c r="O223" s="249"/>
      <c r="P223" s="249"/>
      <c r="Q223" s="249"/>
      <c r="R223" s="249"/>
      <c r="S223" s="249"/>
      <c r="T223" s="25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1" t="s">
        <v>208</v>
      </c>
      <c r="AU223" s="251" t="s">
        <v>89</v>
      </c>
      <c r="AV223" s="14" t="s">
        <v>89</v>
      </c>
      <c r="AW223" s="14" t="s">
        <v>4</v>
      </c>
      <c r="AX223" s="14" t="s">
        <v>86</v>
      </c>
      <c r="AY223" s="251" t="s">
        <v>120</v>
      </c>
    </row>
    <row r="224" s="11" customFormat="1" ht="22.8" customHeight="1">
      <c r="A224" s="11"/>
      <c r="B224" s="184"/>
      <c r="C224" s="185"/>
      <c r="D224" s="186" t="s">
        <v>77</v>
      </c>
      <c r="E224" s="227" t="s">
        <v>140</v>
      </c>
      <c r="F224" s="227" t="s">
        <v>367</v>
      </c>
      <c r="G224" s="185"/>
      <c r="H224" s="185"/>
      <c r="I224" s="188"/>
      <c r="J224" s="228">
        <f>BK224</f>
        <v>0</v>
      </c>
      <c r="K224" s="185"/>
      <c r="L224" s="190"/>
      <c r="M224" s="191"/>
      <c r="N224" s="192"/>
      <c r="O224" s="192"/>
      <c r="P224" s="193">
        <f>SUM(P225:P235)</f>
        <v>0</v>
      </c>
      <c r="Q224" s="192"/>
      <c r="R224" s="193">
        <f>SUM(R225:R235)</f>
        <v>11.336328000000002</v>
      </c>
      <c r="S224" s="192"/>
      <c r="T224" s="194">
        <f>SUM(T225:T235)</f>
        <v>0</v>
      </c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R224" s="195" t="s">
        <v>86</v>
      </c>
      <c r="AT224" s="196" t="s">
        <v>77</v>
      </c>
      <c r="AU224" s="196" t="s">
        <v>86</v>
      </c>
      <c r="AY224" s="195" t="s">
        <v>120</v>
      </c>
      <c r="BK224" s="197">
        <f>SUM(BK225:BK235)</f>
        <v>0</v>
      </c>
    </row>
    <row r="225" s="2" customFormat="1" ht="24.15" customHeight="1">
      <c r="A225" s="40"/>
      <c r="B225" s="41"/>
      <c r="C225" s="198" t="s">
        <v>368</v>
      </c>
      <c r="D225" s="198" t="s">
        <v>121</v>
      </c>
      <c r="E225" s="199" t="s">
        <v>369</v>
      </c>
      <c r="F225" s="200" t="s">
        <v>370</v>
      </c>
      <c r="G225" s="201" t="s">
        <v>204</v>
      </c>
      <c r="H225" s="202">
        <v>21.600000000000001</v>
      </c>
      <c r="I225" s="203"/>
      <c r="J225" s="204">
        <f>ROUND(I225*H225,2)</f>
        <v>0</v>
      </c>
      <c r="K225" s="200" t="s">
        <v>167</v>
      </c>
      <c r="L225" s="46"/>
      <c r="M225" s="205" t="s">
        <v>32</v>
      </c>
      <c r="N225" s="206" t="s">
        <v>49</v>
      </c>
      <c r="O225" s="86"/>
      <c r="P225" s="207">
        <f>O225*H225</f>
        <v>0</v>
      </c>
      <c r="Q225" s="207">
        <v>0.46000000000000002</v>
      </c>
      <c r="R225" s="207">
        <f>Q225*H225</f>
        <v>9.9360000000000017</v>
      </c>
      <c r="S225" s="207">
        <v>0</v>
      </c>
      <c r="T225" s="208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09" t="s">
        <v>119</v>
      </c>
      <c r="AT225" s="209" t="s">
        <v>121</v>
      </c>
      <c r="AU225" s="209" t="s">
        <v>89</v>
      </c>
      <c r="AY225" s="18" t="s">
        <v>120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8" t="s">
        <v>86</v>
      </c>
      <c r="BK225" s="210">
        <f>ROUND(I225*H225,2)</f>
        <v>0</v>
      </c>
      <c r="BL225" s="18" t="s">
        <v>119</v>
      </c>
      <c r="BM225" s="209" t="s">
        <v>371</v>
      </c>
    </row>
    <row r="226" s="2" customFormat="1">
      <c r="A226" s="40"/>
      <c r="B226" s="41"/>
      <c r="C226" s="42"/>
      <c r="D226" s="211" t="s">
        <v>126</v>
      </c>
      <c r="E226" s="42"/>
      <c r="F226" s="212" t="s">
        <v>372</v>
      </c>
      <c r="G226" s="42"/>
      <c r="H226" s="42"/>
      <c r="I226" s="213"/>
      <c r="J226" s="42"/>
      <c r="K226" s="42"/>
      <c r="L226" s="46"/>
      <c r="M226" s="214"/>
      <c r="N226" s="215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8" t="s">
        <v>126</v>
      </c>
      <c r="AU226" s="18" t="s">
        <v>89</v>
      </c>
    </row>
    <row r="227" s="2" customFormat="1">
      <c r="A227" s="40"/>
      <c r="B227" s="41"/>
      <c r="C227" s="42"/>
      <c r="D227" s="229" t="s">
        <v>170</v>
      </c>
      <c r="E227" s="42"/>
      <c r="F227" s="230" t="s">
        <v>373</v>
      </c>
      <c r="G227" s="42"/>
      <c r="H227" s="42"/>
      <c r="I227" s="213"/>
      <c r="J227" s="42"/>
      <c r="K227" s="42"/>
      <c r="L227" s="46"/>
      <c r="M227" s="214"/>
      <c r="N227" s="215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8" t="s">
        <v>170</v>
      </c>
      <c r="AU227" s="18" t="s">
        <v>89</v>
      </c>
    </row>
    <row r="228" s="13" customFormat="1">
      <c r="A228" s="13"/>
      <c r="B228" s="231"/>
      <c r="C228" s="232"/>
      <c r="D228" s="211" t="s">
        <v>208</v>
      </c>
      <c r="E228" s="233" t="s">
        <v>32</v>
      </c>
      <c r="F228" s="234" t="s">
        <v>209</v>
      </c>
      <c r="G228" s="232"/>
      <c r="H228" s="233" t="s">
        <v>32</v>
      </c>
      <c r="I228" s="235"/>
      <c r="J228" s="232"/>
      <c r="K228" s="232"/>
      <c r="L228" s="236"/>
      <c r="M228" s="237"/>
      <c r="N228" s="238"/>
      <c r="O228" s="238"/>
      <c r="P228" s="238"/>
      <c r="Q228" s="238"/>
      <c r="R228" s="238"/>
      <c r="S228" s="238"/>
      <c r="T228" s="23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0" t="s">
        <v>208</v>
      </c>
      <c r="AU228" s="240" t="s">
        <v>89</v>
      </c>
      <c r="AV228" s="13" t="s">
        <v>86</v>
      </c>
      <c r="AW228" s="13" t="s">
        <v>39</v>
      </c>
      <c r="AX228" s="13" t="s">
        <v>78</v>
      </c>
      <c r="AY228" s="240" t="s">
        <v>120</v>
      </c>
    </row>
    <row r="229" s="14" customFormat="1">
      <c r="A229" s="14"/>
      <c r="B229" s="241"/>
      <c r="C229" s="242"/>
      <c r="D229" s="211" t="s">
        <v>208</v>
      </c>
      <c r="E229" s="243" t="s">
        <v>32</v>
      </c>
      <c r="F229" s="244" t="s">
        <v>210</v>
      </c>
      <c r="G229" s="242"/>
      <c r="H229" s="245">
        <v>10.800000000000001</v>
      </c>
      <c r="I229" s="246"/>
      <c r="J229" s="242"/>
      <c r="K229" s="242"/>
      <c r="L229" s="247"/>
      <c r="M229" s="248"/>
      <c r="N229" s="249"/>
      <c r="O229" s="249"/>
      <c r="P229" s="249"/>
      <c r="Q229" s="249"/>
      <c r="R229" s="249"/>
      <c r="S229" s="249"/>
      <c r="T229" s="25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1" t="s">
        <v>208</v>
      </c>
      <c r="AU229" s="251" t="s">
        <v>89</v>
      </c>
      <c r="AV229" s="14" t="s">
        <v>89</v>
      </c>
      <c r="AW229" s="14" t="s">
        <v>39</v>
      </c>
      <c r="AX229" s="14" t="s">
        <v>86</v>
      </c>
      <c r="AY229" s="251" t="s">
        <v>120</v>
      </c>
    </row>
    <row r="230" s="14" customFormat="1">
      <c r="A230" s="14"/>
      <c r="B230" s="241"/>
      <c r="C230" s="242"/>
      <c r="D230" s="211" t="s">
        <v>208</v>
      </c>
      <c r="E230" s="242"/>
      <c r="F230" s="244" t="s">
        <v>374</v>
      </c>
      <c r="G230" s="242"/>
      <c r="H230" s="245">
        <v>21.600000000000001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1" t="s">
        <v>208</v>
      </c>
      <c r="AU230" s="251" t="s">
        <v>89</v>
      </c>
      <c r="AV230" s="14" t="s">
        <v>89</v>
      </c>
      <c r="AW230" s="14" t="s">
        <v>4</v>
      </c>
      <c r="AX230" s="14" t="s">
        <v>86</v>
      </c>
      <c r="AY230" s="251" t="s">
        <v>120</v>
      </c>
    </row>
    <row r="231" s="2" customFormat="1" ht="33" customHeight="1">
      <c r="A231" s="40"/>
      <c r="B231" s="41"/>
      <c r="C231" s="198" t="s">
        <v>375</v>
      </c>
      <c r="D231" s="198" t="s">
        <v>121</v>
      </c>
      <c r="E231" s="199" t="s">
        <v>376</v>
      </c>
      <c r="F231" s="200" t="s">
        <v>377</v>
      </c>
      <c r="G231" s="201" t="s">
        <v>204</v>
      </c>
      <c r="H231" s="202">
        <v>10.800000000000001</v>
      </c>
      <c r="I231" s="203"/>
      <c r="J231" s="204">
        <f>ROUND(I231*H231,2)</f>
        <v>0</v>
      </c>
      <c r="K231" s="200" t="s">
        <v>167</v>
      </c>
      <c r="L231" s="46"/>
      <c r="M231" s="205" t="s">
        <v>32</v>
      </c>
      <c r="N231" s="206" t="s">
        <v>49</v>
      </c>
      <c r="O231" s="86"/>
      <c r="P231" s="207">
        <f>O231*H231</f>
        <v>0</v>
      </c>
      <c r="Q231" s="207">
        <v>0.12966</v>
      </c>
      <c r="R231" s="207">
        <f>Q231*H231</f>
        <v>1.400328</v>
      </c>
      <c r="S231" s="207">
        <v>0</v>
      </c>
      <c r="T231" s="208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09" t="s">
        <v>119</v>
      </c>
      <c r="AT231" s="209" t="s">
        <v>121</v>
      </c>
      <c r="AU231" s="209" t="s">
        <v>89</v>
      </c>
      <c r="AY231" s="18" t="s">
        <v>120</v>
      </c>
      <c r="BE231" s="210">
        <f>IF(N231="základní",J231,0)</f>
        <v>0</v>
      </c>
      <c r="BF231" s="210">
        <f>IF(N231="snížená",J231,0)</f>
        <v>0</v>
      </c>
      <c r="BG231" s="210">
        <f>IF(N231="zákl. přenesená",J231,0)</f>
        <v>0</v>
      </c>
      <c r="BH231" s="210">
        <f>IF(N231="sníž. přenesená",J231,0)</f>
        <v>0</v>
      </c>
      <c r="BI231" s="210">
        <f>IF(N231="nulová",J231,0)</f>
        <v>0</v>
      </c>
      <c r="BJ231" s="18" t="s">
        <v>86</v>
      </c>
      <c r="BK231" s="210">
        <f>ROUND(I231*H231,2)</f>
        <v>0</v>
      </c>
      <c r="BL231" s="18" t="s">
        <v>119</v>
      </c>
      <c r="BM231" s="209" t="s">
        <v>378</v>
      </c>
    </row>
    <row r="232" s="2" customFormat="1">
      <c r="A232" s="40"/>
      <c r="B232" s="41"/>
      <c r="C232" s="42"/>
      <c r="D232" s="211" t="s">
        <v>126</v>
      </c>
      <c r="E232" s="42"/>
      <c r="F232" s="212" t="s">
        <v>379</v>
      </c>
      <c r="G232" s="42"/>
      <c r="H232" s="42"/>
      <c r="I232" s="213"/>
      <c r="J232" s="42"/>
      <c r="K232" s="42"/>
      <c r="L232" s="46"/>
      <c r="M232" s="214"/>
      <c r="N232" s="215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8" t="s">
        <v>126</v>
      </c>
      <c r="AU232" s="18" t="s">
        <v>89</v>
      </c>
    </row>
    <row r="233" s="2" customFormat="1">
      <c r="A233" s="40"/>
      <c r="B233" s="41"/>
      <c r="C233" s="42"/>
      <c r="D233" s="229" t="s">
        <v>170</v>
      </c>
      <c r="E233" s="42"/>
      <c r="F233" s="230" t="s">
        <v>380</v>
      </c>
      <c r="G233" s="42"/>
      <c r="H233" s="42"/>
      <c r="I233" s="213"/>
      <c r="J233" s="42"/>
      <c r="K233" s="42"/>
      <c r="L233" s="46"/>
      <c r="M233" s="214"/>
      <c r="N233" s="215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8" t="s">
        <v>170</v>
      </c>
      <c r="AU233" s="18" t="s">
        <v>89</v>
      </c>
    </row>
    <row r="234" s="13" customFormat="1">
      <c r="A234" s="13"/>
      <c r="B234" s="231"/>
      <c r="C234" s="232"/>
      <c r="D234" s="211" t="s">
        <v>208</v>
      </c>
      <c r="E234" s="233" t="s">
        <v>32</v>
      </c>
      <c r="F234" s="234" t="s">
        <v>209</v>
      </c>
      <c r="G234" s="232"/>
      <c r="H234" s="233" t="s">
        <v>32</v>
      </c>
      <c r="I234" s="235"/>
      <c r="J234" s="232"/>
      <c r="K234" s="232"/>
      <c r="L234" s="236"/>
      <c r="M234" s="237"/>
      <c r="N234" s="238"/>
      <c r="O234" s="238"/>
      <c r="P234" s="238"/>
      <c r="Q234" s="238"/>
      <c r="R234" s="238"/>
      <c r="S234" s="238"/>
      <c r="T234" s="23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0" t="s">
        <v>208</v>
      </c>
      <c r="AU234" s="240" t="s">
        <v>89</v>
      </c>
      <c r="AV234" s="13" t="s">
        <v>86</v>
      </c>
      <c r="AW234" s="13" t="s">
        <v>39</v>
      </c>
      <c r="AX234" s="13" t="s">
        <v>78</v>
      </c>
      <c r="AY234" s="240" t="s">
        <v>120</v>
      </c>
    </row>
    <row r="235" s="14" customFormat="1">
      <c r="A235" s="14"/>
      <c r="B235" s="241"/>
      <c r="C235" s="242"/>
      <c r="D235" s="211" t="s">
        <v>208</v>
      </c>
      <c r="E235" s="243" t="s">
        <v>32</v>
      </c>
      <c r="F235" s="244" t="s">
        <v>210</v>
      </c>
      <c r="G235" s="242"/>
      <c r="H235" s="245">
        <v>10.800000000000001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1" t="s">
        <v>208</v>
      </c>
      <c r="AU235" s="251" t="s">
        <v>89</v>
      </c>
      <c r="AV235" s="14" t="s">
        <v>89</v>
      </c>
      <c r="AW235" s="14" t="s">
        <v>39</v>
      </c>
      <c r="AX235" s="14" t="s">
        <v>86</v>
      </c>
      <c r="AY235" s="251" t="s">
        <v>120</v>
      </c>
    </row>
    <row r="236" s="11" customFormat="1" ht="22.8" customHeight="1">
      <c r="A236" s="11"/>
      <c r="B236" s="184"/>
      <c r="C236" s="185"/>
      <c r="D236" s="186" t="s">
        <v>77</v>
      </c>
      <c r="E236" s="227" t="s">
        <v>153</v>
      </c>
      <c r="F236" s="227" t="s">
        <v>381</v>
      </c>
      <c r="G236" s="185"/>
      <c r="H236" s="185"/>
      <c r="I236" s="188"/>
      <c r="J236" s="228">
        <f>BK236</f>
        <v>0</v>
      </c>
      <c r="K236" s="185"/>
      <c r="L236" s="190"/>
      <c r="M236" s="191"/>
      <c r="N236" s="192"/>
      <c r="O236" s="192"/>
      <c r="P236" s="193">
        <f>SUM(P237:P304)</f>
        <v>0</v>
      </c>
      <c r="Q236" s="192"/>
      <c r="R236" s="193">
        <f>SUM(R237:R304)</f>
        <v>1.0163935800000001</v>
      </c>
      <c r="S236" s="192"/>
      <c r="T236" s="194">
        <f>SUM(T237:T304)</f>
        <v>0</v>
      </c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R236" s="195" t="s">
        <v>86</v>
      </c>
      <c r="AT236" s="196" t="s">
        <v>77</v>
      </c>
      <c r="AU236" s="196" t="s">
        <v>86</v>
      </c>
      <c r="AY236" s="195" t="s">
        <v>120</v>
      </c>
      <c r="BK236" s="197">
        <f>SUM(BK237:BK304)</f>
        <v>0</v>
      </c>
    </row>
    <row r="237" s="2" customFormat="1" ht="24.15" customHeight="1">
      <c r="A237" s="40"/>
      <c r="B237" s="41"/>
      <c r="C237" s="198" t="s">
        <v>382</v>
      </c>
      <c r="D237" s="198" t="s">
        <v>121</v>
      </c>
      <c r="E237" s="199" t="s">
        <v>383</v>
      </c>
      <c r="F237" s="200" t="s">
        <v>384</v>
      </c>
      <c r="G237" s="201" t="s">
        <v>385</v>
      </c>
      <c r="H237" s="202">
        <v>52.619999999999997</v>
      </c>
      <c r="I237" s="203"/>
      <c r="J237" s="204">
        <f>ROUND(I237*H237,2)</f>
        <v>0</v>
      </c>
      <c r="K237" s="200" t="s">
        <v>167</v>
      </c>
      <c r="L237" s="46"/>
      <c r="M237" s="205" t="s">
        <v>32</v>
      </c>
      <c r="N237" s="206" t="s">
        <v>49</v>
      </c>
      <c r="O237" s="86"/>
      <c r="P237" s="207">
        <f>O237*H237</f>
        <v>0</v>
      </c>
      <c r="Q237" s="207">
        <v>0</v>
      </c>
      <c r="R237" s="207">
        <f>Q237*H237</f>
        <v>0</v>
      </c>
      <c r="S237" s="207">
        <v>0</v>
      </c>
      <c r="T237" s="208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09" t="s">
        <v>119</v>
      </c>
      <c r="AT237" s="209" t="s">
        <v>121</v>
      </c>
      <c r="AU237" s="209" t="s">
        <v>89</v>
      </c>
      <c r="AY237" s="18" t="s">
        <v>120</v>
      </c>
      <c r="BE237" s="210">
        <f>IF(N237="základní",J237,0)</f>
        <v>0</v>
      </c>
      <c r="BF237" s="210">
        <f>IF(N237="snížená",J237,0)</f>
        <v>0</v>
      </c>
      <c r="BG237" s="210">
        <f>IF(N237="zákl. přenesená",J237,0)</f>
        <v>0</v>
      </c>
      <c r="BH237" s="210">
        <f>IF(N237="sníž. přenesená",J237,0)</f>
        <v>0</v>
      </c>
      <c r="BI237" s="210">
        <f>IF(N237="nulová",J237,0)</f>
        <v>0</v>
      </c>
      <c r="BJ237" s="18" t="s">
        <v>86</v>
      </c>
      <c r="BK237" s="210">
        <f>ROUND(I237*H237,2)</f>
        <v>0</v>
      </c>
      <c r="BL237" s="18" t="s">
        <v>119</v>
      </c>
      <c r="BM237" s="209" t="s">
        <v>386</v>
      </c>
    </row>
    <row r="238" s="2" customFormat="1">
      <c r="A238" s="40"/>
      <c r="B238" s="41"/>
      <c r="C238" s="42"/>
      <c r="D238" s="211" t="s">
        <v>126</v>
      </c>
      <c r="E238" s="42"/>
      <c r="F238" s="212" t="s">
        <v>387</v>
      </c>
      <c r="G238" s="42"/>
      <c r="H238" s="42"/>
      <c r="I238" s="213"/>
      <c r="J238" s="42"/>
      <c r="K238" s="42"/>
      <c r="L238" s="46"/>
      <c r="M238" s="214"/>
      <c r="N238" s="215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8" t="s">
        <v>126</v>
      </c>
      <c r="AU238" s="18" t="s">
        <v>89</v>
      </c>
    </row>
    <row r="239" s="2" customFormat="1">
      <c r="A239" s="40"/>
      <c r="B239" s="41"/>
      <c r="C239" s="42"/>
      <c r="D239" s="229" t="s">
        <v>170</v>
      </c>
      <c r="E239" s="42"/>
      <c r="F239" s="230" t="s">
        <v>388</v>
      </c>
      <c r="G239" s="42"/>
      <c r="H239" s="42"/>
      <c r="I239" s="213"/>
      <c r="J239" s="42"/>
      <c r="K239" s="42"/>
      <c r="L239" s="46"/>
      <c r="M239" s="214"/>
      <c r="N239" s="215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8" t="s">
        <v>170</v>
      </c>
      <c r="AU239" s="18" t="s">
        <v>89</v>
      </c>
    </row>
    <row r="240" s="14" customFormat="1">
      <c r="A240" s="14"/>
      <c r="B240" s="241"/>
      <c r="C240" s="242"/>
      <c r="D240" s="211" t="s">
        <v>208</v>
      </c>
      <c r="E240" s="243" t="s">
        <v>32</v>
      </c>
      <c r="F240" s="244" t="s">
        <v>389</v>
      </c>
      <c r="G240" s="242"/>
      <c r="H240" s="245">
        <v>21.969999999999999</v>
      </c>
      <c r="I240" s="246"/>
      <c r="J240" s="242"/>
      <c r="K240" s="242"/>
      <c r="L240" s="247"/>
      <c r="M240" s="248"/>
      <c r="N240" s="249"/>
      <c r="O240" s="249"/>
      <c r="P240" s="249"/>
      <c r="Q240" s="249"/>
      <c r="R240" s="249"/>
      <c r="S240" s="249"/>
      <c r="T240" s="25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1" t="s">
        <v>208</v>
      </c>
      <c r="AU240" s="251" t="s">
        <v>89</v>
      </c>
      <c r="AV240" s="14" t="s">
        <v>89</v>
      </c>
      <c r="AW240" s="14" t="s">
        <v>39</v>
      </c>
      <c r="AX240" s="14" t="s">
        <v>78</v>
      </c>
      <c r="AY240" s="251" t="s">
        <v>120</v>
      </c>
    </row>
    <row r="241" s="14" customFormat="1">
      <c r="A241" s="14"/>
      <c r="B241" s="241"/>
      <c r="C241" s="242"/>
      <c r="D241" s="211" t="s">
        <v>208</v>
      </c>
      <c r="E241" s="243" t="s">
        <v>32</v>
      </c>
      <c r="F241" s="244" t="s">
        <v>390</v>
      </c>
      <c r="G241" s="242"/>
      <c r="H241" s="245">
        <v>30.649999999999999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1" t="s">
        <v>208</v>
      </c>
      <c r="AU241" s="251" t="s">
        <v>89</v>
      </c>
      <c r="AV241" s="14" t="s">
        <v>89</v>
      </c>
      <c r="AW241" s="14" t="s">
        <v>39</v>
      </c>
      <c r="AX241" s="14" t="s">
        <v>78</v>
      </c>
      <c r="AY241" s="251" t="s">
        <v>120</v>
      </c>
    </row>
    <row r="242" s="15" customFormat="1">
      <c r="A242" s="15"/>
      <c r="B242" s="252"/>
      <c r="C242" s="253"/>
      <c r="D242" s="211" t="s">
        <v>208</v>
      </c>
      <c r="E242" s="254" t="s">
        <v>32</v>
      </c>
      <c r="F242" s="255" t="s">
        <v>251</v>
      </c>
      <c r="G242" s="253"/>
      <c r="H242" s="256">
        <v>52.619999999999997</v>
      </c>
      <c r="I242" s="257"/>
      <c r="J242" s="253"/>
      <c r="K242" s="253"/>
      <c r="L242" s="258"/>
      <c r="M242" s="259"/>
      <c r="N242" s="260"/>
      <c r="O242" s="260"/>
      <c r="P242" s="260"/>
      <c r="Q242" s="260"/>
      <c r="R242" s="260"/>
      <c r="S242" s="260"/>
      <c r="T242" s="261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2" t="s">
        <v>208</v>
      </c>
      <c r="AU242" s="262" t="s">
        <v>89</v>
      </c>
      <c r="AV242" s="15" t="s">
        <v>119</v>
      </c>
      <c r="AW242" s="15" t="s">
        <v>39</v>
      </c>
      <c r="AX242" s="15" t="s">
        <v>86</v>
      </c>
      <c r="AY242" s="262" t="s">
        <v>120</v>
      </c>
    </row>
    <row r="243" s="2" customFormat="1" ht="16.5" customHeight="1">
      <c r="A243" s="40"/>
      <c r="B243" s="41"/>
      <c r="C243" s="263" t="s">
        <v>391</v>
      </c>
      <c r="D243" s="263" t="s">
        <v>308</v>
      </c>
      <c r="E243" s="264" t="s">
        <v>392</v>
      </c>
      <c r="F243" s="265" t="s">
        <v>393</v>
      </c>
      <c r="G243" s="266" t="s">
        <v>385</v>
      </c>
      <c r="H243" s="267">
        <v>58.014000000000003</v>
      </c>
      <c r="I243" s="268"/>
      <c r="J243" s="269">
        <f>ROUND(I243*H243,2)</f>
        <v>0</v>
      </c>
      <c r="K243" s="265" t="s">
        <v>167</v>
      </c>
      <c r="L243" s="270"/>
      <c r="M243" s="271" t="s">
        <v>32</v>
      </c>
      <c r="N243" s="272" t="s">
        <v>49</v>
      </c>
      <c r="O243" s="86"/>
      <c r="P243" s="207">
        <f>O243*H243</f>
        <v>0</v>
      </c>
      <c r="Q243" s="207">
        <v>0.00036999999999999999</v>
      </c>
      <c r="R243" s="207">
        <f>Q243*H243</f>
        <v>0.02146518</v>
      </c>
      <c r="S243" s="207">
        <v>0</v>
      </c>
      <c r="T243" s="208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09" t="s">
        <v>153</v>
      </c>
      <c r="AT243" s="209" t="s">
        <v>308</v>
      </c>
      <c r="AU243" s="209" t="s">
        <v>89</v>
      </c>
      <c r="AY243" s="18" t="s">
        <v>120</v>
      </c>
      <c r="BE243" s="210">
        <f>IF(N243="základní",J243,0)</f>
        <v>0</v>
      </c>
      <c r="BF243" s="210">
        <f>IF(N243="snížená",J243,0)</f>
        <v>0</v>
      </c>
      <c r="BG243" s="210">
        <f>IF(N243="zákl. přenesená",J243,0)</f>
        <v>0</v>
      </c>
      <c r="BH243" s="210">
        <f>IF(N243="sníž. přenesená",J243,0)</f>
        <v>0</v>
      </c>
      <c r="BI243" s="210">
        <f>IF(N243="nulová",J243,0)</f>
        <v>0</v>
      </c>
      <c r="BJ243" s="18" t="s">
        <v>86</v>
      </c>
      <c r="BK243" s="210">
        <f>ROUND(I243*H243,2)</f>
        <v>0</v>
      </c>
      <c r="BL243" s="18" t="s">
        <v>119</v>
      </c>
      <c r="BM243" s="209" t="s">
        <v>394</v>
      </c>
    </row>
    <row r="244" s="2" customFormat="1">
      <c r="A244" s="40"/>
      <c r="B244" s="41"/>
      <c r="C244" s="42"/>
      <c r="D244" s="211" t="s">
        <v>126</v>
      </c>
      <c r="E244" s="42"/>
      <c r="F244" s="212" t="s">
        <v>393</v>
      </c>
      <c r="G244" s="42"/>
      <c r="H244" s="42"/>
      <c r="I244" s="213"/>
      <c r="J244" s="42"/>
      <c r="K244" s="42"/>
      <c r="L244" s="46"/>
      <c r="M244" s="214"/>
      <c r="N244" s="215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8" t="s">
        <v>126</v>
      </c>
      <c r="AU244" s="18" t="s">
        <v>89</v>
      </c>
    </row>
    <row r="245" s="14" customFormat="1">
      <c r="A245" s="14"/>
      <c r="B245" s="241"/>
      <c r="C245" s="242"/>
      <c r="D245" s="211" t="s">
        <v>208</v>
      </c>
      <c r="E245" s="242"/>
      <c r="F245" s="244" t="s">
        <v>395</v>
      </c>
      <c r="G245" s="242"/>
      <c r="H245" s="245">
        <v>58.014000000000003</v>
      </c>
      <c r="I245" s="246"/>
      <c r="J245" s="242"/>
      <c r="K245" s="242"/>
      <c r="L245" s="247"/>
      <c r="M245" s="248"/>
      <c r="N245" s="249"/>
      <c r="O245" s="249"/>
      <c r="P245" s="249"/>
      <c r="Q245" s="249"/>
      <c r="R245" s="249"/>
      <c r="S245" s="249"/>
      <c r="T245" s="25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1" t="s">
        <v>208</v>
      </c>
      <c r="AU245" s="251" t="s">
        <v>89</v>
      </c>
      <c r="AV245" s="14" t="s">
        <v>89</v>
      </c>
      <c r="AW245" s="14" t="s">
        <v>4</v>
      </c>
      <c r="AX245" s="14" t="s">
        <v>86</v>
      </c>
      <c r="AY245" s="251" t="s">
        <v>120</v>
      </c>
    </row>
    <row r="246" s="2" customFormat="1" ht="16.5" customHeight="1">
      <c r="A246" s="40"/>
      <c r="B246" s="41"/>
      <c r="C246" s="198" t="s">
        <v>396</v>
      </c>
      <c r="D246" s="198" t="s">
        <v>121</v>
      </c>
      <c r="E246" s="199" t="s">
        <v>397</v>
      </c>
      <c r="F246" s="200" t="s">
        <v>398</v>
      </c>
      <c r="G246" s="201" t="s">
        <v>399</v>
      </c>
      <c r="H246" s="202">
        <v>1</v>
      </c>
      <c r="I246" s="203"/>
      <c r="J246" s="204">
        <f>ROUND(I246*H246,2)</f>
        <v>0</v>
      </c>
      <c r="K246" s="200" t="s">
        <v>167</v>
      </c>
      <c r="L246" s="46"/>
      <c r="M246" s="205" t="s">
        <v>32</v>
      </c>
      <c r="N246" s="206" t="s">
        <v>49</v>
      </c>
      <c r="O246" s="86"/>
      <c r="P246" s="207">
        <f>O246*H246</f>
        <v>0</v>
      </c>
      <c r="Q246" s="207">
        <v>0.00087000000000000001</v>
      </c>
      <c r="R246" s="207">
        <f>Q246*H246</f>
        <v>0.00087000000000000001</v>
      </c>
      <c r="S246" s="207">
        <v>0</v>
      </c>
      <c r="T246" s="208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09" t="s">
        <v>119</v>
      </c>
      <c r="AT246" s="209" t="s">
        <v>121</v>
      </c>
      <c r="AU246" s="209" t="s">
        <v>89</v>
      </c>
      <c r="AY246" s="18" t="s">
        <v>120</v>
      </c>
      <c r="BE246" s="210">
        <f>IF(N246="základní",J246,0)</f>
        <v>0</v>
      </c>
      <c r="BF246" s="210">
        <f>IF(N246="snížená",J246,0)</f>
        <v>0</v>
      </c>
      <c r="BG246" s="210">
        <f>IF(N246="zákl. přenesená",J246,0)</f>
        <v>0</v>
      </c>
      <c r="BH246" s="210">
        <f>IF(N246="sníž. přenesená",J246,0)</f>
        <v>0</v>
      </c>
      <c r="BI246" s="210">
        <f>IF(N246="nulová",J246,0)</f>
        <v>0</v>
      </c>
      <c r="BJ246" s="18" t="s">
        <v>86</v>
      </c>
      <c r="BK246" s="210">
        <f>ROUND(I246*H246,2)</f>
        <v>0</v>
      </c>
      <c r="BL246" s="18" t="s">
        <v>119</v>
      </c>
      <c r="BM246" s="209" t="s">
        <v>400</v>
      </c>
    </row>
    <row r="247" s="2" customFormat="1">
      <c r="A247" s="40"/>
      <c r="B247" s="41"/>
      <c r="C247" s="42"/>
      <c r="D247" s="211" t="s">
        <v>126</v>
      </c>
      <c r="E247" s="42"/>
      <c r="F247" s="212" t="s">
        <v>401</v>
      </c>
      <c r="G247" s="42"/>
      <c r="H247" s="42"/>
      <c r="I247" s="213"/>
      <c r="J247" s="42"/>
      <c r="K247" s="42"/>
      <c r="L247" s="46"/>
      <c r="M247" s="214"/>
      <c r="N247" s="215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8" t="s">
        <v>126</v>
      </c>
      <c r="AU247" s="18" t="s">
        <v>89</v>
      </c>
    </row>
    <row r="248" s="2" customFormat="1">
      <c r="A248" s="40"/>
      <c r="B248" s="41"/>
      <c r="C248" s="42"/>
      <c r="D248" s="229" t="s">
        <v>170</v>
      </c>
      <c r="E248" s="42"/>
      <c r="F248" s="230" t="s">
        <v>402</v>
      </c>
      <c r="G248" s="42"/>
      <c r="H248" s="42"/>
      <c r="I248" s="213"/>
      <c r="J248" s="42"/>
      <c r="K248" s="42"/>
      <c r="L248" s="46"/>
      <c r="M248" s="214"/>
      <c r="N248" s="215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8" t="s">
        <v>170</v>
      </c>
      <c r="AU248" s="18" t="s">
        <v>89</v>
      </c>
    </row>
    <row r="249" s="2" customFormat="1" ht="21.75" customHeight="1">
      <c r="A249" s="40"/>
      <c r="B249" s="41"/>
      <c r="C249" s="263" t="s">
        <v>403</v>
      </c>
      <c r="D249" s="263" t="s">
        <v>308</v>
      </c>
      <c r="E249" s="264" t="s">
        <v>404</v>
      </c>
      <c r="F249" s="265" t="s">
        <v>405</v>
      </c>
      <c r="G249" s="266" t="s">
        <v>399</v>
      </c>
      <c r="H249" s="267">
        <v>1</v>
      </c>
      <c r="I249" s="268"/>
      <c r="J249" s="269">
        <f>ROUND(I249*H249,2)</f>
        <v>0</v>
      </c>
      <c r="K249" s="265" t="s">
        <v>167</v>
      </c>
      <c r="L249" s="270"/>
      <c r="M249" s="271" t="s">
        <v>32</v>
      </c>
      <c r="N249" s="272" t="s">
        <v>49</v>
      </c>
      <c r="O249" s="86"/>
      <c r="P249" s="207">
        <f>O249*H249</f>
        <v>0</v>
      </c>
      <c r="Q249" s="207">
        <v>0.0035000000000000001</v>
      </c>
      <c r="R249" s="207">
        <f>Q249*H249</f>
        <v>0.0035000000000000001</v>
      </c>
      <c r="S249" s="207">
        <v>0</v>
      </c>
      <c r="T249" s="208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09" t="s">
        <v>153</v>
      </c>
      <c r="AT249" s="209" t="s">
        <v>308</v>
      </c>
      <c r="AU249" s="209" t="s">
        <v>89</v>
      </c>
      <c r="AY249" s="18" t="s">
        <v>120</v>
      </c>
      <c r="BE249" s="210">
        <f>IF(N249="základní",J249,0)</f>
        <v>0</v>
      </c>
      <c r="BF249" s="210">
        <f>IF(N249="snížená",J249,0)</f>
        <v>0</v>
      </c>
      <c r="BG249" s="210">
        <f>IF(N249="zákl. přenesená",J249,0)</f>
        <v>0</v>
      </c>
      <c r="BH249" s="210">
        <f>IF(N249="sníž. přenesená",J249,0)</f>
        <v>0</v>
      </c>
      <c r="BI249" s="210">
        <f>IF(N249="nulová",J249,0)</f>
        <v>0</v>
      </c>
      <c r="BJ249" s="18" t="s">
        <v>86</v>
      </c>
      <c r="BK249" s="210">
        <f>ROUND(I249*H249,2)</f>
        <v>0</v>
      </c>
      <c r="BL249" s="18" t="s">
        <v>119</v>
      </c>
      <c r="BM249" s="209" t="s">
        <v>406</v>
      </c>
    </row>
    <row r="250" s="2" customFormat="1">
      <c r="A250" s="40"/>
      <c r="B250" s="41"/>
      <c r="C250" s="42"/>
      <c r="D250" s="211" t="s">
        <v>126</v>
      </c>
      <c r="E250" s="42"/>
      <c r="F250" s="212" t="s">
        <v>405</v>
      </c>
      <c r="G250" s="42"/>
      <c r="H250" s="42"/>
      <c r="I250" s="213"/>
      <c r="J250" s="42"/>
      <c r="K250" s="42"/>
      <c r="L250" s="46"/>
      <c r="M250" s="214"/>
      <c r="N250" s="215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8" t="s">
        <v>126</v>
      </c>
      <c r="AU250" s="18" t="s">
        <v>89</v>
      </c>
    </row>
    <row r="251" s="2" customFormat="1" ht="21.75" customHeight="1">
      <c r="A251" s="40"/>
      <c r="B251" s="41"/>
      <c r="C251" s="198" t="s">
        <v>407</v>
      </c>
      <c r="D251" s="198" t="s">
        <v>121</v>
      </c>
      <c r="E251" s="199" t="s">
        <v>408</v>
      </c>
      <c r="F251" s="200" t="s">
        <v>409</v>
      </c>
      <c r="G251" s="201" t="s">
        <v>399</v>
      </c>
      <c r="H251" s="202">
        <v>1</v>
      </c>
      <c r="I251" s="203"/>
      <c r="J251" s="204">
        <f>ROUND(I251*H251,2)</f>
        <v>0</v>
      </c>
      <c r="K251" s="200" t="s">
        <v>167</v>
      </c>
      <c r="L251" s="46"/>
      <c r="M251" s="205" t="s">
        <v>32</v>
      </c>
      <c r="N251" s="206" t="s">
        <v>49</v>
      </c>
      <c r="O251" s="86"/>
      <c r="P251" s="207">
        <f>O251*H251</f>
        <v>0</v>
      </c>
      <c r="Q251" s="207">
        <v>0.00072000000000000005</v>
      </c>
      <c r="R251" s="207">
        <f>Q251*H251</f>
        <v>0.00072000000000000005</v>
      </c>
      <c r="S251" s="207">
        <v>0</v>
      </c>
      <c r="T251" s="208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09" t="s">
        <v>119</v>
      </c>
      <c r="AT251" s="209" t="s">
        <v>121</v>
      </c>
      <c r="AU251" s="209" t="s">
        <v>89</v>
      </c>
      <c r="AY251" s="18" t="s">
        <v>120</v>
      </c>
      <c r="BE251" s="210">
        <f>IF(N251="základní",J251,0)</f>
        <v>0</v>
      </c>
      <c r="BF251" s="210">
        <f>IF(N251="snížená",J251,0)</f>
        <v>0</v>
      </c>
      <c r="BG251" s="210">
        <f>IF(N251="zákl. přenesená",J251,0)</f>
        <v>0</v>
      </c>
      <c r="BH251" s="210">
        <f>IF(N251="sníž. přenesená",J251,0)</f>
        <v>0</v>
      </c>
      <c r="BI251" s="210">
        <f>IF(N251="nulová",J251,0)</f>
        <v>0</v>
      </c>
      <c r="BJ251" s="18" t="s">
        <v>86</v>
      </c>
      <c r="BK251" s="210">
        <f>ROUND(I251*H251,2)</f>
        <v>0</v>
      </c>
      <c r="BL251" s="18" t="s">
        <v>119</v>
      </c>
      <c r="BM251" s="209" t="s">
        <v>410</v>
      </c>
    </row>
    <row r="252" s="2" customFormat="1">
      <c r="A252" s="40"/>
      <c r="B252" s="41"/>
      <c r="C252" s="42"/>
      <c r="D252" s="211" t="s">
        <v>126</v>
      </c>
      <c r="E252" s="42"/>
      <c r="F252" s="212" t="s">
        <v>411</v>
      </c>
      <c r="G252" s="42"/>
      <c r="H252" s="42"/>
      <c r="I252" s="213"/>
      <c r="J252" s="42"/>
      <c r="K252" s="42"/>
      <c r="L252" s="46"/>
      <c r="M252" s="214"/>
      <c r="N252" s="215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8" t="s">
        <v>126</v>
      </c>
      <c r="AU252" s="18" t="s">
        <v>89</v>
      </c>
    </row>
    <row r="253" s="2" customFormat="1">
      <c r="A253" s="40"/>
      <c r="B253" s="41"/>
      <c r="C253" s="42"/>
      <c r="D253" s="229" t="s">
        <v>170</v>
      </c>
      <c r="E253" s="42"/>
      <c r="F253" s="230" t="s">
        <v>412</v>
      </c>
      <c r="G253" s="42"/>
      <c r="H253" s="42"/>
      <c r="I253" s="213"/>
      <c r="J253" s="42"/>
      <c r="K253" s="42"/>
      <c r="L253" s="46"/>
      <c r="M253" s="214"/>
      <c r="N253" s="215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8" t="s">
        <v>170</v>
      </c>
      <c r="AU253" s="18" t="s">
        <v>89</v>
      </c>
    </row>
    <row r="254" s="14" customFormat="1">
      <c r="A254" s="14"/>
      <c r="B254" s="241"/>
      <c r="C254" s="242"/>
      <c r="D254" s="211" t="s">
        <v>208</v>
      </c>
      <c r="E254" s="243" t="s">
        <v>32</v>
      </c>
      <c r="F254" s="244" t="s">
        <v>86</v>
      </c>
      <c r="G254" s="242"/>
      <c r="H254" s="245">
        <v>1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1" t="s">
        <v>208</v>
      </c>
      <c r="AU254" s="251" t="s">
        <v>89</v>
      </c>
      <c r="AV254" s="14" t="s">
        <v>89</v>
      </c>
      <c r="AW254" s="14" t="s">
        <v>39</v>
      </c>
      <c r="AX254" s="14" t="s">
        <v>86</v>
      </c>
      <c r="AY254" s="251" t="s">
        <v>120</v>
      </c>
    </row>
    <row r="255" s="2" customFormat="1" ht="24.15" customHeight="1">
      <c r="A255" s="40"/>
      <c r="B255" s="41"/>
      <c r="C255" s="263" t="s">
        <v>413</v>
      </c>
      <c r="D255" s="263" t="s">
        <v>308</v>
      </c>
      <c r="E255" s="264" t="s">
        <v>414</v>
      </c>
      <c r="F255" s="265" t="s">
        <v>415</v>
      </c>
      <c r="G255" s="266" t="s">
        <v>399</v>
      </c>
      <c r="H255" s="267">
        <v>1</v>
      </c>
      <c r="I255" s="268"/>
      <c r="J255" s="269">
        <f>ROUND(I255*H255,2)</f>
        <v>0</v>
      </c>
      <c r="K255" s="265" t="s">
        <v>167</v>
      </c>
      <c r="L255" s="270"/>
      <c r="M255" s="271" t="s">
        <v>32</v>
      </c>
      <c r="N255" s="272" t="s">
        <v>49</v>
      </c>
      <c r="O255" s="86"/>
      <c r="P255" s="207">
        <f>O255*H255</f>
        <v>0</v>
      </c>
      <c r="Q255" s="207">
        <v>0.010970000000000001</v>
      </c>
      <c r="R255" s="207">
        <f>Q255*H255</f>
        <v>0.010970000000000001</v>
      </c>
      <c r="S255" s="207">
        <v>0</v>
      </c>
      <c r="T255" s="208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09" t="s">
        <v>153</v>
      </c>
      <c r="AT255" s="209" t="s">
        <v>308</v>
      </c>
      <c r="AU255" s="209" t="s">
        <v>89</v>
      </c>
      <c r="AY255" s="18" t="s">
        <v>120</v>
      </c>
      <c r="BE255" s="210">
        <f>IF(N255="základní",J255,0)</f>
        <v>0</v>
      </c>
      <c r="BF255" s="210">
        <f>IF(N255="snížená",J255,0)</f>
        <v>0</v>
      </c>
      <c r="BG255" s="210">
        <f>IF(N255="zákl. přenesená",J255,0)</f>
        <v>0</v>
      </c>
      <c r="BH255" s="210">
        <f>IF(N255="sníž. přenesená",J255,0)</f>
        <v>0</v>
      </c>
      <c r="BI255" s="210">
        <f>IF(N255="nulová",J255,0)</f>
        <v>0</v>
      </c>
      <c r="BJ255" s="18" t="s">
        <v>86</v>
      </c>
      <c r="BK255" s="210">
        <f>ROUND(I255*H255,2)</f>
        <v>0</v>
      </c>
      <c r="BL255" s="18" t="s">
        <v>119</v>
      </c>
      <c r="BM255" s="209" t="s">
        <v>416</v>
      </c>
    </row>
    <row r="256" s="2" customFormat="1">
      <c r="A256" s="40"/>
      <c r="B256" s="41"/>
      <c r="C256" s="42"/>
      <c r="D256" s="211" t="s">
        <v>126</v>
      </c>
      <c r="E256" s="42"/>
      <c r="F256" s="212" t="s">
        <v>415</v>
      </c>
      <c r="G256" s="42"/>
      <c r="H256" s="42"/>
      <c r="I256" s="213"/>
      <c r="J256" s="42"/>
      <c r="K256" s="42"/>
      <c r="L256" s="46"/>
      <c r="M256" s="214"/>
      <c r="N256" s="215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8" t="s">
        <v>126</v>
      </c>
      <c r="AU256" s="18" t="s">
        <v>89</v>
      </c>
    </row>
    <row r="257" s="14" customFormat="1">
      <c r="A257" s="14"/>
      <c r="B257" s="241"/>
      <c r="C257" s="242"/>
      <c r="D257" s="211" t="s">
        <v>208</v>
      </c>
      <c r="E257" s="243" t="s">
        <v>32</v>
      </c>
      <c r="F257" s="244" t="s">
        <v>86</v>
      </c>
      <c r="G257" s="242"/>
      <c r="H257" s="245">
        <v>1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1" t="s">
        <v>208</v>
      </c>
      <c r="AU257" s="251" t="s">
        <v>89</v>
      </c>
      <c r="AV257" s="14" t="s">
        <v>89</v>
      </c>
      <c r="AW257" s="14" t="s">
        <v>39</v>
      </c>
      <c r="AX257" s="14" t="s">
        <v>86</v>
      </c>
      <c r="AY257" s="251" t="s">
        <v>120</v>
      </c>
    </row>
    <row r="258" s="2" customFormat="1" ht="24.15" customHeight="1">
      <c r="A258" s="40"/>
      <c r="B258" s="41"/>
      <c r="C258" s="198" t="s">
        <v>417</v>
      </c>
      <c r="D258" s="198" t="s">
        <v>121</v>
      </c>
      <c r="E258" s="199" t="s">
        <v>418</v>
      </c>
      <c r="F258" s="200" t="s">
        <v>419</v>
      </c>
      <c r="G258" s="201" t="s">
        <v>399</v>
      </c>
      <c r="H258" s="202">
        <v>1</v>
      </c>
      <c r="I258" s="203"/>
      <c r="J258" s="204">
        <f>ROUND(I258*H258,2)</f>
        <v>0</v>
      </c>
      <c r="K258" s="200" t="s">
        <v>167</v>
      </c>
      <c r="L258" s="46"/>
      <c r="M258" s="205" t="s">
        <v>32</v>
      </c>
      <c r="N258" s="206" t="s">
        <v>49</v>
      </c>
      <c r="O258" s="86"/>
      <c r="P258" s="207">
        <f>O258*H258</f>
        <v>0</v>
      </c>
      <c r="Q258" s="207">
        <v>0</v>
      </c>
      <c r="R258" s="207">
        <f>Q258*H258</f>
        <v>0</v>
      </c>
      <c r="S258" s="207">
        <v>0</v>
      </c>
      <c r="T258" s="208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09" t="s">
        <v>119</v>
      </c>
      <c r="AT258" s="209" t="s">
        <v>121</v>
      </c>
      <c r="AU258" s="209" t="s">
        <v>89</v>
      </c>
      <c r="AY258" s="18" t="s">
        <v>120</v>
      </c>
      <c r="BE258" s="210">
        <f>IF(N258="základní",J258,0)</f>
        <v>0</v>
      </c>
      <c r="BF258" s="210">
        <f>IF(N258="snížená",J258,0)</f>
        <v>0</v>
      </c>
      <c r="BG258" s="210">
        <f>IF(N258="zákl. přenesená",J258,0)</f>
        <v>0</v>
      </c>
      <c r="BH258" s="210">
        <f>IF(N258="sníž. přenesená",J258,0)</f>
        <v>0</v>
      </c>
      <c r="BI258" s="210">
        <f>IF(N258="nulová",J258,0)</f>
        <v>0</v>
      </c>
      <c r="BJ258" s="18" t="s">
        <v>86</v>
      </c>
      <c r="BK258" s="210">
        <f>ROUND(I258*H258,2)</f>
        <v>0</v>
      </c>
      <c r="BL258" s="18" t="s">
        <v>119</v>
      </c>
      <c r="BM258" s="209" t="s">
        <v>420</v>
      </c>
    </row>
    <row r="259" s="2" customFormat="1">
      <c r="A259" s="40"/>
      <c r="B259" s="41"/>
      <c r="C259" s="42"/>
      <c r="D259" s="211" t="s">
        <v>126</v>
      </c>
      <c r="E259" s="42"/>
      <c r="F259" s="212" t="s">
        <v>421</v>
      </c>
      <c r="G259" s="42"/>
      <c r="H259" s="42"/>
      <c r="I259" s="213"/>
      <c r="J259" s="42"/>
      <c r="K259" s="42"/>
      <c r="L259" s="46"/>
      <c r="M259" s="214"/>
      <c r="N259" s="215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8" t="s">
        <v>126</v>
      </c>
      <c r="AU259" s="18" t="s">
        <v>89</v>
      </c>
    </row>
    <row r="260" s="2" customFormat="1">
      <c r="A260" s="40"/>
      <c r="B260" s="41"/>
      <c r="C260" s="42"/>
      <c r="D260" s="229" t="s">
        <v>170</v>
      </c>
      <c r="E260" s="42"/>
      <c r="F260" s="230" t="s">
        <v>422</v>
      </c>
      <c r="G260" s="42"/>
      <c r="H260" s="42"/>
      <c r="I260" s="213"/>
      <c r="J260" s="42"/>
      <c r="K260" s="42"/>
      <c r="L260" s="46"/>
      <c r="M260" s="214"/>
      <c r="N260" s="215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8" t="s">
        <v>170</v>
      </c>
      <c r="AU260" s="18" t="s">
        <v>89</v>
      </c>
    </row>
    <row r="261" s="14" customFormat="1">
      <c r="A261" s="14"/>
      <c r="B261" s="241"/>
      <c r="C261" s="242"/>
      <c r="D261" s="211" t="s">
        <v>208</v>
      </c>
      <c r="E261" s="243" t="s">
        <v>32</v>
      </c>
      <c r="F261" s="244" t="s">
        <v>86</v>
      </c>
      <c r="G261" s="242"/>
      <c r="H261" s="245">
        <v>1</v>
      </c>
      <c r="I261" s="246"/>
      <c r="J261" s="242"/>
      <c r="K261" s="242"/>
      <c r="L261" s="247"/>
      <c r="M261" s="248"/>
      <c r="N261" s="249"/>
      <c r="O261" s="249"/>
      <c r="P261" s="249"/>
      <c r="Q261" s="249"/>
      <c r="R261" s="249"/>
      <c r="S261" s="249"/>
      <c r="T261" s="25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1" t="s">
        <v>208</v>
      </c>
      <c r="AU261" s="251" t="s">
        <v>89</v>
      </c>
      <c r="AV261" s="14" t="s">
        <v>89</v>
      </c>
      <c r="AW261" s="14" t="s">
        <v>39</v>
      </c>
      <c r="AX261" s="14" t="s">
        <v>86</v>
      </c>
      <c r="AY261" s="251" t="s">
        <v>120</v>
      </c>
    </row>
    <row r="262" s="2" customFormat="1" ht="21.75" customHeight="1">
      <c r="A262" s="40"/>
      <c r="B262" s="41"/>
      <c r="C262" s="263" t="s">
        <v>423</v>
      </c>
      <c r="D262" s="263" t="s">
        <v>308</v>
      </c>
      <c r="E262" s="264" t="s">
        <v>424</v>
      </c>
      <c r="F262" s="265" t="s">
        <v>425</v>
      </c>
      <c r="G262" s="266" t="s">
        <v>399</v>
      </c>
      <c r="H262" s="267">
        <v>1</v>
      </c>
      <c r="I262" s="268"/>
      <c r="J262" s="269">
        <f>ROUND(I262*H262,2)</f>
        <v>0</v>
      </c>
      <c r="K262" s="265" t="s">
        <v>167</v>
      </c>
      <c r="L262" s="270"/>
      <c r="M262" s="271" t="s">
        <v>32</v>
      </c>
      <c r="N262" s="272" t="s">
        <v>49</v>
      </c>
      <c r="O262" s="86"/>
      <c r="P262" s="207">
        <f>O262*H262</f>
        <v>0</v>
      </c>
      <c r="Q262" s="207">
        <v>0.0035000000000000001</v>
      </c>
      <c r="R262" s="207">
        <f>Q262*H262</f>
        <v>0.0035000000000000001</v>
      </c>
      <c r="S262" s="207">
        <v>0</v>
      </c>
      <c r="T262" s="208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09" t="s">
        <v>153</v>
      </c>
      <c r="AT262" s="209" t="s">
        <v>308</v>
      </c>
      <c r="AU262" s="209" t="s">
        <v>89</v>
      </c>
      <c r="AY262" s="18" t="s">
        <v>120</v>
      </c>
      <c r="BE262" s="210">
        <f>IF(N262="základní",J262,0)</f>
        <v>0</v>
      </c>
      <c r="BF262" s="210">
        <f>IF(N262="snížená",J262,0)</f>
        <v>0</v>
      </c>
      <c r="BG262" s="210">
        <f>IF(N262="zákl. přenesená",J262,0)</f>
        <v>0</v>
      </c>
      <c r="BH262" s="210">
        <f>IF(N262="sníž. přenesená",J262,0)</f>
        <v>0</v>
      </c>
      <c r="BI262" s="210">
        <f>IF(N262="nulová",J262,0)</f>
        <v>0</v>
      </c>
      <c r="BJ262" s="18" t="s">
        <v>86</v>
      </c>
      <c r="BK262" s="210">
        <f>ROUND(I262*H262,2)</f>
        <v>0</v>
      </c>
      <c r="BL262" s="18" t="s">
        <v>119</v>
      </c>
      <c r="BM262" s="209" t="s">
        <v>426</v>
      </c>
    </row>
    <row r="263" s="2" customFormat="1">
      <c r="A263" s="40"/>
      <c r="B263" s="41"/>
      <c r="C263" s="42"/>
      <c r="D263" s="211" t="s">
        <v>126</v>
      </c>
      <c r="E263" s="42"/>
      <c r="F263" s="212" t="s">
        <v>425</v>
      </c>
      <c r="G263" s="42"/>
      <c r="H263" s="42"/>
      <c r="I263" s="213"/>
      <c r="J263" s="42"/>
      <c r="K263" s="42"/>
      <c r="L263" s="46"/>
      <c r="M263" s="214"/>
      <c r="N263" s="215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8" t="s">
        <v>126</v>
      </c>
      <c r="AU263" s="18" t="s">
        <v>89</v>
      </c>
    </row>
    <row r="264" s="14" customFormat="1">
      <c r="A264" s="14"/>
      <c r="B264" s="241"/>
      <c r="C264" s="242"/>
      <c r="D264" s="211" t="s">
        <v>208</v>
      </c>
      <c r="E264" s="243" t="s">
        <v>32</v>
      </c>
      <c r="F264" s="244" t="s">
        <v>86</v>
      </c>
      <c r="G264" s="242"/>
      <c r="H264" s="245">
        <v>1</v>
      </c>
      <c r="I264" s="246"/>
      <c r="J264" s="242"/>
      <c r="K264" s="242"/>
      <c r="L264" s="247"/>
      <c r="M264" s="248"/>
      <c r="N264" s="249"/>
      <c r="O264" s="249"/>
      <c r="P264" s="249"/>
      <c r="Q264" s="249"/>
      <c r="R264" s="249"/>
      <c r="S264" s="249"/>
      <c r="T264" s="25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1" t="s">
        <v>208</v>
      </c>
      <c r="AU264" s="251" t="s">
        <v>89</v>
      </c>
      <c r="AV264" s="14" t="s">
        <v>89</v>
      </c>
      <c r="AW264" s="14" t="s">
        <v>39</v>
      </c>
      <c r="AX264" s="14" t="s">
        <v>86</v>
      </c>
      <c r="AY264" s="251" t="s">
        <v>120</v>
      </c>
    </row>
    <row r="265" s="2" customFormat="1" ht="24.15" customHeight="1">
      <c r="A265" s="40"/>
      <c r="B265" s="41"/>
      <c r="C265" s="198" t="s">
        <v>427</v>
      </c>
      <c r="D265" s="198" t="s">
        <v>121</v>
      </c>
      <c r="E265" s="199" t="s">
        <v>428</v>
      </c>
      <c r="F265" s="200" t="s">
        <v>429</v>
      </c>
      <c r="G265" s="201" t="s">
        <v>385</v>
      </c>
      <c r="H265" s="202">
        <v>52.619999999999997</v>
      </c>
      <c r="I265" s="203"/>
      <c r="J265" s="204">
        <f>ROUND(I265*H265,2)</f>
        <v>0</v>
      </c>
      <c r="K265" s="200" t="s">
        <v>167</v>
      </c>
      <c r="L265" s="46"/>
      <c r="M265" s="205" t="s">
        <v>32</v>
      </c>
      <c r="N265" s="206" t="s">
        <v>49</v>
      </c>
      <c r="O265" s="86"/>
      <c r="P265" s="207">
        <f>O265*H265</f>
        <v>0</v>
      </c>
      <c r="Q265" s="207">
        <v>0</v>
      </c>
      <c r="R265" s="207">
        <f>Q265*H265</f>
        <v>0</v>
      </c>
      <c r="S265" s="207">
        <v>0</v>
      </c>
      <c r="T265" s="208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09" t="s">
        <v>119</v>
      </c>
      <c r="AT265" s="209" t="s">
        <v>121</v>
      </c>
      <c r="AU265" s="209" t="s">
        <v>89</v>
      </c>
      <c r="AY265" s="18" t="s">
        <v>120</v>
      </c>
      <c r="BE265" s="210">
        <f>IF(N265="základní",J265,0)</f>
        <v>0</v>
      </c>
      <c r="BF265" s="210">
        <f>IF(N265="snížená",J265,0)</f>
        <v>0</v>
      </c>
      <c r="BG265" s="210">
        <f>IF(N265="zákl. přenesená",J265,0)</f>
        <v>0</v>
      </c>
      <c r="BH265" s="210">
        <f>IF(N265="sníž. přenesená",J265,0)</f>
        <v>0</v>
      </c>
      <c r="BI265" s="210">
        <f>IF(N265="nulová",J265,0)</f>
        <v>0</v>
      </c>
      <c r="BJ265" s="18" t="s">
        <v>86</v>
      </c>
      <c r="BK265" s="210">
        <f>ROUND(I265*H265,2)</f>
        <v>0</v>
      </c>
      <c r="BL265" s="18" t="s">
        <v>119</v>
      </c>
      <c r="BM265" s="209" t="s">
        <v>430</v>
      </c>
    </row>
    <row r="266" s="2" customFormat="1">
      <c r="A266" s="40"/>
      <c r="B266" s="41"/>
      <c r="C266" s="42"/>
      <c r="D266" s="211" t="s">
        <v>126</v>
      </c>
      <c r="E266" s="42"/>
      <c r="F266" s="212" t="s">
        <v>429</v>
      </c>
      <c r="G266" s="42"/>
      <c r="H266" s="42"/>
      <c r="I266" s="213"/>
      <c r="J266" s="42"/>
      <c r="K266" s="42"/>
      <c r="L266" s="46"/>
      <c r="M266" s="214"/>
      <c r="N266" s="215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8" t="s">
        <v>126</v>
      </c>
      <c r="AU266" s="18" t="s">
        <v>89</v>
      </c>
    </row>
    <row r="267" s="2" customFormat="1">
      <c r="A267" s="40"/>
      <c r="B267" s="41"/>
      <c r="C267" s="42"/>
      <c r="D267" s="229" t="s">
        <v>170</v>
      </c>
      <c r="E267" s="42"/>
      <c r="F267" s="230" t="s">
        <v>431</v>
      </c>
      <c r="G267" s="42"/>
      <c r="H267" s="42"/>
      <c r="I267" s="213"/>
      <c r="J267" s="42"/>
      <c r="K267" s="42"/>
      <c r="L267" s="46"/>
      <c r="M267" s="214"/>
      <c r="N267" s="215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8" t="s">
        <v>170</v>
      </c>
      <c r="AU267" s="18" t="s">
        <v>89</v>
      </c>
    </row>
    <row r="268" s="14" customFormat="1">
      <c r="A268" s="14"/>
      <c r="B268" s="241"/>
      <c r="C268" s="242"/>
      <c r="D268" s="211" t="s">
        <v>208</v>
      </c>
      <c r="E268" s="243" t="s">
        <v>32</v>
      </c>
      <c r="F268" s="244" t="s">
        <v>389</v>
      </c>
      <c r="G268" s="242"/>
      <c r="H268" s="245">
        <v>21.969999999999999</v>
      </c>
      <c r="I268" s="246"/>
      <c r="J268" s="242"/>
      <c r="K268" s="242"/>
      <c r="L268" s="247"/>
      <c r="M268" s="248"/>
      <c r="N268" s="249"/>
      <c r="O268" s="249"/>
      <c r="P268" s="249"/>
      <c r="Q268" s="249"/>
      <c r="R268" s="249"/>
      <c r="S268" s="249"/>
      <c r="T268" s="25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1" t="s">
        <v>208</v>
      </c>
      <c r="AU268" s="251" t="s">
        <v>89</v>
      </c>
      <c r="AV268" s="14" t="s">
        <v>89</v>
      </c>
      <c r="AW268" s="14" t="s">
        <v>39</v>
      </c>
      <c r="AX268" s="14" t="s">
        <v>78</v>
      </c>
      <c r="AY268" s="251" t="s">
        <v>120</v>
      </c>
    </row>
    <row r="269" s="14" customFormat="1">
      <c r="A269" s="14"/>
      <c r="B269" s="241"/>
      <c r="C269" s="242"/>
      <c r="D269" s="211" t="s">
        <v>208</v>
      </c>
      <c r="E269" s="243" t="s">
        <v>32</v>
      </c>
      <c r="F269" s="244" t="s">
        <v>390</v>
      </c>
      <c r="G269" s="242"/>
      <c r="H269" s="245">
        <v>30.649999999999999</v>
      </c>
      <c r="I269" s="246"/>
      <c r="J269" s="242"/>
      <c r="K269" s="242"/>
      <c r="L269" s="247"/>
      <c r="M269" s="248"/>
      <c r="N269" s="249"/>
      <c r="O269" s="249"/>
      <c r="P269" s="249"/>
      <c r="Q269" s="249"/>
      <c r="R269" s="249"/>
      <c r="S269" s="249"/>
      <c r="T269" s="25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1" t="s">
        <v>208</v>
      </c>
      <c r="AU269" s="251" t="s">
        <v>89</v>
      </c>
      <c r="AV269" s="14" t="s">
        <v>89</v>
      </c>
      <c r="AW269" s="14" t="s">
        <v>39</v>
      </c>
      <c r="AX269" s="14" t="s">
        <v>78</v>
      </c>
      <c r="AY269" s="251" t="s">
        <v>120</v>
      </c>
    </row>
    <row r="270" s="15" customFormat="1">
      <c r="A270" s="15"/>
      <c r="B270" s="252"/>
      <c r="C270" s="253"/>
      <c r="D270" s="211" t="s">
        <v>208</v>
      </c>
      <c r="E270" s="254" t="s">
        <v>32</v>
      </c>
      <c r="F270" s="255" t="s">
        <v>251</v>
      </c>
      <c r="G270" s="253"/>
      <c r="H270" s="256">
        <v>52.619999999999997</v>
      </c>
      <c r="I270" s="257"/>
      <c r="J270" s="253"/>
      <c r="K270" s="253"/>
      <c r="L270" s="258"/>
      <c r="M270" s="259"/>
      <c r="N270" s="260"/>
      <c r="O270" s="260"/>
      <c r="P270" s="260"/>
      <c r="Q270" s="260"/>
      <c r="R270" s="260"/>
      <c r="S270" s="260"/>
      <c r="T270" s="261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2" t="s">
        <v>208</v>
      </c>
      <c r="AU270" s="262" t="s">
        <v>89</v>
      </c>
      <c r="AV270" s="15" t="s">
        <v>119</v>
      </c>
      <c r="AW270" s="15" t="s">
        <v>39</v>
      </c>
      <c r="AX270" s="15" t="s">
        <v>86</v>
      </c>
      <c r="AY270" s="262" t="s">
        <v>120</v>
      </c>
    </row>
    <row r="271" s="2" customFormat="1" ht="16.5" customHeight="1">
      <c r="A271" s="40"/>
      <c r="B271" s="41"/>
      <c r="C271" s="198" t="s">
        <v>432</v>
      </c>
      <c r="D271" s="198" t="s">
        <v>121</v>
      </c>
      <c r="E271" s="199" t="s">
        <v>433</v>
      </c>
      <c r="F271" s="200" t="s">
        <v>434</v>
      </c>
      <c r="G271" s="201" t="s">
        <v>385</v>
      </c>
      <c r="H271" s="202">
        <v>52.619999999999997</v>
      </c>
      <c r="I271" s="203"/>
      <c r="J271" s="204">
        <f>ROUND(I271*H271,2)</f>
        <v>0</v>
      </c>
      <c r="K271" s="200" t="s">
        <v>167</v>
      </c>
      <c r="L271" s="46"/>
      <c r="M271" s="205" t="s">
        <v>32</v>
      </c>
      <c r="N271" s="206" t="s">
        <v>49</v>
      </c>
      <c r="O271" s="86"/>
      <c r="P271" s="207">
        <f>O271*H271</f>
        <v>0</v>
      </c>
      <c r="Q271" s="207">
        <v>0</v>
      </c>
      <c r="R271" s="207">
        <f>Q271*H271</f>
        <v>0</v>
      </c>
      <c r="S271" s="207">
        <v>0</v>
      </c>
      <c r="T271" s="208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09" t="s">
        <v>119</v>
      </c>
      <c r="AT271" s="209" t="s">
        <v>121</v>
      </c>
      <c r="AU271" s="209" t="s">
        <v>89</v>
      </c>
      <c r="AY271" s="18" t="s">
        <v>120</v>
      </c>
      <c r="BE271" s="210">
        <f>IF(N271="základní",J271,0)</f>
        <v>0</v>
      </c>
      <c r="BF271" s="210">
        <f>IF(N271="snížená",J271,0)</f>
        <v>0</v>
      </c>
      <c r="BG271" s="210">
        <f>IF(N271="zákl. přenesená",J271,0)</f>
        <v>0</v>
      </c>
      <c r="BH271" s="210">
        <f>IF(N271="sníž. přenesená",J271,0)</f>
        <v>0</v>
      </c>
      <c r="BI271" s="210">
        <f>IF(N271="nulová",J271,0)</f>
        <v>0</v>
      </c>
      <c r="BJ271" s="18" t="s">
        <v>86</v>
      </c>
      <c r="BK271" s="210">
        <f>ROUND(I271*H271,2)</f>
        <v>0</v>
      </c>
      <c r="BL271" s="18" t="s">
        <v>119</v>
      </c>
      <c r="BM271" s="209" t="s">
        <v>435</v>
      </c>
    </row>
    <row r="272" s="2" customFormat="1">
      <c r="A272" s="40"/>
      <c r="B272" s="41"/>
      <c r="C272" s="42"/>
      <c r="D272" s="211" t="s">
        <v>126</v>
      </c>
      <c r="E272" s="42"/>
      <c r="F272" s="212" t="s">
        <v>436</v>
      </c>
      <c r="G272" s="42"/>
      <c r="H272" s="42"/>
      <c r="I272" s="213"/>
      <c r="J272" s="42"/>
      <c r="K272" s="42"/>
      <c r="L272" s="46"/>
      <c r="M272" s="214"/>
      <c r="N272" s="215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8" t="s">
        <v>126</v>
      </c>
      <c r="AU272" s="18" t="s">
        <v>89</v>
      </c>
    </row>
    <row r="273" s="2" customFormat="1">
      <c r="A273" s="40"/>
      <c r="B273" s="41"/>
      <c r="C273" s="42"/>
      <c r="D273" s="229" t="s">
        <v>170</v>
      </c>
      <c r="E273" s="42"/>
      <c r="F273" s="230" t="s">
        <v>437</v>
      </c>
      <c r="G273" s="42"/>
      <c r="H273" s="42"/>
      <c r="I273" s="213"/>
      <c r="J273" s="42"/>
      <c r="K273" s="42"/>
      <c r="L273" s="46"/>
      <c r="M273" s="214"/>
      <c r="N273" s="215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8" t="s">
        <v>170</v>
      </c>
      <c r="AU273" s="18" t="s">
        <v>89</v>
      </c>
    </row>
    <row r="274" s="14" customFormat="1">
      <c r="A274" s="14"/>
      <c r="B274" s="241"/>
      <c r="C274" s="242"/>
      <c r="D274" s="211" t="s">
        <v>208</v>
      </c>
      <c r="E274" s="243" t="s">
        <v>32</v>
      </c>
      <c r="F274" s="244" t="s">
        <v>389</v>
      </c>
      <c r="G274" s="242"/>
      <c r="H274" s="245">
        <v>21.969999999999999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1" t="s">
        <v>208</v>
      </c>
      <c r="AU274" s="251" t="s">
        <v>89</v>
      </c>
      <c r="AV274" s="14" t="s">
        <v>89</v>
      </c>
      <c r="AW274" s="14" t="s">
        <v>39</v>
      </c>
      <c r="AX274" s="14" t="s">
        <v>78</v>
      </c>
      <c r="AY274" s="251" t="s">
        <v>120</v>
      </c>
    </row>
    <row r="275" s="14" customFormat="1">
      <c r="A275" s="14"/>
      <c r="B275" s="241"/>
      <c r="C275" s="242"/>
      <c r="D275" s="211" t="s">
        <v>208</v>
      </c>
      <c r="E275" s="243" t="s">
        <v>32</v>
      </c>
      <c r="F275" s="244" t="s">
        <v>390</v>
      </c>
      <c r="G275" s="242"/>
      <c r="H275" s="245">
        <v>30.649999999999999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1" t="s">
        <v>208</v>
      </c>
      <c r="AU275" s="251" t="s">
        <v>89</v>
      </c>
      <c r="AV275" s="14" t="s">
        <v>89</v>
      </c>
      <c r="AW275" s="14" t="s">
        <v>39</v>
      </c>
      <c r="AX275" s="14" t="s">
        <v>78</v>
      </c>
      <c r="AY275" s="251" t="s">
        <v>120</v>
      </c>
    </row>
    <row r="276" s="15" customFormat="1">
      <c r="A276" s="15"/>
      <c r="B276" s="252"/>
      <c r="C276" s="253"/>
      <c r="D276" s="211" t="s">
        <v>208</v>
      </c>
      <c r="E276" s="254" t="s">
        <v>32</v>
      </c>
      <c r="F276" s="255" t="s">
        <v>251</v>
      </c>
      <c r="G276" s="253"/>
      <c r="H276" s="256">
        <v>52.619999999999997</v>
      </c>
      <c r="I276" s="257"/>
      <c r="J276" s="253"/>
      <c r="K276" s="253"/>
      <c r="L276" s="258"/>
      <c r="M276" s="259"/>
      <c r="N276" s="260"/>
      <c r="O276" s="260"/>
      <c r="P276" s="260"/>
      <c r="Q276" s="260"/>
      <c r="R276" s="260"/>
      <c r="S276" s="260"/>
      <c r="T276" s="261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2" t="s">
        <v>208</v>
      </c>
      <c r="AU276" s="262" t="s">
        <v>89</v>
      </c>
      <c r="AV276" s="15" t="s">
        <v>119</v>
      </c>
      <c r="AW276" s="15" t="s">
        <v>39</v>
      </c>
      <c r="AX276" s="15" t="s">
        <v>86</v>
      </c>
      <c r="AY276" s="262" t="s">
        <v>120</v>
      </c>
    </row>
    <row r="277" s="2" customFormat="1" ht="33" customHeight="1">
      <c r="A277" s="40"/>
      <c r="B277" s="41"/>
      <c r="C277" s="198" t="s">
        <v>438</v>
      </c>
      <c r="D277" s="198" t="s">
        <v>121</v>
      </c>
      <c r="E277" s="199" t="s">
        <v>439</v>
      </c>
      <c r="F277" s="200" t="s">
        <v>440</v>
      </c>
      <c r="G277" s="201" t="s">
        <v>399</v>
      </c>
      <c r="H277" s="202">
        <v>1</v>
      </c>
      <c r="I277" s="203"/>
      <c r="J277" s="204">
        <f>ROUND(I277*H277,2)</f>
        <v>0</v>
      </c>
      <c r="K277" s="200" t="s">
        <v>167</v>
      </c>
      <c r="L277" s="46"/>
      <c r="M277" s="205" t="s">
        <v>32</v>
      </c>
      <c r="N277" s="206" t="s">
        <v>49</v>
      </c>
      <c r="O277" s="86"/>
      <c r="P277" s="207">
        <f>O277*H277</f>
        <v>0</v>
      </c>
      <c r="Q277" s="207">
        <v>0.43786000000000003</v>
      </c>
      <c r="R277" s="207">
        <f>Q277*H277</f>
        <v>0.43786000000000003</v>
      </c>
      <c r="S277" s="207">
        <v>0</v>
      </c>
      <c r="T277" s="208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09" t="s">
        <v>119</v>
      </c>
      <c r="AT277" s="209" t="s">
        <v>121</v>
      </c>
      <c r="AU277" s="209" t="s">
        <v>89</v>
      </c>
      <c r="AY277" s="18" t="s">
        <v>120</v>
      </c>
      <c r="BE277" s="210">
        <f>IF(N277="základní",J277,0)</f>
        <v>0</v>
      </c>
      <c r="BF277" s="210">
        <f>IF(N277="snížená",J277,0)</f>
        <v>0</v>
      </c>
      <c r="BG277" s="210">
        <f>IF(N277="zákl. přenesená",J277,0)</f>
        <v>0</v>
      </c>
      <c r="BH277" s="210">
        <f>IF(N277="sníž. přenesená",J277,0)</f>
        <v>0</v>
      </c>
      <c r="BI277" s="210">
        <f>IF(N277="nulová",J277,0)</f>
        <v>0</v>
      </c>
      <c r="BJ277" s="18" t="s">
        <v>86</v>
      </c>
      <c r="BK277" s="210">
        <f>ROUND(I277*H277,2)</f>
        <v>0</v>
      </c>
      <c r="BL277" s="18" t="s">
        <v>119</v>
      </c>
      <c r="BM277" s="209" t="s">
        <v>441</v>
      </c>
    </row>
    <row r="278" s="2" customFormat="1">
      <c r="A278" s="40"/>
      <c r="B278" s="41"/>
      <c r="C278" s="42"/>
      <c r="D278" s="211" t="s">
        <v>126</v>
      </c>
      <c r="E278" s="42"/>
      <c r="F278" s="212" t="s">
        <v>442</v>
      </c>
      <c r="G278" s="42"/>
      <c r="H278" s="42"/>
      <c r="I278" s="213"/>
      <c r="J278" s="42"/>
      <c r="K278" s="42"/>
      <c r="L278" s="46"/>
      <c r="M278" s="214"/>
      <c r="N278" s="215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8" t="s">
        <v>126</v>
      </c>
      <c r="AU278" s="18" t="s">
        <v>89</v>
      </c>
    </row>
    <row r="279" s="2" customFormat="1">
      <c r="A279" s="40"/>
      <c r="B279" s="41"/>
      <c r="C279" s="42"/>
      <c r="D279" s="229" t="s">
        <v>170</v>
      </c>
      <c r="E279" s="42"/>
      <c r="F279" s="230" t="s">
        <v>443</v>
      </c>
      <c r="G279" s="42"/>
      <c r="H279" s="42"/>
      <c r="I279" s="213"/>
      <c r="J279" s="42"/>
      <c r="K279" s="42"/>
      <c r="L279" s="46"/>
      <c r="M279" s="214"/>
      <c r="N279" s="215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8" t="s">
        <v>170</v>
      </c>
      <c r="AU279" s="18" t="s">
        <v>89</v>
      </c>
    </row>
    <row r="280" s="2" customFormat="1" ht="24.15" customHeight="1">
      <c r="A280" s="40"/>
      <c r="B280" s="41"/>
      <c r="C280" s="263" t="s">
        <v>444</v>
      </c>
      <c r="D280" s="263" t="s">
        <v>308</v>
      </c>
      <c r="E280" s="264" t="s">
        <v>445</v>
      </c>
      <c r="F280" s="265" t="s">
        <v>446</v>
      </c>
      <c r="G280" s="266" t="s">
        <v>399</v>
      </c>
      <c r="H280" s="267">
        <v>1</v>
      </c>
      <c r="I280" s="268"/>
      <c r="J280" s="269">
        <f>ROUND(I280*H280,2)</f>
        <v>0</v>
      </c>
      <c r="K280" s="265" t="s">
        <v>167</v>
      </c>
      <c r="L280" s="270"/>
      <c r="M280" s="271" t="s">
        <v>32</v>
      </c>
      <c r="N280" s="272" t="s">
        <v>49</v>
      </c>
      <c r="O280" s="86"/>
      <c r="P280" s="207">
        <f>O280*H280</f>
        <v>0</v>
      </c>
      <c r="Q280" s="207">
        <v>0.086999999999999994</v>
      </c>
      <c r="R280" s="207">
        <f>Q280*H280</f>
        <v>0.086999999999999994</v>
      </c>
      <c r="S280" s="207">
        <v>0</v>
      </c>
      <c r="T280" s="208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09" t="s">
        <v>153</v>
      </c>
      <c r="AT280" s="209" t="s">
        <v>308</v>
      </c>
      <c r="AU280" s="209" t="s">
        <v>89</v>
      </c>
      <c r="AY280" s="18" t="s">
        <v>120</v>
      </c>
      <c r="BE280" s="210">
        <f>IF(N280="základní",J280,0)</f>
        <v>0</v>
      </c>
      <c r="BF280" s="210">
        <f>IF(N280="snížená",J280,0)</f>
        <v>0</v>
      </c>
      <c r="BG280" s="210">
        <f>IF(N280="zákl. přenesená",J280,0)</f>
        <v>0</v>
      </c>
      <c r="BH280" s="210">
        <f>IF(N280="sníž. přenesená",J280,0)</f>
        <v>0</v>
      </c>
      <c r="BI280" s="210">
        <f>IF(N280="nulová",J280,0)</f>
        <v>0</v>
      </c>
      <c r="BJ280" s="18" t="s">
        <v>86</v>
      </c>
      <c r="BK280" s="210">
        <f>ROUND(I280*H280,2)</f>
        <v>0</v>
      </c>
      <c r="BL280" s="18" t="s">
        <v>119</v>
      </c>
      <c r="BM280" s="209" t="s">
        <v>447</v>
      </c>
    </row>
    <row r="281" s="2" customFormat="1">
      <c r="A281" s="40"/>
      <c r="B281" s="41"/>
      <c r="C281" s="42"/>
      <c r="D281" s="211" t="s">
        <v>126</v>
      </c>
      <c r="E281" s="42"/>
      <c r="F281" s="212" t="s">
        <v>446</v>
      </c>
      <c r="G281" s="42"/>
      <c r="H281" s="42"/>
      <c r="I281" s="213"/>
      <c r="J281" s="42"/>
      <c r="K281" s="42"/>
      <c r="L281" s="46"/>
      <c r="M281" s="214"/>
      <c r="N281" s="215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8" t="s">
        <v>126</v>
      </c>
      <c r="AU281" s="18" t="s">
        <v>89</v>
      </c>
    </row>
    <row r="282" s="2" customFormat="1" ht="24.15" customHeight="1">
      <c r="A282" s="40"/>
      <c r="B282" s="41"/>
      <c r="C282" s="198" t="s">
        <v>448</v>
      </c>
      <c r="D282" s="198" t="s">
        <v>121</v>
      </c>
      <c r="E282" s="199" t="s">
        <v>449</v>
      </c>
      <c r="F282" s="200" t="s">
        <v>450</v>
      </c>
      <c r="G282" s="201" t="s">
        <v>399</v>
      </c>
      <c r="H282" s="202">
        <v>1</v>
      </c>
      <c r="I282" s="203"/>
      <c r="J282" s="204">
        <f>ROUND(I282*H282,2)</f>
        <v>0</v>
      </c>
      <c r="K282" s="200" t="s">
        <v>167</v>
      </c>
      <c r="L282" s="46"/>
      <c r="M282" s="205" t="s">
        <v>32</v>
      </c>
      <c r="N282" s="206" t="s">
        <v>49</v>
      </c>
      <c r="O282" s="86"/>
      <c r="P282" s="207">
        <f>O282*H282</f>
        <v>0</v>
      </c>
      <c r="Q282" s="207">
        <v>0.21734000000000001</v>
      </c>
      <c r="R282" s="207">
        <f>Q282*H282</f>
        <v>0.21734000000000001</v>
      </c>
      <c r="S282" s="207">
        <v>0</v>
      </c>
      <c r="T282" s="208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09" t="s">
        <v>119</v>
      </c>
      <c r="AT282" s="209" t="s">
        <v>121</v>
      </c>
      <c r="AU282" s="209" t="s">
        <v>89</v>
      </c>
      <c r="AY282" s="18" t="s">
        <v>120</v>
      </c>
      <c r="BE282" s="210">
        <f>IF(N282="základní",J282,0)</f>
        <v>0</v>
      </c>
      <c r="BF282" s="210">
        <f>IF(N282="snížená",J282,0)</f>
        <v>0</v>
      </c>
      <c r="BG282" s="210">
        <f>IF(N282="zákl. přenesená",J282,0)</f>
        <v>0</v>
      </c>
      <c r="BH282" s="210">
        <f>IF(N282="sníž. přenesená",J282,0)</f>
        <v>0</v>
      </c>
      <c r="BI282" s="210">
        <f>IF(N282="nulová",J282,0)</f>
        <v>0</v>
      </c>
      <c r="BJ282" s="18" t="s">
        <v>86</v>
      </c>
      <c r="BK282" s="210">
        <f>ROUND(I282*H282,2)</f>
        <v>0</v>
      </c>
      <c r="BL282" s="18" t="s">
        <v>119</v>
      </c>
      <c r="BM282" s="209" t="s">
        <v>451</v>
      </c>
    </row>
    <row r="283" s="2" customFormat="1">
      <c r="A283" s="40"/>
      <c r="B283" s="41"/>
      <c r="C283" s="42"/>
      <c r="D283" s="211" t="s">
        <v>126</v>
      </c>
      <c r="E283" s="42"/>
      <c r="F283" s="212" t="s">
        <v>452</v>
      </c>
      <c r="G283" s="42"/>
      <c r="H283" s="42"/>
      <c r="I283" s="213"/>
      <c r="J283" s="42"/>
      <c r="K283" s="42"/>
      <c r="L283" s="46"/>
      <c r="M283" s="214"/>
      <c r="N283" s="215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8" t="s">
        <v>126</v>
      </c>
      <c r="AU283" s="18" t="s">
        <v>89</v>
      </c>
    </row>
    <row r="284" s="2" customFormat="1">
      <c r="A284" s="40"/>
      <c r="B284" s="41"/>
      <c r="C284" s="42"/>
      <c r="D284" s="229" t="s">
        <v>170</v>
      </c>
      <c r="E284" s="42"/>
      <c r="F284" s="230" t="s">
        <v>453</v>
      </c>
      <c r="G284" s="42"/>
      <c r="H284" s="42"/>
      <c r="I284" s="213"/>
      <c r="J284" s="42"/>
      <c r="K284" s="42"/>
      <c r="L284" s="46"/>
      <c r="M284" s="214"/>
      <c r="N284" s="215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8" t="s">
        <v>170</v>
      </c>
      <c r="AU284" s="18" t="s">
        <v>89</v>
      </c>
    </row>
    <row r="285" s="2" customFormat="1" ht="21.75" customHeight="1">
      <c r="A285" s="40"/>
      <c r="B285" s="41"/>
      <c r="C285" s="263" t="s">
        <v>454</v>
      </c>
      <c r="D285" s="263" t="s">
        <v>308</v>
      </c>
      <c r="E285" s="264" t="s">
        <v>455</v>
      </c>
      <c r="F285" s="265" t="s">
        <v>456</v>
      </c>
      <c r="G285" s="266" t="s">
        <v>399</v>
      </c>
      <c r="H285" s="267">
        <v>1</v>
      </c>
      <c r="I285" s="268"/>
      <c r="J285" s="269">
        <f>ROUND(I285*H285,2)</f>
        <v>0</v>
      </c>
      <c r="K285" s="265" t="s">
        <v>167</v>
      </c>
      <c r="L285" s="270"/>
      <c r="M285" s="271" t="s">
        <v>32</v>
      </c>
      <c r="N285" s="272" t="s">
        <v>49</v>
      </c>
      <c r="O285" s="86"/>
      <c r="P285" s="207">
        <f>O285*H285</f>
        <v>0</v>
      </c>
      <c r="Q285" s="207">
        <v>0.080000000000000002</v>
      </c>
      <c r="R285" s="207">
        <f>Q285*H285</f>
        <v>0.080000000000000002</v>
      </c>
      <c r="S285" s="207">
        <v>0</v>
      </c>
      <c r="T285" s="208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09" t="s">
        <v>153</v>
      </c>
      <c r="AT285" s="209" t="s">
        <v>308</v>
      </c>
      <c r="AU285" s="209" t="s">
        <v>89</v>
      </c>
      <c r="AY285" s="18" t="s">
        <v>120</v>
      </c>
      <c r="BE285" s="210">
        <f>IF(N285="základní",J285,0)</f>
        <v>0</v>
      </c>
      <c r="BF285" s="210">
        <f>IF(N285="snížená",J285,0)</f>
        <v>0</v>
      </c>
      <c r="BG285" s="210">
        <f>IF(N285="zákl. přenesená",J285,0)</f>
        <v>0</v>
      </c>
      <c r="BH285" s="210">
        <f>IF(N285="sníž. přenesená",J285,0)</f>
        <v>0</v>
      </c>
      <c r="BI285" s="210">
        <f>IF(N285="nulová",J285,0)</f>
        <v>0</v>
      </c>
      <c r="BJ285" s="18" t="s">
        <v>86</v>
      </c>
      <c r="BK285" s="210">
        <f>ROUND(I285*H285,2)</f>
        <v>0</v>
      </c>
      <c r="BL285" s="18" t="s">
        <v>119</v>
      </c>
      <c r="BM285" s="209" t="s">
        <v>457</v>
      </c>
    </row>
    <row r="286" s="2" customFormat="1">
      <c r="A286" s="40"/>
      <c r="B286" s="41"/>
      <c r="C286" s="42"/>
      <c r="D286" s="211" t="s">
        <v>126</v>
      </c>
      <c r="E286" s="42"/>
      <c r="F286" s="212" t="s">
        <v>456</v>
      </c>
      <c r="G286" s="42"/>
      <c r="H286" s="42"/>
      <c r="I286" s="213"/>
      <c r="J286" s="42"/>
      <c r="K286" s="42"/>
      <c r="L286" s="46"/>
      <c r="M286" s="214"/>
      <c r="N286" s="215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8" t="s">
        <v>126</v>
      </c>
      <c r="AU286" s="18" t="s">
        <v>89</v>
      </c>
    </row>
    <row r="287" s="2" customFormat="1" ht="16.5" customHeight="1">
      <c r="A287" s="40"/>
      <c r="B287" s="41"/>
      <c r="C287" s="198" t="s">
        <v>458</v>
      </c>
      <c r="D287" s="198" t="s">
        <v>121</v>
      </c>
      <c r="E287" s="199" t="s">
        <v>459</v>
      </c>
      <c r="F287" s="200" t="s">
        <v>460</v>
      </c>
      <c r="G287" s="201" t="s">
        <v>399</v>
      </c>
      <c r="H287" s="202">
        <v>1</v>
      </c>
      <c r="I287" s="203"/>
      <c r="J287" s="204">
        <f>ROUND(I287*H287,2)</f>
        <v>0</v>
      </c>
      <c r="K287" s="200" t="s">
        <v>167</v>
      </c>
      <c r="L287" s="46"/>
      <c r="M287" s="205" t="s">
        <v>32</v>
      </c>
      <c r="N287" s="206" t="s">
        <v>49</v>
      </c>
      <c r="O287" s="86"/>
      <c r="P287" s="207">
        <f>O287*H287</f>
        <v>0</v>
      </c>
      <c r="Q287" s="207">
        <v>0.12303</v>
      </c>
      <c r="R287" s="207">
        <f>Q287*H287</f>
        <v>0.12303</v>
      </c>
      <c r="S287" s="207">
        <v>0</v>
      </c>
      <c r="T287" s="208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09" t="s">
        <v>119</v>
      </c>
      <c r="AT287" s="209" t="s">
        <v>121</v>
      </c>
      <c r="AU287" s="209" t="s">
        <v>89</v>
      </c>
      <c r="AY287" s="18" t="s">
        <v>120</v>
      </c>
      <c r="BE287" s="210">
        <f>IF(N287="základní",J287,0)</f>
        <v>0</v>
      </c>
      <c r="BF287" s="210">
        <f>IF(N287="snížená",J287,0)</f>
        <v>0</v>
      </c>
      <c r="BG287" s="210">
        <f>IF(N287="zákl. přenesená",J287,0)</f>
        <v>0</v>
      </c>
      <c r="BH287" s="210">
        <f>IF(N287="sníž. přenesená",J287,0)</f>
        <v>0</v>
      </c>
      <c r="BI287" s="210">
        <f>IF(N287="nulová",J287,0)</f>
        <v>0</v>
      </c>
      <c r="BJ287" s="18" t="s">
        <v>86</v>
      </c>
      <c r="BK287" s="210">
        <f>ROUND(I287*H287,2)</f>
        <v>0</v>
      </c>
      <c r="BL287" s="18" t="s">
        <v>119</v>
      </c>
      <c r="BM287" s="209" t="s">
        <v>461</v>
      </c>
    </row>
    <row r="288" s="2" customFormat="1">
      <c r="A288" s="40"/>
      <c r="B288" s="41"/>
      <c r="C288" s="42"/>
      <c r="D288" s="211" t="s">
        <v>126</v>
      </c>
      <c r="E288" s="42"/>
      <c r="F288" s="212" t="s">
        <v>460</v>
      </c>
      <c r="G288" s="42"/>
      <c r="H288" s="42"/>
      <c r="I288" s="213"/>
      <c r="J288" s="42"/>
      <c r="K288" s="42"/>
      <c r="L288" s="46"/>
      <c r="M288" s="214"/>
      <c r="N288" s="215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8" t="s">
        <v>126</v>
      </c>
      <c r="AU288" s="18" t="s">
        <v>89</v>
      </c>
    </row>
    <row r="289" s="2" customFormat="1">
      <c r="A289" s="40"/>
      <c r="B289" s="41"/>
      <c r="C289" s="42"/>
      <c r="D289" s="229" t="s">
        <v>170</v>
      </c>
      <c r="E289" s="42"/>
      <c r="F289" s="230" t="s">
        <v>462</v>
      </c>
      <c r="G289" s="42"/>
      <c r="H289" s="42"/>
      <c r="I289" s="213"/>
      <c r="J289" s="42"/>
      <c r="K289" s="42"/>
      <c r="L289" s="46"/>
      <c r="M289" s="214"/>
      <c r="N289" s="215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8" t="s">
        <v>170</v>
      </c>
      <c r="AU289" s="18" t="s">
        <v>89</v>
      </c>
    </row>
    <row r="290" s="14" customFormat="1">
      <c r="A290" s="14"/>
      <c r="B290" s="241"/>
      <c r="C290" s="242"/>
      <c r="D290" s="211" t="s">
        <v>208</v>
      </c>
      <c r="E290" s="243" t="s">
        <v>32</v>
      </c>
      <c r="F290" s="244" t="s">
        <v>86</v>
      </c>
      <c r="G290" s="242"/>
      <c r="H290" s="245">
        <v>1</v>
      </c>
      <c r="I290" s="246"/>
      <c r="J290" s="242"/>
      <c r="K290" s="242"/>
      <c r="L290" s="247"/>
      <c r="M290" s="248"/>
      <c r="N290" s="249"/>
      <c r="O290" s="249"/>
      <c r="P290" s="249"/>
      <c r="Q290" s="249"/>
      <c r="R290" s="249"/>
      <c r="S290" s="249"/>
      <c r="T290" s="25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1" t="s">
        <v>208</v>
      </c>
      <c r="AU290" s="251" t="s">
        <v>89</v>
      </c>
      <c r="AV290" s="14" t="s">
        <v>89</v>
      </c>
      <c r="AW290" s="14" t="s">
        <v>39</v>
      </c>
      <c r="AX290" s="14" t="s">
        <v>86</v>
      </c>
      <c r="AY290" s="251" t="s">
        <v>120</v>
      </c>
    </row>
    <row r="291" s="2" customFormat="1" ht="24.15" customHeight="1">
      <c r="A291" s="40"/>
      <c r="B291" s="41"/>
      <c r="C291" s="263" t="s">
        <v>463</v>
      </c>
      <c r="D291" s="263" t="s">
        <v>308</v>
      </c>
      <c r="E291" s="264" t="s">
        <v>464</v>
      </c>
      <c r="F291" s="265" t="s">
        <v>465</v>
      </c>
      <c r="G291" s="266" t="s">
        <v>399</v>
      </c>
      <c r="H291" s="267">
        <v>1</v>
      </c>
      <c r="I291" s="268"/>
      <c r="J291" s="269">
        <f>ROUND(I291*H291,2)</f>
        <v>0</v>
      </c>
      <c r="K291" s="265" t="s">
        <v>167</v>
      </c>
      <c r="L291" s="270"/>
      <c r="M291" s="271" t="s">
        <v>32</v>
      </c>
      <c r="N291" s="272" t="s">
        <v>49</v>
      </c>
      <c r="O291" s="86"/>
      <c r="P291" s="207">
        <f>O291*H291</f>
        <v>0</v>
      </c>
      <c r="Q291" s="207">
        <v>0.013299999999999999</v>
      </c>
      <c r="R291" s="207">
        <f>Q291*H291</f>
        <v>0.013299999999999999</v>
      </c>
      <c r="S291" s="207">
        <v>0</v>
      </c>
      <c r="T291" s="208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09" t="s">
        <v>153</v>
      </c>
      <c r="AT291" s="209" t="s">
        <v>308</v>
      </c>
      <c r="AU291" s="209" t="s">
        <v>89</v>
      </c>
      <c r="AY291" s="18" t="s">
        <v>120</v>
      </c>
      <c r="BE291" s="210">
        <f>IF(N291="základní",J291,0)</f>
        <v>0</v>
      </c>
      <c r="BF291" s="210">
        <f>IF(N291="snížená",J291,0)</f>
        <v>0</v>
      </c>
      <c r="BG291" s="210">
        <f>IF(N291="zákl. přenesená",J291,0)</f>
        <v>0</v>
      </c>
      <c r="BH291" s="210">
        <f>IF(N291="sníž. přenesená",J291,0)</f>
        <v>0</v>
      </c>
      <c r="BI291" s="210">
        <f>IF(N291="nulová",J291,0)</f>
        <v>0</v>
      </c>
      <c r="BJ291" s="18" t="s">
        <v>86</v>
      </c>
      <c r="BK291" s="210">
        <f>ROUND(I291*H291,2)</f>
        <v>0</v>
      </c>
      <c r="BL291" s="18" t="s">
        <v>119</v>
      </c>
      <c r="BM291" s="209" t="s">
        <v>466</v>
      </c>
    </row>
    <row r="292" s="2" customFormat="1">
      <c r="A292" s="40"/>
      <c r="B292" s="41"/>
      <c r="C292" s="42"/>
      <c r="D292" s="211" t="s">
        <v>126</v>
      </c>
      <c r="E292" s="42"/>
      <c r="F292" s="212" t="s">
        <v>465</v>
      </c>
      <c r="G292" s="42"/>
      <c r="H292" s="42"/>
      <c r="I292" s="213"/>
      <c r="J292" s="42"/>
      <c r="K292" s="42"/>
      <c r="L292" s="46"/>
      <c r="M292" s="214"/>
      <c r="N292" s="215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8" t="s">
        <v>126</v>
      </c>
      <c r="AU292" s="18" t="s">
        <v>89</v>
      </c>
    </row>
    <row r="293" s="2" customFormat="1" ht="16.5" customHeight="1">
      <c r="A293" s="40"/>
      <c r="B293" s="41"/>
      <c r="C293" s="198" t="s">
        <v>467</v>
      </c>
      <c r="D293" s="198" t="s">
        <v>121</v>
      </c>
      <c r="E293" s="199" t="s">
        <v>468</v>
      </c>
      <c r="F293" s="200" t="s">
        <v>469</v>
      </c>
      <c r="G293" s="201" t="s">
        <v>385</v>
      </c>
      <c r="H293" s="202">
        <v>52.619999999999997</v>
      </c>
      <c r="I293" s="203"/>
      <c r="J293" s="204">
        <f>ROUND(I293*H293,2)</f>
        <v>0</v>
      </c>
      <c r="K293" s="200" t="s">
        <v>167</v>
      </c>
      <c r="L293" s="46"/>
      <c r="M293" s="205" t="s">
        <v>32</v>
      </c>
      <c r="N293" s="206" t="s">
        <v>49</v>
      </c>
      <c r="O293" s="86"/>
      <c r="P293" s="207">
        <f>O293*H293</f>
        <v>0</v>
      </c>
      <c r="Q293" s="207">
        <v>0.00019000000000000001</v>
      </c>
      <c r="R293" s="207">
        <f>Q293*H293</f>
        <v>0.0099977999999999994</v>
      </c>
      <c r="S293" s="207">
        <v>0</v>
      </c>
      <c r="T293" s="208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09" t="s">
        <v>119</v>
      </c>
      <c r="AT293" s="209" t="s">
        <v>121</v>
      </c>
      <c r="AU293" s="209" t="s">
        <v>89</v>
      </c>
      <c r="AY293" s="18" t="s">
        <v>120</v>
      </c>
      <c r="BE293" s="210">
        <f>IF(N293="základní",J293,0)</f>
        <v>0</v>
      </c>
      <c r="BF293" s="210">
        <f>IF(N293="snížená",J293,0)</f>
        <v>0</v>
      </c>
      <c r="BG293" s="210">
        <f>IF(N293="zákl. přenesená",J293,0)</f>
        <v>0</v>
      </c>
      <c r="BH293" s="210">
        <f>IF(N293="sníž. přenesená",J293,0)</f>
        <v>0</v>
      </c>
      <c r="BI293" s="210">
        <f>IF(N293="nulová",J293,0)</f>
        <v>0</v>
      </c>
      <c r="BJ293" s="18" t="s">
        <v>86</v>
      </c>
      <c r="BK293" s="210">
        <f>ROUND(I293*H293,2)</f>
        <v>0</v>
      </c>
      <c r="BL293" s="18" t="s">
        <v>119</v>
      </c>
      <c r="BM293" s="209" t="s">
        <v>470</v>
      </c>
    </row>
    <row r="294" s="2" customFormat="1">
      <c r="A294" s="40"/>
      <c r="B294" s="41"/>
      <c r="C294" s="42"/>
      <c r="D294" s="211" t="s">
        <v>126</v>
      </c>
      <c r="E294" s="42"/>
      <c r="F294" s="212" t="s">
        <v>471</v>
      </c>
      <c r="G294" s="42"/>
      <c r="H294" s="42"/>
      <c r="I294" s="213"/>
      <c r="J294" s="42"/>
      <c r="K294" s="42"/>
      <c r="L294" s="46"/>
      <c r="M294" s="214"/>
      <c r="N294" s="215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8" t="s">
        <v>126</v>
      </c>
      <c r="AU294" s="18" t="s">
        <v>89</v>
      </c>
    </row>
    <row r="295" s="2" customFormat="1">
      <c r="A295" s="40"/>
      <c r="B295" s="41"/>
      <c r="C295" s="42"/>
      <c r="D295" s="229" t="s">
        <v>170</v>
      </c>
      <c r="E295" s="42"/>
      <c r="F295" s="230" t="s">
        <v>472</v>
      </c>
      <c r="G295" s="42"/>
      <c r="H295" s="42"/>
      <c r="I295" s="213"/>
      <c r="J295" s="42"/>
      <c r="K295" s="42"/>
      <c r="L295" s="46"/>
      <c r="M295" s="214"/>
      <c r="N295" s="215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8" t="s">
        <v>170</v>
      </c>
      <c r="AU295" s="18" t="s">
        <v>89</v>
      </c>
    </row>
    <row r="296" s="14" customFormat="1">
      <c r="A296" s="14"/>
      <c r="B296" s="241"/>
      <c r="C296" s="242"/>
      <c r="D296" s="211" t="s">
        <v>208</v>
      </c>
      <c r="E296" s="243" t="s">
        <v>32</v>
      </c>
      <c r="F296" s="244" t="s">
        <v>389</v>
      </c>
      <c r="G296" s="242"/>
      <c r="H296" s="245">
        <v>21.969999999999999</v>
      </c>
      <c r="I296" s="246"/>
      <c r="J296" s="242"/>
      <c r="K296" s="242"/>
      <c r="L296" s="247"/>
      <c r="M296" s="248"/>
      <c r="N296" s="249"/>
      <c r="O296" s="249"/>
      <c r="P296" s="249"/>
      <c r="Q296" s="249"/>
      <c r="R296" s="249"/>
      <c r="S296" s="249"/>
      <c r="T296" s="25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1" t="s">
        <v>208</v>
      </c>
      <c r="AU296" s="251" t="s">
        <v>89</v>
      </c>
      <c r="AV296" s="14" t="s">
        <v>89</v>
      </c>
      <c r="AW296" s="14" t="s">
        <v>39</v>
      </c>
      <c r="AX296" s="14" t="s">
        <v>78</v>
      </c>
      <c r="AY296" s="251" t="s">
        <v>120</v>
      </c>
    </row>
    <row r="297" s="14" customFormat="1">
      <c r="A297" s="14"/>
      <c r="B297" s="241"/>
      <c r="C297" s="242"/>
      <c r="D297" s="211" t="s">
        <v>208</v>
      </c>
      <c r="E297" s="243" t="s">
        <v>32</v>
      </c>
      <c r="F297" s="244" t="s">
        <v>390</v>
      </c>
      <c r="G297" s="242"/>
      <c r="H297" s="245">
        <v>30.649999999999999</v>
      </c>
      <c r="I297" s="246"/>
      <c r="J297" s="242"/>
      <c r="K297" s="242"/>
      <c r="L297" s="247"/>
      <c r="M297" s="248"/>
      <c r="N297" s="249"/>
      <c r="O297" s="249"/>
      <c r="P297" s="249"/>
      <c r="Q297" s="249"/>
      <c r="R297" s="249"/>
      <c r="S297" s="249"/>
      <c r="T297" s="25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1" t="s">
        <v>208</v>
      </c>
      <c r="AU297" s="251" t="s">
        <v>89</v>
      </c>
      <c r="AV297" s="14" t="s">
        <v>89</v>
      </c>
      <c r="AW297" s="14" t="s">
        <v>39</v>
      </c>
      <c r="AX297" s="14" t="s">
        <v>78</v>
      </c>
      <c r="AY297" s="251" t="s">
        <v>120</v>
      </c>
    </row>
    <row r="298" s="15" customFormat="1">
      <c r="A298" s="15"/>
      <c r="B298" s="252"/>
      <c r="C298" s="253"/>
      <c r="D298" s="211" t="s">
        <v>208</v>
      </c>
      <c r="E298" s="254" t="s">
        <v>32</v>
      </c>
      <c r="F298" s="255" t="s">
        <v>251</v>
      </c>
      <c r="G298" s="253"/>
      <c r="H298" s="256">
        <v>52.619999999999997</v>
      </c>
      <c r="I298" s="257"/>
      <c r="J298" s="253"/>
      <c r="K298" s="253"/>
      <c r="L298" s="258"/>
      <c r="M298" s="259"/>
      <c r="N298" s="260"/>
      <c r="O298" s="260"/>
      <c r="P298" s="260"/>
      <c r="Q298" s="260"/>
      <c r="R298" s="260"/>
      <c r="S298" s="260"/>
      <c r="T298" s="261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2" t="s">
        <v>208</v>
      </c>
      <c r="AU298" s="262" t="s">
        <v>89</v>
      </c>
      <c r="AV298" s="15" t="s">
        <v>119</v>
      </c>
      <c r="AW298" s="15" t="s">
        <v>39</v>
      </c>
      <c r="AX298" s="15" t="s">
        <v>86</v>
      </c>
      <c r="AY298" s="262" t="s">
        <v>120</v>
      </c>
    </row>
    <row r="299" s="2" customFormat="1" ht="21.75" customHeight="1">
      <c r="A299" s="40"/>
      <c r="B299" s="41"/>
      <c r="C299" s="198" t="s">
        <v>473</v>
      </c>
      <c r="D299" s="198" t="s">
        <v>121</v>
      </c>
      <c r="E299" s="199" t="s">
        <v>474</v>
      </c>
      <c r="F299" s="200" t="s">
        <v>475</v>
      </c>
      <c r="G299" s="201" t="s">
        <v>385</v>
      </c>
      <c r="H299" s="202">
        <v>52.619999999999997</v>
      </c>
      <c r="I299" s="203"/>
      <c r="J299" s="204">
        <f>ROUND(I299*H299,2)</f>
        <v>0</v>
      </c>
      <c r="K299" s="200" t="s">
        <v>167</v>
      </c>
      <c r="L299" s="46"/>
      <c r="M299" s="205" t="s">
        <v>32</v>
      </c>
      <c r="N299" s="206" t="s">
        <v>49</v>
      </c>
      <c r="O299" s="86"/>
      <c r="P299" s="207">
        <f>O299*H299</f>
        <v>0</v>
      </c>
      <c r="Q299" s="207">
        <v>0.00012999999999999999</v>
      </c>
      <c r="R299" s="207">
        <f>Q299*H299</f>
        <v>0.0068405999999999988</v>
      </c>
      <c r="S299" s="207">
        <v>0</v>
      </c>
      <c r="T299" s="208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09" t="s">
        <v>119</v>
      </c>
      <c r="AT299" s="209" t="s">
        <v>121</v>
      </c>
      <c r="AU299" s="209" t="s">
        <v>89</v>
      </c>
      <c r="AY299" s="18" t="s">
        <v>120</v>
      </c>
      <c r="BE299" s="210">
        <f>IF(N299="základní",J299,0)</f>
        <v>0</v>
      </c>
      <c r="BF299" s="210">
        <f>IF(N299="snížená",J299,0)</f>
        <v>0</v>
      </c>
      <c r="BG299" s="210">
        <f>IF(N299="zákl. přenesená",J299,0)</f>
        <v>0</v>
      </c>
      <c r="BH299" s="210">
        <f>IF(N299="sníž. přenesená",J299,0)</f>
        <v>0</v>
      </c>
      <c r="BI299" s="210">
        <f>IF(N299="nulová",J299,0)</f>
        <v>0</v>
      </c>
      <c r="BJ299" s="18" t="s">
        <v>86</v>
      </c>
      <c r="BK299" s="210">
        <f>ROUND(I299*H299,2)</f>
        <v>0</v>
      </c>
      <c r="BL299" s="18" t="s">
        <v>119</v>
      </c>
      <c r="BM299" s="209" t="s">
        <v>476</v>
      </c>
    </row>
    <row r="300" s="2" customFormat="1">
      <c r="A300" s="40"/>
      <c r="B300" s="41"/>
      <c r="C300" s="42"/>
      <c r="D300" s="211" t="s">
        <v>126</v>
      </c>
      <c r="E300" s="42"/>
      <c r="F300" s="212" t="s">
        <v>477</v>
      </c>
      <c r="G300" s="42"/>
      <c r="H300" s="42"/>
      <c r="I300" s="213"/>
      <c r="J300" s="42"/>
      <c r="K300" s="42"/>
      <c r="L300" s="46"/>
      <c r="M300" s="214"/>
      <c r="N300" s="215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8" t="s">
        <v>126</v>
      </c>
      <c r="AU300" s="18" t="s">
        <v>89</v>
      </c>
    </row>
    <row r="301" s="2" customFormat="1">
      <c r="A301" s="40"/>
      <c r="B301" s="41"/>
      <c r="C301" s="42"/>
      <c r="D301" s="229" t="s">
        <v>170</v>
      </c>
      <c r="E301" s="42"/>
      <c r="F301" s="230" t="s">
        <v>478</v>
      </c>
      <c r="G301" s="42"/>
      <c r="H301" s="42"/>
      <c r="I301" s="213"/>
      <c r="J301" s="42"/>
      <c r="K301" s="42"/>
      <c r="L301" s="46"/>
      <c r="M301" s="214"/>
      <c r="N301" s="215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8" t="s">
        <v>170</v>
      </c>
      <c r="AU301" s="18" t="s">
        <v>89</v>
      </c>
    </row>
    <row r="302" s="14" customFormat="1">
      <c r="A302" s="14"/>
      <c r="B302" s="241"/>
      <c r="C302" s="242"/>
      <c r="D302" s="211" t="s">
        <v>208</v>
      </c>
      <c r="E302" s="243" t="s">
        <v>32</v>
      </c>
      <c r="F302" s="244" t="s">
        <v>389</v>
      </c>
      <c r="G302" s="242"/>
      <c r="H302" s="245">
        <v>21.969999999999999</v>
      </c>
      <c r="I302" s="246"/>
      <c r="J302" s="242"/>
      <c r="K302" s="242"/>
      <c r="L302" s="247"/>
      <c r="M302" s="248"/>
      <c r="N302" s="249"/>
      <c r="O302" s="249"/>
      <c r="P302" s="249"/>
      <c r="Q302" s="249"/>
      <c r="R302" s="249"/>
      <c r="S302" s="249"/>
      <c r="T302" s="25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1" t="s">
        <v>208</v>
      </c>
      <c r="AU302" s="251" t="s">
        <v>89</v>
      </c>
      <c r="AV302" s="14" t="s">
        <v>89</v>
      </c>
      <c r="AW302" s="14" t="s">
        <v>39</v>
      </c>
      <c r="AX302" s="14" t="s">
        <v>78</v>
      </c>
      <c r="AY302" s="251" t="s">
        <v>120</v>
      </c>
    </row>
    <row r="303" s="14" customFormat="1">
      <c r="A303" s="14"/>
      <c r="B303" s="241"/>
      <c r="C303" s="242"/>
      <c r="D303" s="211" t="s">
        <v>208</v>
      </c>
      <c r="E303" s="243" t="s">
        <v>32</v>
      </c>
      <c r="F303" s="244" t="s">
        <v>390</v>
      </c>
      <c r="G303" s="242"/>
      <c r="H303" s="245">
        <v>30.649999999999999</v>
      </c>
      <c r="I303" s="246"/>
      <c r="J303" s="242"/>
      <c r="K303" s="242"/>
      <c r="L303" s="247"/>
      <c r="M303" s="248"/>
      <c r="N303" s="249"/>
      <c r="O303" s="249"/>
      <c r="P303" s="249"/>
      <c r="Q303" s="249"/>
      <c r="R303" s="249"/>
      <c r="S303" s="249"/>
      <c r="T303" s="25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1" t="s">
        <v>208</v>
      </c>
      <c r="AU303" s="251" t="s">
        <v>89</v>
      </c>
      <c r="AV303" s="14" t="s">
        <v>89</v>
      </c>
      <c r="AW303" s="14" t="s">
        <v>39</v>
      </c>
      <c r="AX303" s="14" t="s">
        <v>78</v>
      </c>
      <c r="AY303" s="251" t="s">
        <v>120</v>
      </c>
    </row>
    <row r="304" s="15" customFormat="1">
      <c r="A304" s="15"/>
      <c r="B304" s="252"/>
      <c r="C304" s="253"/>
      <c r="D304" s="211" t="s">
        <v>208</v>
      </c>
      <c r="E304" s="254" t="s">
        <v>32</v>
      </c>
      <c r="F304" s="255" t="s">
        <v>251</v>
      </c>
      <c r="G304" s="253"/>
      <c r="H304" s="256">
        <v>52.619999999999997</v>
      </c>
      <c r="I304" s="257"/>
      <c r="J304" s="253"/>
      <c r="K304" s="253"/>
      <c r="L304" s="258"/>
      <c r="M304" s="259"/>
      <c r="N304" s="260"/>
      <c r="O304" s="260"/>
      <c r="P304" s="260"/>
      <c r="Q304" s="260"/>
      <c r="R304" s="260"/>
      <c r="S304" s="260"/>
      <c r="T304" s="261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2" t="s">
        <v>208</v>
      </c>
      <c r="AU304" s="262" t="s">
        <v>89</v>
      </c>
      <c r="AV304" s="15" t="s">
        <v>119</v>
      </c>
      <c r="AW304" s="15" t="s">
        <v>39</v>
      </c>
      <c r="AX304" s="15" t="s">
        <v>86</v>
      </c>
      <c r="AY304" s="262" t="s">
        <v>120</v>
      </c>
    </row>
    <row r="305" s="11" customFormat="1" ht="22.8" customHeight="1">
      <c r="A305" s="11"/>
      <c r="B305" s="184"/>
      <c r="C305" s="185"/>
      <c r="D305" s="186" t="s">
        <v>77</v>
      </c>
      <c r="E305" s="227" t="s">
        <v>257</v>
      </c>
      <c r="F305" s="227" t="s">
        <v>479</v>
      </c>
      <c r="G305" s="185"/>
      <c r="H305" s="185"/>
      <c r="I305" s="188"/>
      <c r="J305" s="228">
        <f>BK305</f>
        <v>0</v>
      </c>
      <c r="K305" s="185"/>
      <c r="L305" s="190"/>
      <c r="M305" s="191"/>
      <c r="N305" s="192"/>
      <c r="O305" s="192"/>
      <c r="P305" s="193">
        <f>SUM(P306:P318)</f>
        <v>0</v>
      </c>
      <c r="Q305" s="192"/>
      <c r="R305" s="193">
        <f>SUM(R306:R318)</f>
        <v>0.015270000000000001</v>
      </c>
      <c r="S305" s="192"/>
      <c r="T305" s="194">
        <f>SUM(T306:T318)</f>
        <v>0.0037199999999999998</v>
      </c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R305" s="195" t="s">
        <v>86</v>
      </c>
      <c r="AT305" s="196" t="s">
        <v>77</v>
      </c>
      <c r="AU305" s="196" t="s">
        <v>86</v>
      </c>
      <c r="AY305" s="195" t="s">
        <v>120</v>
      </c>
      <c r="BK305" s="197">
        <f>SUM(BK306:BK318)</f>
        <v>0</v>
      </c>
    </row>
    <row r="306" s="2" customFormat="1" ht="33" customHeight="1">
      <c r="A306" s="40"/>
      <c r="B306" s="41"/>
      <c r="C306" s="198" t="s">
        <v>480</v>
      </c>
      <c r="D306" s="198" t="s">
        <v>121</v>
      </c>
      <c r="E306" s="199" t="s">
        <v>481</v>
      </c>
      <c r="F306" s="200" t="s">
        <v>482</v>
      </c>
      <c r="G306" s="201" t="s">
        <v>385</v>
      </c>
      <c r="H306" s="202">
        <v>24</v>
      </c>
      <c r="I306" s="203"/>
      <c r="J306" s="204">
        <f>ROUND(I306*H306,2)</f>
        <v>0</v>
      </c>
      <c r="K306" s="200" t="s">
        <v>167</v>
      </c>
      <c r="L306" s="46"/>
      <c r="M306" s="205" t="s">
        <v>32</v>
      </c>
      <c r="N306" s="206" t="s">
        <v>49</v>
      </c>
      <c r="O306" s="86"/>
      <c r="P306" s="207">
        <f>O306*H306</f>
        <v>0</v>
      </c>
      <c r="Q306" s="207">
        <v>0.00060999999999999997</v>
      </c>
      <c r="R306" s="207">
        <f>Q306*H306</f>
        <v>0.01464</v>
      </c>
      <c r="S306" s="207">
        <v>0</v>
      </c>
      <c r="T306" s="208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09" t="s">
        <v>119</v>
      </c>
      <c r="AT306" s="209" t="s">
        <v>121</v>
      </c>
      <c r="AU306" s="209" t="s">
        <v>89</v>
      </c>
      <c r="AY306" s="18" t="s">
        <v>120</v>
      </c>
      <c r="BE306" s="210">
        <f>IF(N306="základní",J306,0)</f>
        <v>0</v>
      </c>
      <c r="BF306" s="210">
        <f>IF(N306="snížená",J306,0)</f>
        <v>0</v>
      </c>
      <c r="BG306" s="210">
        <f>IF(N306="zákl. přenesená",J306,0)</f>
        <v>0</v>
      </c>
      <c r="BH306" s="210">
        <f>IF(N306="sníž. přenesená",J306,0)</f>
        <v>0</v>
      </c>
      <c r="BI306" s="210">
        <f>IF(N306="nulová",J306,0)</f>
        <v>0</v>
      </c>
      <c r="BJ306" s="18" t="s">
        <v>86</v>
      </c>
      <c r="BK306" s="210">
        <f>ROUND(I306*H306,2)</f>
        <v>0</v>
      </c>
      <c r="BL306" s="18" t="s">
        <v>119</v>
      </c>
      <c r="BM306" s="209" t="s">
        <v>483</v>
      </c>
    </row>
    <row r="307" s="2" customFormat="1">
      <c r="A307" s="40"/>
      <c r="B307" s="41"/>
      <c r="C307" s="42"/>
      <c r="D307" s="211" t="s">
        <v>126</v>
      </c>
      <c r="E307" s="42"/>
      <c r="F307" s="212" t="s">
        <v>484</v>
      </c>
      <c r="G307" s="42"/>
      <c r="H307" s="42"/>
      <c r="I307" s="213"/>
      <c r="J307" s="42"/>
      <c r="K307" s="42"/>
      <c r="L307" s="46"/>
      <c r="M307" s="214"/>
      <c r="N307" s="215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8" t="s">
        <v>126</v>
      </c>
      <c r="AU307" s="18" t="s">
        <v>89</v>
      </c>
    </row>
    <row r="308" s="2" customFormat="1">
      <c r="A308" s="40"/>
      <c r="B308" s="41"/>
      <c r="C308" s="42"/>
      <c r="D308" s="229" t="s">
        <v>170</v>
      </c>
      <c r="E308" s="42"/>
      <c r="F308" s="230" t="s">
        <v>485</v>
      </c>
      <c r="G308" s="42"/>
      <c r="H308" s="42"/>
      <c r="I308" s="213"/>
      <c r="J308" s="42"/>
      <c r="K308" s="42"/>
      <c r="L308" s="46"/>
      <c r="M308" s="214"/>
      <c r="N308" s="215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8" t="s">
        <v>170</v>
      </c>
      <c r="AU308" s="18" t="s">
        <v>89</v>
      </c>
    </row>
    <row r="309" s="14" customFormat="1">
      <c r="A309" s="14"/>
      <c r="B309" s="241"/>
      <c r="C309" s="242"/>
      <c r="D309" s="211" t="s">
        <v>208</v>
      </c>
      <c r="E309" s="243" t="s">
        <v>32</v>
      </c>
      <c r="F309" s="244" t="s">
        <v>486</v>
      </c>
      <c r="G309" s="242"/>
      <c r="H309" s="245">
        <v>24</v>
      </c>
      <c r="I309" s="246"/>
      <c r="J309" s="242"/>
      <c r="K309" s="242"/>
      <c r="L309" s="247"/>
      <c r="M309" s="248"/>
      <c r="N309" s="249"/>
      <c r="O309" s="249"/>
      <c r="P309" s="249"/>
      <c r="Q309" s="249"/>
      <c r="R309" s="249"/>
      <c r="S309" s="249"/>
      <c r="T309" s="25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1" t="s">
        <v>208</v>
      </c>
      <c r="AU309" s="251" t="s">
        <v>89</v>
      </c>
      <c r="AV309" s="14" t="s">
        <v>89</v>
      </c>
      <c r="AW309" s="14" t="s">
        <v>39</v>
      </c>
      <c r="AX309" s="14" t="s">
        <v>86</v>
      </c>
      <c r="AY309" s="251" t="s">
        <v>120</v>
      </c>
    </row>
    <row r="310" s="2" customFormat="1" ht="24.15" customHeight="1">
      <c r="A310" s="40"/>
      <c r="B310" s="41"/>
      <c r="C310" s="198" t="s">
        <v>487</v>
      </c>
      <c r="D310" s="198" t="s">
        <v>121</v>
      </c>
      <c r="E310" s="199" t="s">
        <v>488</v>
      </c>
      <c r="F310" s="200" t="s">
        <v>489</v>
      </c>
      <c r="G310" s="201" t="s">
        <v>385</v>
      </c>
      <c r="H310" s="202">
        <v>24</v>
      </c>
      <c r="I310" s="203"/>
      <c r="J310" s="204">
        <f>ROUND(I310*H310,2)</f>
        <v>0</v>
      </c>
      <c r="K310" s="200" t="s">
        <v>167</v>
      </c>
      <c r="L310" s="46"/>
      <c r="M310" s="205" t="s">
        <v>32</v>
      </c>
      <c r="N310" s="206" t="s">
        <v>49</v>
      </c>
      <c r="O310" s="86"/>
      <c r="P310" s="207">
        <f>O310*H310</f>
        <v>0</v>
      </c>
      <c r="Q310" s="207">
        <v>0</v>
      </c>
      <c r="R310" s="207">
        <f>Q310*H310</f>
        <v>0</v>
      </c>
      <c r="S310" s="207">
        <v>0</v>
      </c>
      <c r="T310" s="208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09" t="s">
        <v>119</v>
      </c>
      <c r="AT310" s="209" t="s">
        <v>121</v>
      </c>
      <c r="AU310" s="209" t="s">
        <v>89</v>
      </c>
      <c r="AY310" s="18" t="s">
        <v>120</v>
      </c>
      <c r="BE310" s="210">
        <f>IF(N310="základní",J310,0)</f>
        <v>0</v>
      </c>
      <c r="BF310" s="210">
        <f>IF(N310="snížená",J310,0)</f>
        <v>0</v>
      </c>
      <c r="BG310" s="210">
        <f>IF(N310="zákl. přenesená",J310,0)</f>
        <v>0</v>
      </c>
      <c r="BH310" s="210">
        <f>IF(N310="sníž. přenesená",J310,0)</f>
        <v>0</v>
      </c>
      <c r="BI310" s="210">
        <f>IF(N310="nulová",J310,0)</f>
        <v>0</v>
      </c>
      <c r="BJ310" s="18" t="s">
        <v>86</v>
      </c>
      <c r="BK310" s="210">
        <f>ROUND(I310*H310,2)</f>
        <v>0</v>
      </c>
      <c r="BL310" s="18" t="s">
        <v>119</v>
      </c>
      <c r="BM310" s="209" t="s">
        <v>490</v>
      </c>
    </row>
    <row r="311" s="2" customFormat="1">
      <c r="A311" s="40"/>
      <c r="B311" s="41"/>
      <c r="C311" s="42"/>
      <c r="D311" s="211" t="s">
        <v>126</v>
      </c>
      <c r="E311" s="42"/>
      <c r="F311" s="212" t="s">
        <v>491</v>
      </c>
      <c r="G311" s="42"/>
      <c r="H311" s="42"/>
      <c r="I311" s="213"/>
      <c r="J311" s="42"/>
      <c r="K311" s="42"/>
      <c r="L311" s="46"/>
      <c r="M311" s="214"/>
      <c r="N311" s="215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8" t="s">
        <v>126</v>
      </c>
      <c r="AU311" s="18" t="s">
        <v>89</v>
      </c>
    </row>
    <row r="312" s="2" customFormat="1">
      <c r="A312" s="40"/>
      <c r="B312" s="41"/>
      <c r="C312" s="42"/>
      <c r="D312" s="229" t="s">
        <v>170</v>
      </c>
      <c r="E312" s="42"/>
      <c r="F312" s="230" t="s">
        <v>492</v>
      </c>
      <c r="G312" s="42"/>
      <c r="H312" s="42"/>
      <c r="I312" s="213"/>
      <c r="J312" s="42"/>
      <c r="K312" s="42"/>
      <c r="L312" s="46"/>
      <c r="M312" s="214"/>
      <c r="N312" s="215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8" t="s">
        <v>170</v>
      </c>
      <c r="AU312" s="18" t="s">
        <v>89</v>
      </c>
    </row>
    <row r="313" s="14" customFormat="1">
      <c r="A313" s="14"/>
      <c r="B313" s="241"/>
      <c r="C313" s="242"/>
      <c r="D313" s="211" t="s">
        <v>208</v>
      </c>
      <c r="E313" s="243" t="s">
        <v>32</v>
      </c>
      <c r="F313" s="244" t="s">
        <v>486</v>
      </c>
      <c r="G313" s="242"/>
      <c r="H313" s="245">
        <v>24</v>
      </c>
      <c r="I313" s="246"/>
      <c r="J313" s="242"/>
      <c r="K313" s="242"/>
      <c r="L313" s="247"/>
      <c r="M313" s="248"/>
      <c r="N313" s="249"/>
      <c r="O313" s="249"/>
      <c r="P313" s="249"/>
      <c r="Q313" s="249"/>
      <c r="R313" s="249"/>
      <c r="S313" s="249"/>
      <c r="T313" s="25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1" t="s">
        <v>208</v>
      </c>
      <c r="AU313" s="251" t="s">
        <v>89</v>
      </c>
      <c r="AV313" s="14" t="s">
        <v>89</v>
      </c>
      <c r="AW313" s="14" t="s">
        <v>39</v>
      </c>
      <c r="AX313" s="14" t="s">
        <v>86</v>
      </c>
      <c r="AY313" s="251" t="s">
        <v>120</v>
      </c>
    </row>
    <row r="314" s="2" customFormat="1" ht="24.15" customHeight="1">
      <c r="A314" s="40"/>
      <c r="B314" s="41"/>
      <c r="C314" s="198" t="s">
        <v>493</v>
      </c>
      <c r="D314" s="198" t="s">
        <v>121</v>
      </c>
      <c r="E314" s="199" t="s">
        <v>494</v>
      </c>
      <c r="F314" s="200" t="s">
        <v>495</v>
      </c>
      <c r="G314" s="201" t="s">
        <v>385</v>
      </c>
      <c r="H314" s="202">
        <v>0.59999999999999998</v>
      </c>
      <c r="I314" s="203"/>
      <c r="J314" s="204">
        <f>ROUND(I314*H314,2)</f>
        <v>0</v>
      </c>
      <c r="K314" s="200" t="s">
        <v>167</v>
      </c>
      <c r="L314" s="46"/>
      <c r="M314" s="205" t="s">
        <v>32</v>
      </c>
      <c r="N314" s="206" t="s">
        <v>49</v>
      </c>
      <c r="O314" s="86"/>
      <c r="P314" s="207">
        <f>O314*H314</f>
        <v>0</v>
      </c>
      <c r="Q314" s="207">
        <v>0.0010499999999999999</v>
      </c>
      <c r="R314" s="207">
        <f>Q314*H314</f>
        <v>0.00062999999999999992</v>
      </c>
      <c r="S314" s="207">
        <v>0.0061999999999999998</v>
      </c>
      <c r="T314" s="208">
        <f>S314*H314</f>
        <v>0.0037199999999999998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09" t="s">
        <v>119</v>
      </c>
      <c r="AT314" s="209" t="s">
        <v>121</v>
      </c>
      <c r="AU314" s="209" t="s">
        <v>89</v>
      </c>
      <c r="AY314" s="18" t="s">
        <v>120</v>
      </c>
      <c r="BE314" s="210">
        <f>IF(N314="základní",J314,0)</f>
        <v>0</v>
      </c>
      <c r="BF314" s="210">
        <f>IF(N314="snížená",J314,0)</f>
        <v>0</v>
      </c>
      <c r="BG314" s="210">
        <f>IF(N314="zákl. přenesená",J314,0)</f>
        <v>0</v>
      </c>
      <c r="BH314" s="210">
        <f>IF(N314="sníž. přenesená",J314,0)</f>
        <v>0</v>
      </c>
      <c r="BI314" s="210">
        <f>IF(N314="nulová",J314,0)</f>
        <v>0</v>
      </c>
      <c r="BJ314" s="18" t="s">
        <v>86</v>
      </c>
      <c r="BK314" s="210">
        <f>ROUND(I314*H314,2)</f>
        <v>0</v>
      </c>
      <c r="BL314" s="18" t="s">
        <v>119</v>
      </c>
      <c r="BM314" s="209" t="s">
        <v>496</v>
      </c>
    </row>
    <row r="315" s="2" customFormat="1">
      <c r="A315" s="40"/>
      <c r="B315" s="41"/>
      <c r="C315" s="42"/>
      <c r="D315" s="211" t="s">
        <v>126</v>
      </c>
      <c r="E315" s="42"/>
      <c r="F315" s="212" t="s">
        <v>497</v>
      </c>
      <c r="G315" s="42"/>
      <c r="H315" s="42"/>
      <c r="I315" s="213"/>
      <c r="J315" s="42"/>
      <c r="K315" s="42"/>
      <c r="L315" s="46"/>
      <c r="M315" s="214"/>
      <c r="N315" s="215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8" t="s">
        <v>126</v>
      </c>
      <c r="AU315" s="18" t="s">
        <v>89</v>
      </c>
    </row>
    <row r="316" s="2" customFormat="1">
      <c r="A316" s="40"/>
      <c r="B316" s="41"/>
      <c r="C316" s="42"/>
      <c r="D316" s="229" t="s">
        <v>170</v>
      </c>
      <c r="E316" s="42"/>
      <c r="F316" s="230" t="s">
        <v>498</v>
      </c>
      <c r="G316" s="42"/>
      <c r="H316" s="42"/>
      <c r="I316" s="213"/>
      <c r="J316" s="42"/>
      <c r="K316" s="42"/>
      <c r="L316" s="46"/>
      <c r="M316" s="214"/>
      <c r="N316" s="215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8" t="s">
        <v>170</v>
      </c>
      <c r="AU316" s="18" t="s">
        <v>89</v>
      </c>
    </row>
    <row r="317" s="13" customFormat="1">
      <c r="A317" s="13"/>
      <c r="B317" s="231"/>
      <c r="C317" s="232"/>
      <c r="D317" s="211" t="s">
        <v>208</v>
      </c>
      <c r="E317" s="233" t="s">
        <v>32</v>
      </c>
      <c r="F317" s="234" t="s">
        <v>499</v>
      </c>
      <c r="G317" s="232"/>
      <c r="H317" s="233" t="s">
        <v>32</v>
      </c>
      <c r="I317" s="235"/>
      <c r="J317" s="232"/>
      <c r="K317" s="232"/>
      <c r="L317" s="236"/>
      <c r="M317" s="237"/>
      <c r="N317" s="238"/>
      <c r="O317" s="238"/>
      <c r="P317" s="238"/>
      <c r="Q317" s="238"/>
      <c r="R317" s="238"/>
      <c r="S317" s="238"/>
      <c r="T317" s="23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0" t="s">
        <v>208</v>
      </c>
      <c r="AU317" s="240" t="s">
        <v>89</v>
      </c>
      <c r="AV317" s="13" t="s">
        <v>86</v>
      </c>
      <c r="AW317" s="13" t="s">
        <v>39</v>
      </c>
      <c r="AX317" s="13" t="s">
        <v>78</v>
      </c>
      <c r="AY317" s="240" t="s">
        <v>120</v>
      </c>
    </row>
    <row r="318" s="14" customFormat="1">
      <c r="A318" s="14"/>
      <c r="B318" s="241"/>
      <c r="C318" s="242"/>
      <c r="D318" s="211" t="s">
        <v>208</v>
      </c>
      <c r="E318" s="243" t="s">
        <v>32</v>
      </c>
      <c r="F318" s="244" t="s">
        <v>500</v>
      </c>
      <c r="G318" s="242"/>
      <c r="H318" s="245">
        <v>0.59999999999999998</v>
      </c>
      <c r="I318" s="246"/>
      <c r="J318" s="242"/>
      <c r="K318" s="242"/>
      <c r="L318" s="247"/>
      <c r="M318" s="248"/>
      <c r="N318" s="249"/>
      <c r="O318" s="249"/>
      <c r="P318" s="249"/>
      <c r="Q318" s="249"/>
      <c r="R318" s="249"/>
      <c r="S318" s="249"/>
      <c r="T318" s="25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1" t="s">
        <v>208</v>
      </c>
      <c r="AU318" s="251" t="s">
        <v>89</v>
      </c>
      <c r="AV318" s="14" t="s">
        <v>89</v>
      </c>
      <c r="AW318" s="14" t="s">
        <v>39</v>
      </c>
      <c r="AX318" s="14" t="s">
        <v>86</v>
      </c>
      <c r="AY318" s="251" t="s">
        <v>120</v>
      </c>
    </row>
    <row r="319" s="11" customFormat="1" ht="22.8" customHeight="1">
      <c r="A319" s="11"/>
      <c r="B319" s="184"/>
      <c r="C319" s="185"/>
      <c r="D319" s="186" t="s">
        <v>77</v>
      </c>
      <c r="E319" s="227" t="s">
        <v>501</v>
      </c>
      <c r="F319" s="227" t="s">
        <v>502</v>
      </c>
      <c r="G319" s="185"/>
      <c r="H319" s="185"/>
      <c r="I319" s="188"/>
      <c r="J319" s="228">
        <f>BK319</f>
        <v>0</v>
      </c>
      <c r="K319" s="185"/>
      <c r="L319" s="190"/>
      <c r="M319" s="191"/>
      <c r="N319" s="192"/>
      <c r="O319" s="192"/>
      <c r="P319" s="193">
        <f>SUM(P320:P337)</f>
        <v>0</v>
      </c>
      <c r="Q319" s="192"/>
      <c r="R319" s="193">
        <f>SUM(R320:R337)</f>
        <v>0</v>
      </c>
      <c r="S319" s="192"/>
      <c r="T319" s="194">
        <f>SUM(T320:T337)</f>
        <v>0</v>
      </c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R319" s="195" t="s">
        <v>86</v>
      </c>
      <c r="AT319" s="196" t="s">
        <v>77</v>
      </c>
      <c r="AU319" s="196" t="s">
        <v>86</v>
      </c>
      <c r="AY319" s="195" t="s">
        <v>120</v>
      </c>
      <c r="BK319" s="197">
        <f>SUM(BK320:BK337)</f>
        <v>0</v>
      </c>
    </row>
    <row r="320" s="2" customFormat="1" ht="16.5" customHeight="1">
      <c r="A320" s="40"/>
      <c r="B320" s="41"/>
      <c r="C320" s="198" t="s">
        <v>503</v>
      </c>
      <c r="D320" s="198" t="s">
        <v>121</v>
      </c>
      <c r="E320" s="199" t="s">
        <v>504</v>
      </c>
      <c r="F320" s="200" t="s">
        <v>505</v>
      </c>
      <c r="G320" s="201" t="s">
        <v>275</v>
      </c>
      <c r="H320" s="202">
        <v>7.3259999999999996</v>
      </c>
      <c r="I320" s="203"/>
      <c r="J320" s="204">
        <f>ROUND(I320*H320,2)</f>
        <v>0</v>
      </c>
      <c r="K320" s="200" t="s">
        <v>167</v>
      </c>
      <c r="L320" s="46"/>
      <c r="M320" s="205" t="s">
        <v>32</v>
      </c>
      <c r="N320" s="206" t="s">
        <v>49</v>
      </c>
      <c r="O320" s="86"/>
      <c r="P320" s="207">
        <f>O320*H320</f>
        <v>0</v>
      </c>
      <c r="Q320" s="207">
        <v>0</v>
      </c>
      <c r="R320" s="207">
        <f>Q320*H320</f>
        <v>0</v>
      </c>
      <c r="S320" s="207">
        <v>0</v>
      </c>
      <c r="T320" s="208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09" t="s">
        <v>119</v>
      </c>
      <c r="AT320" s="209" t="s">
        <v>121</v>
      </c>
      <c r="AU320" s="209" t="s">
        <v>89</v>
      </c>
      <c r="AY320" s="18" t="s">
        <v>120</v>
      </c>
      <c r="BE320" s="210">
        <f>IF(N320="základní",J320,0)</f>
        <v>0</v>
      </c>
      <c r="BF320" s="210">
        <f>IF(N320="snížená",J320,0)</f>
        <v>0</v>
      </c>
      <c r="BG320" s="210">
        <f>IF(N320="zákl. přenesená",J320,0)</f>
        <v>0</v>
      </c>
      <c r="BH320" s="210">
        <f>IF(N320="sníž. přenesená",J320,0)</f>
        <v>0</v>
      </c>
      <c r="BI320" s="210">
        <f>IF(N320="nulová",J320,0)</f>
        <v>0</v>
      </c>
      <c r="BJ320" s="18" t="s">
        <v>86</v>
      </c>
      <c r="BK320" s="210">
        <f>ROUND(I320*H320,2)</f>
        <v>0</v>
      </c>
      <c r="BL320" s="18" t="s">
        <v>119</v>
      </c>
      <c r="BM320" s="209" t="s">
        <v>506</v>
      </c>
    </row>
    <row r="321" s="2" customFormat="1">
      <c r="A321" s="40"/>
      <c r="B321" s="41"/>
      <c r="C321" s="42"/>
      <c r="D321" s="211" t="s">
        <v>126</v>
      </c>
      <c r="E321" s="42"/>
      <c r="F321" s="212" t="s">
        <v>507</v>
      </c>
      <c r="G321" s="42"/>
      <c r="H321" s="42"/>
      <c r="I321" s="213"/>
      <c r="J321" s="42"/>
      <c r="K321" s="42"/>
      <c r="L321" s="46"/>
      <c r="M321" s="214"/>
      <c r="N321" s="215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8" t="s">
        <v>126</v>
      </c>
      <c r="AU321" s="18" t="s">
        <v>89</v>
      </c>
    </row>
    <row r="322" s="2" customFormat="1">
      <c r="A322" s="40"/>
      <c r="B322" s="41"/>
      <c r="C322" s="42"/>
      <c r="D322" s="229" t="s">
        <v>170</v>
      </c>
      <c r="E322" s="42"/>
      <c r="F322" s="230" t="s">
        <v>508</v>
      </c>
      <c r="G322" s="42"/>
      <c r="H322" s="42"/>
      <c r="I322" s="213"/>
      <c r="J322" s="42"/>
      <c r="K322" s="42"/>
      <c r="L322" s="46"/>
      <c r="M322" s="214"/>
      <c r="N322" s="215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8" t="s">
        <v>170</v>
      </c>
      <c r="AU322" s="18" t="s">
        <v>89</v>
      </c>
    </row>
    <row r="323" s="2" customFormat="1" ht="24.15" customHeight="1">
      <c r="A323" s="40"/>
      <c r="B323" s="41"/>
      <c r="C323" s="198" t="s">
        <v>509</v>
      </c>
      <c r="D323" s="198" t="s">
        <v>121</v>
      </c>
      <c r="E323" s="199" t="s">
        <v>510</v>
      </c>
      <c r="F323" s="200" t="s">
        <v>511</v>
      </c>
      <c r="G323" s="201" t="s">
        <v>275</v>
      </c>
      <c r="H323" s="202">
        <v>29.303999999999998</v>
      </c>
      <c r="I323" s="203"/>
      <c r="J323" s="204">
        <f>ROUND(I323*H323,2)</f>
        <v>0</v>
      </c>
      <c r="K323" s="200" t="s">
        <v>167</v>
      </c>
      <c r="L323" s="46"/>
      <c r="M323" s="205" t="s">
        <v>32</v>
      </c>
      <c r="N323" s="206" t="s">
        <v>49</v>
      </c>
      <c r="O323" s="86"/>
      <c r="P323" s="207">
        <f>O323*H323</f>
        <v>0</v>
      </c>
      <c r="Q323" s="207">
        <v>0</v>
      </c>
      <c r="R323" s="207">
        <f>Q323*H323</f>
        <v>0</v>
      </c>
      <c r="S323" s="207">
        <v>0</v>
      </c>
      <c r="T323" s="208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09" t="s">
        <v>119</v>
      </c>
      <c r="AT323" s="209" t="s">
        <v>121</v>
      </c>
      <c r="AU323" s="209" t="s">
        <v>89</v>
      </c>
      <c r="AY323" s="18" t="s">
        <v>120</v>
      </c>
      <c r="BE323" s="210">
        <f>IF(N323="základní",J323,0)</f>
        <v>0</v>
      </c>
      <c r="BF323" s="210">
        <f>IF(N323="snížená",J323,0)</f>
        <v>0</v>
      </c>
      <c r="BG323" s="210">
        <f>IF(N323="zákl. přenesená",J323,0)</f>
        <v>0</v>
      </c>
      <c r="BH323" s="210">
        <f>IF(N323="sníž. přenesená",J323,0)</f>
        <v>0</v>
      </c>
      <c r="BI323" s="210">
        <f>IF(N323="nulová",J323,0)</f>
        <v>0</v>
      </c>
      <c r="BJ323" s="18" t="s">
        <v>86</v>
      </c>
      <c r="BK323" s="210">
        <f>ROUND(I323*H323,2)</f>
        <v>0</v>
      </c>
      <c r="BL323" s="18" t="s">
        <v>119</v>
      </c>
      <c r="BM323" s="209" t="s">
        <v>512</v>
      </c>
    </row>
    <row r="324" s="2" customFormat="1">
      <c r="A324" s="40"/>
      <c r="B324" s="41"/>
      <c r="C324" s="42"/>
      <c r="D324" s="211" t="s">
        <v>126</v>
      </c>
      <c r="E324" s="42"/>
      <c r="F324" s="212" t="s">
        <v>513</v>
      </c>
      <c r="G324" s="42"/>
      <c r="H324" s="42"/>
      <c r="I324" s="213"/>
      <c r="J324" s="42"/>
      <c r="K324" s="42"/>
      <c r="L324" s="46"/>
      <c r="M324" s="214"/>
      <c r="N324" s="215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8" t="s">
        <v>126</v>
      </c>
      <c r="AU324" s="18" t="s">
        <v>89</v>
      </c>
    </row>
    <row r="325" s="2" customFormat="1">
      <c r="A325" s="40"/>
      <c r="B325" s="41"/>
      <c r="C325" s="42"/>
      <c r="D325" s="229" t="s">
        <v>170</v>
      </c>
      <c r="E325" s="42"/>
      <c r="F325" s="230" t="s">
        <v>514</v>
      </c>
      <c r="G325" s="42"/>
      <c r="H325" s="42"/>
      <c r="I325" s="213"/>
      <c r="J325" s="42"/>
      <c r="K325" s="42"/>
      <c r="L325" s="46"/>
      <c r="M325" s="214"/>
      <c r="N325" s="215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8" t="s">
        <v>170</v>
      </c>
      <c r="AU325" s="18" t="s">
        <v>89</v>
      </c>
    </row>
    <row r="326" s="14" customFormat="1">
      <c r="A326" s="14"/>
      <c r="B326" s="241"/>
      <c r="C326" s="242"/>
      <c r="D326" s="211" t="s">
        <v>208</v>
      </c>
      <c r="E326" s="242"/>
      <c r="F326" s="244" t="s">
        <v>515</v>
      </c>
      <c r="G326" s="242"/>
      <c r="H326" s="245">
        <v>29.303999999999998</v>
      </c>
      <c r="I326" s="246"/>
      <c r="J326" s="242"/>
      <c r="K326" s="242"/>
      <c r="L326" s="247"/>
      <c r="M326" s="248"/>
      <c r="N326" s="249"/>
      <c r="O326" s="249"/>
      <c r="P326" s="249"/>
      <c r="Q326" s="249"/>
      <c r="R326" s="249"/>
      <c r="S326" s="249"/>
      <c r="T326" s="25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1" t="s">
        <v>208</v>
      </c>
      <c r="AU326" s="251" t="s">
        <v>89</v>
      </c>
      <c r="AV326" s="14" t="s">
        <v>89</v>
      </c>
      <c r="AW326" s="14" t="s">
        <v>4</v>
      </c>
      <c r="AX326" s="14" t="s">
        <v>86</v>
      </c>
      <c r="AY326" s="251" t="s">
        <v>120</v>
      </c>
    </row>
    <row r="327" s="2" customFormat="1" ht="24.15" customHeight="1">
      <c r="A327" s="40"/>
      <c r="B327" s="41"/>
      <c r="C327" s="198" t="s">
        <v>516</v>
      </c>
      <c r="D327" s="198" t="s">
        <v>121</v>
      </c>
      <c r="E327" s="199" t="s">
        <v>517</v>
      </c>
      <c r="F327" s="200" t="s">
        <v>518</v>
      </c>
      <c r="G327" s="201" t="s">
        <v>275</v>
      </c>
      <c r="H327" s="202">
        <v>7.3259999999999996</v>
      </c>
      <c r="I327" s="203"/>
      <c r="J327" s="204">
        <f>ROUND(I327*H327,2)</f>
        <v>0</v>
      </c>
      <c r="K327" s="200" t="s">
        <v>167</v>
      </c>
      <c r="L327" s="46"/>
      <c r="M327" s="205" t="s">
        <v>32</v>
      </c>
      <c r="N327" s="206" t="s">
        <v>49</v>
      </c>
      <c r="O327" s="86"/>
      <c r="P327" s="207">
        <f>O327*H327</f>
        <v>0</v>
      </c>
      <c r="Q327" s="207">
        <v>0</v>
      </c>
      <c r="R327" s="207">
        <f>Q327*H327</f>
        <v>0</v>
      </c>
      <c r="S327" s="207">
        <v>0</v>
      </c>
      <c r="T327" s="208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09" t="s">
        <v>119</v>
      </c>
      <c r="AT327" s="209" t="s">
        <v>121</v>
      </c>
      <c r="AU327" s="209" t="s">
        <v>89</v>
      </c>
      <c r="AY327" s="18" t="s">
        <v>120</v>
      </c>
      <c r="BE327" s="210">
        <f>IF(N327="základní",J327,0)</f>
        <v>0</v>
      </c>
      <c r="BF327" s="210">
        <f>IF(N327="snížená",J327,0)</f>
        <v>0</v>
      </c>
      <c r="BG327" s="210">
        <f>IF(N327="zákl. přenesená",J327,0)</f>
        <v>0</v>
      </c>
      <c r="BH327" s="210">
        <f>IF(N327="sníž. přenesená",J327,0)</f>
        <v>0</v>
      </c>
      <c r="BI327" s="210">
        <f>IF(N327="nulová",J327,0)</f>
        <v>0</v>
      </c>
      <c r="BJ327" s="18" t="s">
        <v>86</v>
      </c>
      <c r="BK327" s="210">
        <f>ROUND(I327*H327,2)</f>
        <v>0</v>
      </c>
      <c r="BL327" s="18" t="s">
        <v>119</v>
      </c>
      <c r="BM327" s="209" t="s">
        <v>519</v>
      </c>
    </row>
    <row r="328" s="2" customFormat="1">
      <c r="A328" s="40"/>
      <c r="B328" s="41"/>
      <c r="C328" s="42"/>
      <c r="D328" s="211" t="s">
        <v>126</v>
      </c>
      <c r="E328" s="42"/>
      <c r="F328" s="212" t="s">
        <v>520</v>
      </c>
      <c r="G328" s="42"/>
      <c r="H328" s="42"/>
      <c r="I328" s="213"/>
      <c r="J328" s="42"/>
      <c r="K328" s="42"/>
      <c r="L328" s="46"/>
      <c r="M328" s="214"/>
      <c r="N328" s="215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8" t="s">
        <v>126</v>
      </c>
      <c r="AU328" s="18" t="s">
        <v>89</v>
      </c>
    </row>
    <row r="329" s="2" customFormat="1">
      <c r="A329" s="40"/>
      <c r="B329" s="41"/>
      <c r="C329" s="42"/>
      <c r="D329" s="229" t="s">
        <v>170</v>
      </c>
      <c r="E329" s="42"/>
      <c r="F329" s="230" t="s">
        <v>521</v>
      </c>
      <c r="G329" s="42"/>
      <c r="H329" s="42"/>
      <c r="I329" s="213"/>
      <c r="J329" s="42"/>
      <c r="K329" s="42"/>
      <c r="L329" s="46"/>
      <c r="M329" s="214"/>
      <c r="N329" s="215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8" t="s">
        <v>170</v>
      </c>
      <c r="AU329" s="18" t="s">
        <v>89</v>
      </c>
    </row>
    <row r="330" s="2" customFormat="1" ht="44.25" customHeight="1">
      <c r="A330" s="40"/>
      <c r="B330" s="41"/>
      <c r="C330" s="198" t="s">
        <v>522</v>
      </c>
      <c r="D330" s="198" t="s">
        <v>121</v>
      </c>
      <c r="E330" s="199" t="s">
        <v>523</v>
      </c>
      <c r="F330" s="200" t="s">
        <v>277</v>
      </c>
      <c r="G330" s="201" t="s">
        <v>275</v>
      </c>
      <c r="H330" s="202">
        <v>6.2640000000000002</v>
      </c>
      <c r="I330" s="203"/>
      <c r="J330" s="204">
        <f>ROUND(I330*H330,2)</f>
        <v>0</v>
      </c>
      <c r="K330" s="200" t="s">
        <v>167</v>
      </c>
      <c r="L330" s="46"/>
      <c r="M330" s="205" t="s">
        <v>32</v>
      </c>
      <c r="N330" s="206" t="s">
        <v>49</v>
      </c>
      <c r="O330" s="86"/>
      <c r="P330" s="207">
        <f>O330*H330</f>
        <v>0</v>
      </c>
      <c r="Q330" s="207">
        <v>0</v>
      </c>
      <c r="R330" s="207">
        <f>Q330*H330</f>
        <v>0</v>
      </c>
      <c r="S330" s="207">
        <v>0</v>
      </c>
      <c r="T330" s="208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09" t="s">
        <v>119</v>
      </c>
      <c r="AT330" s="209" t="s">
        <v>121</v>
      </c>
      <c r="AU330" s="209" t="s">
        <v>89</v>
      </c>
      <c r="AY330" s="18" t="s">
        <v>120</v>
      </c>
      <c r="BE330" s="210">
        <f>IF(N330="základní",J330,0)</f>
        <v>0</v>
      </c>
      <c r="BF330" s="210">
        <f>IF(N330="snížená",J330,0)</f>
        <v>0</v>
      </c>
      <c r="BG330" s="210">
        <f>IF(N330="zákl. přenesená",J330,0)</f>
        <v>0</v>
      </c>
      <c r="BH330" s="210">
        <f>IF(N330="sníž. přenesená",J330,0)</f>
        <v>0</v>
      </c>
      <c r="BI330" s="210">
        <f>IF(N330="nulová",J330,0)</f>
        <v>0</v>
      </c>
      <c r="BJ330" s="18" t="s">
        <v>86</v>
      </c>
      <c r="BK330" s="210">
        <f>ROUND(I330*H330,2)</f>
        <v>0</v>
      </c>
      <c r="BL330" s="18" t="s">
        <v>119</v>
      </c>
      <c r="BM330" s="209" t="s">
        <v>524</v>
      </c>
    </row>
    <row r="331" s="2" customFormat="1">
      <c r="A331" s="40"/>
      <c r="B331" s="41"/>
      <c r="C331" s="42"/>
      <c r="D331" s="211" t="s">
        <v>126</v>
      </c>
      <c r="E331" s="42"/>
      <c r="F331" s="212" t="s">
        <v>277</v>
      </c>
      <c r="G331" s="42"/>
      <c r="H331" s="42"/>
      <c r="I331" s="213"/>
      <c r="J331" s="42"/>
      <c r="K331" s="42"/>
      <c r="L331" s="46"/>
      <c r="M331" s="214"/>
      <c r="N331" s="215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8" t="s">
        <v>126</v>
      </c>
      <c r="AU331" s="18" t="s">
        <v>89</v>
      </c>
    </row>
    <row r="332" s="2" customFormat="1">
      <c r="A332" s="40"/>
      <c r="B332" s="41"/>
      <c r="C332" s="42"/>
      <c r="D332" s="229" t="s">
        <v>170</v>
      </c>
      <c r="E332" s="42"/>
      <c r="F332" s="230" t="s">
        <v>525</v>
      </c>
      <c r="G332" s="42"/>
      <c r="H332" s="42"/>
      <c r="I332" s="213"/>
      <c r="J332" s="42"/>
      <c r="K332" s="42"/>
      <c r="L332" s="46"/>
      <c r="M332" s="214"/>
      <c r="N332" s="215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8" t="s">
        <v>170</v>
      </c>
      <c r="AU332" s="18" t="s">
        <v>89</v>
      </c>
    </row>
    <row r="333" s="14" customFormat="1">
      <c r="A333" s="14"/>
      <c r="B333" s="241"/>
      <c r="C333" s="242"/>
      <c r="D333" s="211" t="s">
        <v>208</v>
      </c>
      <c r="E333" s="243" t="s">
        <v>32</v>
      </c>
      <c r="F333" s="244" t="s">
        <v>526</v>
      </c>
      <c r="G333" s="242"/>
      <c r="H333" s="245">
        <v>6.2640000000000002</v>
      </c>
      <c r="I333" s="246"/>
      <c r="J333" s="242"/>
      <c r="K333" s="242"/>
      <c r="L333" s="247"/>
      <c r="M333" s="248"/>
      <c r="N333" s="249"/>
      <c r="O333" s="249"/>
      <c r="P333" s="249"/>
      <c r="Q333" s="249"/>
      <c r="R333" s="249"/>
      <c r="S333" s="249"/>
      <c r="T333" s="25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1" t="s">
        <v>208</v>
      </c>
      <c r="AU333" s="251" t="s">
        <v>89</v>
      </c>
      <c r="AV333" s="14" t="s">
        <v>89</v>
      </c>
      <c r="AW333" s="14" t="s">
        <v>39</v>
      </c>
      <c r="AX333" s="14" t="s">
        <v>86</v>
      </c>
      <c r="AY333" s="251" t="s">
        <v>120</v>
      </c>
    </row>
    <row r="334" s="2" customFormat="1" ht="44.25" customHeight="1">
      <c r="A334" s="40"/>
      <c r="B334" s="41"/>
      <c r="C334" s="198" t="s">
        <v>527</v>
      </c>
      <c r="D334" s="198" t="s">
        <v>121</v>
      </c>
      <c r="E334" s="199" t="s">
        <v>528</v>
      </c>
      <c r="F334" s="200" t="s">
        <v>529</v>
      </c>
      <c r="G334" s="201" t="s">
        <v>275</v>
      </c>
      <c r="H334" s="202">
        <v>1.0580000000000001</v>
      </c>
      <c r="I334" s="203"/>
      <c r="J334" s="204">
        <f>ROUND(I334*H334,2)</f>
        <v>0</v>
      </c>
      <c r="K334" s="200" t="s">
        <v>167</v>
      </c>
      <c r="L334" s="46"/>
      <c r="M334" s="205" t="s">
        <v>32</v>
      </c>
      <c r="N334" s="206" t="s">
        <v>49</v>
      </c>
      <c r="O334" s="86"/>
      <c r="P334" s="207">
        <f>O334*H334</f>
        <v>0</v>
      </c>
      <c r="Q334" s="207">
        <v>0</v>
      </c>
      <c r="R334" s="207">
        <f>Q334*H334</f>
        <v>0</v>
      </c>
      <c r="S334" s="207">
        <v>0</v>
      </c>
      <c r="T334" s="208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09" t="s">
        <v>119</v>
      </c>
      <c r="AT334" s="209" t="s">
        <v>121</v>
      </c>
      <c r="AU334" s="209" t="s">
        <v>89</v>
      </c>
      <c r="AY334" s="18" t="s">
        <v>120</v>
      </c>
      <c r="BE334" s="210">
        <f>IF(N334="základní",J334,0)</f>
        <v>0</v>
      </c>
      <c r="BF334" s="210">
        <f>IF(N334="snížená",J334,0)</f>
        <v>0</v>
      </c>
      <c r="BG334" s="210">
        <f>IF(N334="zákl. přenesená",J334,0)</f>
        <v>0</v>
      </c>
      <c r="BH334" s="210">
        <f>IF(N334="sníž. přenesená",J334,0)</f>
        <v>0</v>
      </c>
      <c r="BI334" s="210">
        <f>IF(N334="nulová",J334,0)</f>
        <v>0</v>
      </c>
      <c r="BJ334" s="18" t="s">
        <v>86</v>
      </c>
      <c r="BK334" s="210">
        <f>ROUND(I334*H334,2)</f>
        <v>0</v>
      </c>
      <c r="BL334" s="18" t="s">
        <v>119</v>
      </c>
      <c r="BM334" s="209" t="s">
        <v>530</v>
      </c>
    </row>
    <row r="335" s="2" customFormat="1">
      <c r="A335" s="40"/>
      <c r="B335" s="41"/>
      <c r="C335" s="42"/>
      <c r="D335" s="211" t="s">
        <v>126</v>
      </c>
      <c r="E335" s="42"/>
      <c r="F335" s="212" t="s">
        <v>529</v>
      </c>
      <c r="G335" s="42"/>
      <c r="H335" s="42"/>
      <c r="I335" s="213"/>
      <c r="J335" s="42"/>
      <c r="K335" s="42"/>
      <c r="L335" s="46"/>
      <c r="M335" s="214"/>
      <c r="N335" s="215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8" t="s">
        <v>126</v>
      </c>
      <c r="AU335" s="18" t="s">
        <v>89</v>
      </c>
    </row>
    <row r="336" s="2" customFormat="1">
      <c r="A336" s="40"/>
      <c r="B336" s="41"/>
      <c r="C336" s="42"/>
      <c r="D336" s="229" t="s">
        <v>170</v>
      </c>
      <c r="E336" s="42"/>
      <c r="F336" s="230" t="s">
        <v>531</v>
      </c>
      <c r="G336" s="42"/>
      <c r="H336" s="42"/>
      <c r="I336" s="213"/>
      <c r="J336" s="42"/>
      <c r="K336" s="42"/>
      <c r="L336" s="46"/>
      <c r="M336" s="214"/>
      <c r="N336" s="215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8" t="s">
        <v>170</v>
      </c>
      <c r="AU336" s="18" t="s">
        <v>89</v>
      </c>
    </row>
    <row r="337" s="14" customFormat="1">
      <c r="A337" s="14"/>
      <c r="B337" s="241"/>
      <c r="C337" s="242"/>
      <c r="D337" s="211" t="s">
        <v>208</v>
      </c>
      <c r="E337" s="243" t="s">
        <v>32</v>
      </c>
      <c r="F337" s="244" t="s">
        <v>532</v>
      </c>
      <c r="G337" s="242"/>
      <c r="H337" s="245">
        <v>1.0580000000000001</v>
      </c>
      <c r="I337" s="246"/>
      <c r="J337" s="242"/>
      <c r="K337" s="242"/>
      <c r="L337" s="247"/>
      <c r="M337" s="248"/>
      <c r="N337" s="249"/>
      <c r="O337" s="249"/>
      <c r="P337" s="249"/>
      <c r="Q337" s="249"/>
      <c r="R337" s="249"/>
      <c r="S337" s="249"/>
      <c r="T337" s="25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1" t="s">
        <v>208</v>
      </c>
      <c r="AU337" s="251" t="s">
        <v>89</v>
      </c>
      <c r="AV337" s="14" t="s">
        <v>89</v>
      </c>
      <c r="AW337" s="14" t="s">
        <v>39</v>
      </c>
      <c r="AX337" s="14" t="s">
        <v>86</v>
      </c>
      <c r="AY337" s="251" t="s">
        <v>120</v>
      </c>
    </row>
    <row r="338" s="11" customFormat="1" ht="22.8" customHeight="1">
      <c r="A338" s="11"/>
      <c r="B338" s="184"/>
      <c r="C338" s="185"/>
      <c r="D338" s="186" t="s">
        <v>77</v>
      </c>
      <c r="E338" s="227" t="s">
        <v>533</v>
      </c>
      <c r="F338" s="227" t="s">
        <v>534</v>
      </c>
      <c r="G338" s="185"/>
      <c r="H338" s="185"/>
      <c r="I338" s="188"/>
      <c r="J338" s="228">
        <f>BK338</f>
        <v>0</v>
      </c>
      <c r="K338" s="185"/>
      <c r="L338" s="190"/>
      <c r="M338" s="191"/>
      <c r="N338" s="192"/>
      <c r="O338" s="192"/>
      <c r="P338" s="193">
        <f>SUM(P339:P344)</f>
        <v>0</v>
      </c>
      <c r="Q338" s="192"/>
      <c r="R338" s="193">
        <f>SUM(R339:R344)</f>
        <v>0</v>
      </c>
      <c r="S338" s="192"/>
      <c r="T338" s="194">
        <f>SUM(T339:T344)</f>
        <v>0</v>
      </c>
      <c r="U338" s="11"/>
      <c r="V338" s="11"/>
      <c r="W338" s="11"/>
      <c r="X338" s="11"/>
      <c r="Y338" s="11"/>
      <c r="Z338" s="11"/>
      <c r="AA338" s="11"/>
      <c r="AB338" s="11"/>
      <c r="AC338" s="11"/>
      <c r="AD338" s="11"/>
      <c r="AE338" s="11"/>
      <c r="AR338" s="195" t="s">
        <v>86</v>
      </c>
      <c r="AT338" s="196" t="s">
        <v>77</v>
      </c>
      <c r="AU338" s="196" t="s">
        <v>86</v>
      </c>
      <c r="AY338" s="195" t="s">
        <v>120</v>
      </c>
      <c r="BK338" s="197">
        <f>SUM(BK339:BK344)</f>
        <v>0</v>
      </c>
    </row>
    <row r="339" s="2" customFormat="1" ht="24.15" customHeight="1">
      <c r="A339" s="40"/>
      <c r="B339" s="41"/>
      <c r="C339" s="198" t="s">
        <v>535</v>
      </c>
      <c r="D339" s="198" t="s">
        <v>121</v>
      </c>
      <c r="E339" s="199" t="s">
        <v>536</v>
      </c>
      <c r="F339" s="200" t="s">
        <v>537</v>
      </c>
      <c r="G339" s="201" t="s">
        <v>275</v>
      </c>
      <c r="H339" s="202">
        <v>56.378999999999998</v>
      </c>
      <c r="I339" s="203"/>
      <c r="J339" s="204">
        <f>ROUND(I339*H339,2)</f>
        <v>0</v>
      </c>
      <c r="K339" s="200" t="s">
        <v>167</v>
      </c>
      <c r="L339" s="46"/>
      <c r="M339" s="205" t="s">
        <v>32</v>
      </c>
      <c r="N339" s="206" t="s">
        <v>49</v>
      </c>
      <c r="O339" s="86"/>
      <c r="P339" s="207">
        <f>O339*H339</f>
        <v>0</v>
      </c>
      <c r="Q339" s="207">
        <v>0</v>
      </c>
      <c r="R339" s="207">
        <f>Q339*H339</f>
        <v>0</v>
      </c>
      <c r="S339" s="207">
        <v>0</v>
      </c>
      <c r="T339" s="208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09" t="s">
        <v>119</v>
      </c>
      <c r="AT339" s="209" t="s">
        <v>121</v>
      </c>
      <c r="AU339" s="209" t="s">
        <v>89</v>
      </c>
      <c r="AY339" s="18" t="s">
        <v>120</v>
      </c>
      <c r="BE339" s="210">
        <f>IF(N339="základní",J339,0)</f>
        <v>0</v>
      </c>
      <c r="BF339" s="210">
        <f>IF(N339="snížená",J339,0)</f>
        <v>0</v>
      </c>
      <c r="BG339" s="210">
        <f>IF(N339="zákl. přenesená",J339,0)</f>
        <v>0</v>
      </c>
      <c r="BH339" s="210">
        <f>IF(N339="sníž. přenesená",J339,0)</f>
        <v>0</v>
      </c>
      <c r="BI339" s="210">
        <f>IF(N339="nulová",J339,0)</f>
        <v>0</v>
      </c>
      <c r="BJ339" s="18" t="s">
        <v>86</v>
      </c>
      <c r="BK339" s="210">
        <f>ROUND(I339*H339,2)</f>
        <v>0</v>
      </c>
      <c r="BL339" s="18" t="s">
        <v>119</v>
      </c>
      <c r="BM339" s="209" t="s">
        <v>538</v>
      </c>
    </row>
    <row r="340" s="2" customFormat="1">
      <c r="A340" s="40"/>
      <c r="B340" s="41"/>
      <c r="C340" s="42"/>
      <c r="D340" s="211" t="s">
        <v>126</v>
      </c>
      <c r="E340" s="42"/>
      <c r="F340" s="212" t="s">
        <v>539</v>
      </c>
      <c r="G340" s="42"/>
      <c r="H340" s="42"/>
      <c r="I340" s="213"/>
      <c r="J340" s="42"/>
      <c r="K340" s="42"/>
      <c r="L340" s="46"/>
      <c r="M340" s="214"/>
      <c r="N340" s="215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8" t="s">
        <v>126</v>
      </c>
      <c r="AU340" s="18" t="s">
        <v>89</v>
      </c>
    </row>
    <row r="341" s="2" customFormat="1">
      <c r="A341" s="40"/>
      <c r="B341" s="41"/>
      <c r="C341" s="42"/>
      <c r="D341" s="229" t="s">
        <v>170</v>
      </c>
      <c r="E341" s="42"/>
      <c r="F341" s="230" t="s">
        <v>540</v>
      </c>
      <c r="G341" s="42"/>
      <c r="H341" s="42"/>
      <c r="I341" s="213"/>
      <c r="J341" s="42"/>
      <c r="K341" s="42"/>
      <c r="L341" s="46"/>
      <c r="M341" s="214"/>
      <c r="N341" s="215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8" t="s">
        <v>170</v>
      </c>
      <c r="AU341" s="18" t="s">
        <v>89</v>
      </c>
    </row>
    <row r="342" s="2" customFormat="1" ht="33" customHeight="1">
      <c r="A342" s="40"/>
      <c r="B342" s="41"/>
      <c r="C342" s="198" t="s">
        <v>541</v>
      </c>
      <c r="D342" s="198" t="s">
        <v>121</v>
      </c>
      <c r="E342" s="199" t="s">
        <v>542</v>
      </c>
      <c r="F342" s="200" t="s">
        <v>543</v>
      </c>
      <c r="G342" s="201" t="s">
        <v>275</v>
      </c>
      <c r="H342" s="202">
        <v>56.378999999999998</v>
      </c>
      <c r="I342" s="203"/>
      <c r="J342" s="204">
        <f>ROUND(I342*H342,2)</f>
        <v>0</v>
      </c>
      <c r="K342" s="200" t="s">
        <v>167</v>
      </c>
      <c r="L342" s="46"/>
      <c r="M342" s="205" t="s">
        <v>32</v>
      </c>
      <c r="N342" s="206" t="s">
        <v>49</v>
      </c>
      <c r="O342" s="86"/>
      <c r="P342" s="207">
        <f>O342*H342</f>
        <v>0</v>
      </c>
      <c r="Q342" s="207">
        <v>0</v>
      </c>
      <c r="R342" s="207">
        <f>Q342*H342</f>
        <v>0</v>
      </c>
      <c r="S342" s="207">
        <v>0</v>
      </c>
      <c r="T342" s="208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09" t="s">
        <v>119</v>
      </c>
      <c r="AT342" s="209" t="s">
        <v>121</v>
      </c>
      <c r="AU342" s="209" t="s">
        <v>89</v>
      </c>
      <c r="AY342" s="18" t="s">
        <v>120</v>
      </c>
      <c r="BE342" s="210">
        <f>IF(N342="základní",J342,0)</f>
        <v>0</v>
      </c>
      <c r="BF342" s="210">
        <f>IF(N342="snížená",J342,0)</f>
        <v>0</v>
      </c>
      <c r="BG342" s="210">
        <f>IF(N342="zákl. přenesená",J342,0)</f>
        <v>0</v>
      </c>
      <c r="BH342" s="210">
        <f>IF(N342="sníž. přenesená",J342,0)</f>
        <v>0</v>
      </c>
      <c r="BI342" s="210">
        <f>IF(N342="nulová",J342,0)</f>
        <v>0</v>
      </c>
      <c r="BJ342" s="18" t="s">
        <v>86</v>
      </c>
      <c r="BK342" s="210">
        <f>ROUND(I342*H342,2)</f>
        <v>0</v>
      </c>
      <c r="BL342" s="18" t="s">
        <v>119</v>
      </c>
      <c r="BM342" s="209" t="s">
        <v>544</v>
      </c>
    </row>
    <row r="343" s="2" customFormat="1">
      <c r="A343" s="40"/>
      <c r="B343" s="41"/>
      <c r="C343" s="42"/>
      <c r="D343" s="211" t="s">
        <v>126</v>
      </c>
      <c r="E343" s="42"/>
      <c r="F343" s="212" t="s">
        <v>545</v>
      </c>
      <c r="G343" s="42"/>
      <c r="H343" s="42"/>
      <c r="I343" s="213"/>
      <c r="J343" s="42"/>
      <c r="K343" s="42"/>
      <c r="L343" s="46"/>
      <c r="M343" s="214"/>
      <c r="N343" s="215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8" t="s">
        <v>126</v>
      </c>
      <c r="AU343" s="18" t="s">
        <v>89</v>
      </c>
    </row>
    <row r="344" s="2" customFormat="1">
      <c r="A344" s="40"/>
      <c r="B344" s="41"/>
      <c r="C344" s="42"/>
      <c r="D344" s="229" t="s">
        <v>170</v>
      </c>
      <c r="E344" s="42"/>
      <c r="F344" s="230" t="s">
        <v>546</v>
      </c>
      <c r="G344" s="42"/>
      <c r="H344" s="42"/>
      <c r="I344" s="213"/>
      <c r="J344" s="42"/>
      <c r="K344" s="42"/>
      <c r="L344" s="46"/>
      <c r="M344" s="214"/>
      <c r="N344" s="215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8" t="s">
        <v>170</v>
      </c>
      <c r="AU344" s="18" t="s">
        <v>89</v>
      </c>
    </row>
    <row r="345" s="11" customFormat="1" ht="25.92" customHeight="1">
      <c r="A345" s="11"/>
      <c r="B345" s="184"/>
      <c r="C345" s="185"/>
      <c r="D345" s="186" t="s">
        <v>77</v>
      </c>
      <c r="E345" s="187" t="s">
        <v>547</v>
      </c>
      <c r="F345" s="187" t="s">
        <v>548</v>
      </c>
      <c r="G345" s="185"/>
      <c r="H345" s="185"/>
      <c r="I345" s="188"/>
      <c r="J345" s="189">
        <f>BK345</f>
        <v>0</v>
      </c>
      <c r="K345" s="185"/>
      <c r="L345" s="190"/>
      <c r="M345" s="191"/>
      <c r="N345" s="192"/>
      <c r="O345" s="192"/>
      <c r="P345" s="193">
        <f>P346</f>
        <v>0</v>
      </c>
      <c r="Q345" s="192"/>
      <c r="R345" s="193">
        <f>R346</f>
        <v>0.0037599999999999999</v>
      </c>
      <c r="S345" s="192"/>
      <c r="T345" s="194">
        <f>T346</f>
        <v>0</v>
      </c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  <c r="AE345" s="11"/>
      <c r="AR345" s="195" t="s">
        <v>89</v>
      </c>
      <c r="AT345" s="196" t="s">
        <v>77</v>
      </c>
      <c r="AU345" s="196" t="s">
        <v>78</v>
      </c>
      <c r="AY345" s="195" t="s">
        <v>120</v>
      </c>
      <c r="BK345" s="197">
        <f>BK346</f>
        <v>0</v>
      </c>
    </row>
    <row r="346" s="11" customFormat="1" ht="22.8" customHeight="1">
      <c r="A346" s="11"/>
      <c r="B346" s="184"/>
      <c r="C346" s="185"/>
      <c r="D346" s="186" t="s">
        <v>77</v>
      </c>
      <c r="E346" s="227" t="s">
        <v>549</v>
      </c>
      <c r="F346" s="227" t="s">
        <v>550</v>
      </c>
      <c r="G346" s="185"/>
      <c r="H346" s="185"/>
      <c r="I346" s="188"/>
      <c r="J346" s="228">
        <f>BK346</f>
        <v>0</v>
      </c>
      <c r="K346" s="185"/>
      <c r="L346" s="190"/>
      <c r="M346" s="191"/>
      <c r="N346" s="192"/>
      <c r="O346" s="192"/>
      <c r="P346" s="193">
        <f>SUM(P347:P350)</f>
        <v>0</v>
      </c>
      <c r="Q346" s="192"/>
      <c r="R346" s="193">
        <f>SUM(R347:R350)</f>
        <v>0.0037599999999999999</v>
      </c>
      <c r="S346" s="192"/>
      <c r="T346" s="194">
        <f>SUM(T347:T350)</f>
        <v>0</v>
      </c>
      <c r="U346" s="11"/>
      <c r="V346" s="11"/>
      <c r="W346" s="11"/>
      <c r="X346" s="11"/>
      <c r="Y346" s="11"/>
      <c r="Z346" s="11"/>
      <c r="AA346" s="11"/>
      <c r="AB346" s="11"/>
      <c r="AC346" s="11"/>
      <c r="AD346" s="11"/>
      <c r="AE346" s="11"/>
      <c r="AR346" s="195" t="s">
        <v>89</v>
      </c>
      <c r="AT346" s="196" t="s">
        <v>77</v>
      </c>
      <c r="AU346" s="196" t="s">
        <v>86</v>
      </c>
      <c r="AY346" s="195" t="s">
        <v>120</v>
      </c>
      <c r="BK346" s="197">
        <f>SUM(BK347:BK350)</f>
        <v>0</v>
      </c>
    </row>
    <row r="347" s="2" customFormat="1" ht="16.5" customHeight="1">
      <c r="A347" s="40"/>
      <c r="B347" s="41"/>
      <c r="C347" s="198" t="s">
        <v>551</v>
      </c>
      <c r="D347" s="198" t="s">
        <v>121</v>
      </c>
      <c r="E347" s="199" t="s">
        <v>552</v>
      </c>
      <c r="F347" s="200" t="s">
        <v>553</v>
      </c>
      <c r="G347" s="201" t="s">
        <v>399</v>
      </c>
      <c r="H347" s="202">
        <v>2</v>
      </c>
      <c r="I347" s="203"/>
      <c r="J347" s="204">
        <f>ROUND(I347*H347,2)</f>
        <v>0</v>
      </c>
      <c r="K347" s="200" t="s">
        <v>167</v>
      </c>
      <c r="L347" s="46"/>
      <c r="M347" s="205" t="s">
        <v>32</v>
      </c>
      <c r="N347" s="206" t="s">
        <v>49</v>
      </c>
      <c r="O347" s="86"/>
      <c r="P347" s="207">
        <f>O347*H347</f>
        <v>0</v>
      </c>
      <c r="Q347" s="207">
        <v>0.0018799999999999999</v>
      </c>
      <c r="R347" s="207">
        <f>Q347*H347</f>
        <v>0.0037599999999999999</v>
      </c>
      <c r="S347" s="207">
        <v>0</v>
      </c>
      <c r="T347" s="208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09" t="s">
        <v>318</v>
      </c>
      <c r="AT347" s="209" t="s">
        <v>121</v>
      </c>
      <c r="AU347" s="209" t="s">
        <v>89</v>
      </c>
      <c r="AY347" s="18" t="s">
        <v>120</v>
      </c>
      <c r="BE347" s="210">
        <f>IF(N347="základní",J347,0)</f>
        <v>0</v>
      </c>
      <c r="BF347" s="210">
        <f>IF(N347="snížená",J347,0)</f>
        <v>0</v>
      </c>
      <c r="BG347" s="210">
        <f>IF(N347="zákl. přenesená",J347,0)</f>
        <v>0</v>
      </c>
      <c r="BH347" s="210">
        <f>IF(N347="sníž. přenesená",J347,0)</f>
        <v>0</v>
      </c>
      <c r="BI347" s="210">
        <f>IF(N347="nulová",J347,0)</f>
        <v>0</v>
      </c>
      <c r="BJ347" s="18" t="s">
        <v>86</v>
      </c>
      <c r="BK347" s="210">
        <f>ROUND(I347*H347,2)</f>
        <v>0</v>
      </c>
      <c r="BL347" s="18" t="s">
        <v>318</v>
      </c>
      <c r="BM347" s="209" t="s">
        <v>554</v>
      </c>
    </row>
    <row r="348" s="2" customFormat="1">
      <c r="A348" s="40"/>
      <c r="B348" s="41"/>
      <c r="C348" s="42"/>
      <c r="D348" s="211" t="s">
        <v>126</v>
      </c>
      <c r="E348" s="42"/>
      <c r="F348" s="212" t="s">
        <v>555</v>
      </c>
      <c r="G348" s="42"/>
      <c r="H348" s="42"/>
      <c r="I348" s="213"/>
      <c r="J348" s="42"/>
      <c r="K348" s="42"/>
      <c r="L348" s="46"/>
      <c r="M348" s="214"/>
      <c r="N348" s="215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8" t="s">
        <v>126</v>
      </c>
      <c r="AU348" s="18" t="s">
        <v>89</v>
      </c>
    </row>
    <row r="349" s="2" customFormat="1">
      <c r="A349" s="40"/>
      <c r="B349" s="41"/>
      <c r="C349" s="42"/>
      <c r="D349" s="229" t="s">
        <v>170</v>
      </c>
      <c r="E349" s="42"/>
      <c r="F349" s="230" t="s">
        <v>556</v>
      </c>
      <c r="G349" s="42"/>
      <c r="H349" s="42"/>
      <c r="I349" s="213"/>
      <c r="J349" s="42"/>
      <c r="K349" s="42"/>
      <c r="L349" s="46"/>
      <c r="M349" s="214"/>
      <c r="N349" s="215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8" t="s">
        <v>170</v>
      </c>
      <c r="AU349" s="18" t="s">
        <v>89</v>
      </c>
    </row>
    <row r="350" s="14" customFormat="1">
      <c r="A350" s="14"/>
      <c r="B350" s="241"/>
      <c r="C350" s="242"/>
      <c r="D350" s="211" t="s">
        <v>208</v>
      </c>
      <c r="E350" s="243" t="s">
        <v>32</v>
      </c>
      <c r="F350" s="244" t="s">
        <v>89</v>
      </c>
      <c r="G350" s="242"/>
      <c r="H350" s="245">
        <v>2</v>
      </c>
      <c r="I350" s="246"/>
      <c r="J350" s="242"/>
      <c r="K350" s="242"/>
      <c r="L350" s="247"/>
      <c r="M350" s="248"/>
      <c r="N350" s="249"/>
      <c r="O350" s="249"/>
      <c r="P350" s="249"/>
      <c r="Q350" s="249"/>
      <c r="R350" s="249"/>
      <c r="S350" s="249"/>
      <c r="T350" s="25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1" t="s">
        <v>208</v>
      </c>
      <c r="AU350" s="251" t="s">
        <v>89</v>
      </c>
      <c r="AV350" s="14" t="s">
        <v>89</v>
      </c>
      <c r="AW350" s="14" t="s">
        <v>39</v>
      </c>
      <c r="AX350" s="14" t="s">
        <v>86</v>
      </c>
      <c r="AY350" s="251" t="s">
        <v>120</v>
      </c>
    </row>
    <row r="351" s="11" customFormat="1" ht="25.92" customHeight="1">
      <c r="A351" s="11"/>
      <c r="B351" s="184"/>
      <c r="C351" s="185"/>
      <c r="D351" s="186" t="s">
        <v>77</v>
      </c>
      <c r="E351" s="187" t="s">
        <v>557</v>
      </c>
      <c r="F351" s="187" t="s">
        <v>558</v>
      </c>
      <c r="G351" s="185"/>
      <c r="H351" s="185"/>
      <c r="I351" s="188"/>
      <c r="J351" s="189">
        <f>BK351</f>
        <v>0</v>
      </c>
      <c r="K351" s="185"/>
      <c r="L351" s="190"/>
      <c r="M351" s="191"/>
      <c r="N351" s="192"/>
      <c r="O351" s="192"/>
      <c r="P351" s="193">
        <f>SUM(P352:P355)</f>
        <v>0</v>
      </c>
      <c r="Q351" s="192"/>
      <c r="R351" s="193">
        <f>SUM(R352:R355)</f>
        <v>0</v>
      </c>
      <c r="S351" s="192"/>
      <c r="T351" s="194">
        <f>SUM(T352:T355)</f>
        <v>0</v>
      </c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  <c r="AE351" s="11"/>
      <c r="AR351" s="195" t="s">
        <v>119</v>
      </c>
      <c r="AT351" s="196" t="s">
        <v>77</v>
      </c>
      <c r="AU351" s="196" t="s">
        <v>78</v>
      </c>
      <c r="AY351" s="195" t="s">
        <v>120</v>
      </c>
      <c r="BK351" s="197">
        <f>SUM(BK352:BK355)</f>
        <v>0</v>
      </c>
    </row>
    <row r="352" s="2" customFormat="1" ht="21.75" customHeight="1">
      <c r="A352" s="40"/>
      <c r="B352" s="41"/>
      <c r="C352" s="198" t="s">
        <v>559</v>
      </c>
      <c r="D352" s="198" t="s">
        <v>121</v>
      </c>
      <c r="E352" s="199" t="s">
        <v>560</v>
      </c>
      <c r="F352" s="200" t="s">
        <v>561</v>
      </c>
      <c r="G352" s="201" t="s">
        <v>562</v>
      </c>
      <c r="H352" s="202">
        <v>17</v>
      </c>
      <c r="I352" s="203"/>
      <c r="J352" s="204">
        <f>ROUND(I352*H352,2)</f>
        <v>0</v>
      </c>
      <c r="K352" s="200" t="s">
        <v>167</v>
      </c>
      <c r="L352" s="46"/>
      <c r="M352" s="205" t="s">
        <v>32</v>
      </c>
      <c r="N352" s="206" t="s">
        <v>49</v>
      </c>
      <c r="O352" s="86"/>
      <c r="P352" s="207">
        <f>O352*H352</f>
        <v>0</v>
      </c>
      <c r="Q352" s="207">
        <v>0</v>
      </c>
      <c r="R352" s="207">
        <f>Q352*H352</f>
        <v>0</v>
      </c>
      <c r="S352" s="207">
        <v>0</v>
      </c>
      <c r="T352" s="208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09" t="s">
        <v>124</v>
      </c>
      <c r="AT352" s="209" t="s">
        <v>121</v>
      </c>
      <c r="AU352" s="209" t="s">
        <v>86</v>
      </c>
      <c r="AY352" s="18" t="s">
        <v>120</v>
      </c>
      <c r="BE352" s="210">
        <f>IF(N352="základní",J352,0)</f>
        <v>0</v>
      </c>
      <c r="BF352" s="210">
        <f>IF(N352="snížená",J352,0)</f>
        <v>0</v>
      </c>
      <c r="BG352" s="210">
        <f>IF(N352="zákl. přenesená",J352,0)</f>
        <v>0</v>
      </c>
      <c r="BH352" s="210">
        <f>IF(N352="sníž. přenesená",J352,0)</f>
        <v>0</v>
      </c>
      <c r="BI352" s="210">
        <f>IF(N352="nulová",J352,0)</f>
        <v>0</v>
      </c>
      <c r="BJ352" s="18" t="s">
        <v>86</v>
      </c>
      <c r="BK352" s="210">
        <f>ROUND(I352*H352,2)</f>
        <v>0</v>
      </c>
      <c r="BL352" s="18" t="s">
        <v>124</v>
      </c>
      <c r="BM352" s="209" t="s">
        <v>563</v>
      </c>
    </row>
    <row r="353" s="2" customFormat="1">
      <c r="A353" s="40"/>
      <c r="B353" s="41"/>
      <c r="C353" s="42"/>
      <c r="D353" s="211" t="s">
        <v>126</v>
      </c>
      <c r="E353" s="42"/>
      <c r="F353" s="212" t="s">
        <v>564</v>
      </c>
      <c r="G353" s="42"/>
      <c r="H353" s="42"/>
      <c r="I353" s="213"/>
      <c r="J353" s="42"/>
      <c r="K353" s="42"/>
      <c r="L353" s="46"/>
      <c r="M353" s="214"/>
      <c r="N353" s="215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8" t="s">
        <v>126</v>
      </c>
      <c r="AU353" s="18" t="s">
        <v>86</v>
      </c>
    </row>
    <row r="354" s="2" customFormat="1">
      <c r="A354" s="40"/>
      <c r="B354" s="41"/>
      <c r="C354" s="42"/>
      <c r="D354" s="229" t="s">
        <v>170</v>
      </c>
      <c r="E354" s="42"/>
      <c r="F354" s="230" t="s">
        <v>565</v>
      </c>
      <c r="G354" s="42"/>
      <c r="H354" s="42"/>
      <c r="I354" s="213"/>
      <c r="J354" s="42"/>
      <c r="K354" s="42"/>
      <c r="L354" s="46"/>
      <c r="M354" s="214"/>
      <c r="N354" s="215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8" t="s">
        <v>170</v>
      </c>
      <c r="AU354" s="18" t="s">
        <v>86</v>
      </c>
    </row>
    <row r="355" s="14" customFormat="1">
      <c r="A355" s="14"/>
      <c r="B355" s="241"/>
      <c r="C355" s="242"/>
      <c r="D355" s="211" t="s">
        <v>208</v>
      </c>
      <c r="E355" s="243" t="s">
        <v>32</v>
      </c>
      <c r="F355" s="244" t="s">
        <v>566</v>
      </c>
      <c r="G355" s="242"/>
      <c r="H355" s="245">
        <v>17</v>
      </c>
      <c r="I355" s="246"/>
      <c r="J355" s="242"/>
      <c r="K355" s="242"/>
      <c r="L355" s="247"/>
      <c r="M355" s="248"/>
      <c r="N355" s="249"/>
      <c r="O355" s="249"/>
      <c r="P355" s="249"/>
      <c r="Q355" s="249"/>
      <c r="R355" s="249"/>
      <c r="S355" s="249"/>
      <c r="T355" s="25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1" t="s">
        <v>208</v>
      </c>
      <c r="AU355" s="251" t="s">
        <v>86</v>
      </c>
      <c r="AV355" s="14" t="s">
        <v>89</v>
      </c>
      <c r="AW355" s="14" t="s">
        <v>39</v>
      </c>
      <c r="AX355" s="14" t="s">
        <v>86</v>
      </c>
      <c r="AY355" s="251" t="s">
        <v>120</v>
      </c>
    </row>
    <row r="356" s="11" customFormat="1" ht="25.92" customHeight="1">
      <c r="A356" s="11"/>
      <c r="B356" s="184"/>
      <c r="C356" s="185"/>
      <c r="D356" s="186" t="s">
        <v>77</v>
      </c>
      <c r="E356" s="187" t="s">
        <v>162</v>
      </c>
      <c r="F356" s="187" t="s">
        <v>91</v>
      </c>
      <c r="G356" s="185"/>
      <c r="H356" s="185"/>
      <c r="I356" s="188"/>
      <c r="J356" s="189">
        <f>BK356</f>
        <v>0</v>
      </c>
      <c r="K356" s="185"/>
      <c r="L356" s="190"/>
      <c r="M356" s="191"/>
      <c r="N356" s="192"/>
      <c r="O356" s="192"/>
      <c r="P356" s="193">
        <f>P357</f>
        <v>0</v>
      </c>
      <c r="Q356" s="192"/>
      <c r="R356" s="193">
        <f>R357</f>
        <v>0</v>
      </c>
      <c r="S356" s="192"/>
      <c r="T356" s="194">
        <f>T357</f>
        <v>0</v>
      </c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R356" s="195" t="s">
        <v>140</v>
      </c>
      <c r="AT356" s="196" t="s">
        <v>77</v>
      </c>
      <c r="AU356" s="196" t="s">
        <v>78</v>
      </c>
      <c r="AY356" s="195" t="s">
        <v>120</v>
      </c>
      <c r="BK356" s="197">
        <f>BK357</f>
        <v>0</v>
      </c>
    </row>
    <row r="357" s="11" customFormat="1" ht="22.8" customHeight="1">
      <c r="A357" s="11"/>
      <c r="B357" s="184"/>
      <c r="C357" s="185"/>
      <c r="D357" s="186" t="s">
        <v>77</v>
      </c>
      <c r="E357" s="227" t="s">
        <v>567</v>
      </c>
      <c r="F357" s="227" t="s">
        <v>568</v>
      </c>
      <c r="G357" s="185"/>
      <c r="H357" s="185"/>
      <c r="I357" s="188"/>
      <c r="J357" s="228">
        <f>BK357</f>
        <v>0</v>
      </c>
      <c r="K357" s="185"/>
      <c r="L357" s="190"/>
      <c r="M357" s="191"/>
      <c r="N357" s="192"/>
      <c r="O357" s="192"/>
      <c r="P357" s="193">
        <f>SUM(P358:P361)</f>
        <v>0</v>
      </c>
      <c r="Q357" s="192"/>
      <c r="R357" s="193">
        <f>SUM(R358:R361)</f>
        <v>0</v>
      </c>
      <c r="S357" s="192"/>
      <c r="T357" s="194">
        <f>SUM(T358:T361)</f>
        <v>0</v>
      </c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R357" s="195" t="s">
        <v>140</v>
      </c>
      <c r="AT357" s="196" t="s">
        <v>77</v>
      </c>
      <c r="AU357" s="196" t="s">
        <v>86</v>
      </c>
      <c r="AY357" s="195" t="s">
        <v>120</v>
      </c>
      <c r="BK357" s="197">
        <f>SUM(BK358:BK361)</f>
        <v>0</v>
      </c>
    </row>
    <row r="358" s="2" customFormat="1" ht="24.15" customHeight="1">
      <c r="A358" s="40"/>
      <c r="B358" s="41"/>
      <c r="C358" s="198" t="s">
        <v>569</v>
      </c>
      <c r="D358" s="198" t="s">
        <v>121</v>
      </c>
      <c r="E358" s="199" t="s">
        <v>570</v>
      </c>
      <c r="F358" s="200" t="s">
        <v>571</v>
      </c>
      <c r="G358" s="201" t="s">
        <v>166</v>
      </c>
      <c r="H358" s="202">
        <v>1</v>
      </c>
      <c r="I358" s="203"/>
      <c r="J358" s="204">
        <f>ROUND(I358*H358,2)</f>
        <v>0</v>
      </c>
      <c r="K358" s="200" t="s">
        <v>167</v>
      </c>
      <c r="L358" s="46"/>
      <c r="M358" s="205" t="s">
        <v>32</v>
      </c>
      <c r="N358" s="206" t="s">
        <v>49</v>
      </c>
      <c r="O358" s="86"/>
      <c r="P358" s="207">
        <f>O358*H358</f>
        <v>0</v>
      </c>
      <c r="Q358" s="207">
        <v>0</v>
      </c>
      <c r="R358" s="207">
        <f>Q358*H358</f>
        <v>0</v>
      </c>
      <c r="S358" s="207">
        <v>0</v>
      </c>
      <c r="T358" s="208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09" t="s">
        <v>168</v>
      </c>
      <c r="AT358" s="209" t="s">
        <v>121</v>
      </c>
      <c r="AU358" s="209" t="s">
        <v>89</v>
      </c>
      <c r="AY358" s="18" t="s">
        <v>120</v>
      </c>
      <c r="BE358" s="210">
        <f>IF(N358="základní",J358,0)</f>
        <v>0</v>
      </c>
      <c r="BF358" s="210">
        <f>IF(N358="snížená",J358,0)</f>
        <v>0</v>
      </c>
      <c r="BG358" s="210">
        <f>IF(N358="zákl. přenesená",J358,0)</f>
        <v>0</v>
      </c>
      <c r="BH358" s="210">
        <f>IF(N358="sníž. přenesená",J358,0)</f>
        <v>0</v>
      </c>
      <c r="BI358" s="210">
        <f>IF(N358="nulová",J358,0)</f>
        <v>0</v>
      </c>
      <c r="BJ358" s="18" t="s">
        <v>86</v>
      </c>
      <c r="BK358" s="210">
        <f>ROUND(I358*H358,2)</f>
        <v>0</v>
      </c>
      <c r="BL358" s="18" t="s">
        <v>168</v>
      </c>
      <c r="BM358" s="209" t="s">
        <v>572</v>
      </c>
    </row>
    <row r="359" s="2" customFormat="1">
      <c r="A359" s="40"/>
      <c r="B359" s="41"/>
      <c r="C359" s="42"/>
      <c r="D359" s="211" t="s">
        <v>126</v>
      </c>
      <c r="E359" s="42"/>
      <c r="F359" s="212" t="s">
        <v>571</v>
      </c>
      <c r="G359" s="42"/>
      <c r="H359" s="42"/>
      <c r="I359" s="213"/>
      <c r="J359" s="42"/>
      <c r="K359" s="42"/>
      <c r="L359" s="46"/>
      <c r="M359" s="214"/>
      <c r="N359" s="215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8" t="s">
        <v>126</v>
      </c>
      <c r="AU359" s="18" t="s">
        <v>89</v>
      </c>
    </row>
    <row r="360" s="2" customFormat="1">
      <c r="A360" s="40"/>
      <c r="B360" s="41"/>
      <c r="C360" s="42"/>
      <c r="D360" s="229" t="s">
        <v>170</v>
      </c>
      <c r="E360" s="42"/>
      <c r="F360" s="230" t="s">
        <v>573</v>
      </c>
      <c r="G360" s="42"/>
      <c r="H360" s="42"/>
      <c r="I360" s="213"/>
      <c r="J360" s="42"/>
      <c r="K360" s="42"/>
      <c r="L360" s="46"/>
      <c r="M360" s="214"/>
      <c r="N360" s="215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8" t="s">
        <v>170</v>
      </c>
      <c r="AU360" s="18" t="s">
        <v>89</v>
      </c>
    </row>
    <row r="361" s="2" customFormat="1">
      <c r="A361" s="40"/>
      <c r="B361" s="41"/>
      <c r="C361" s="42"/>
      <c r="D361" s="211" t="s">
        <v>134</v>
      </c>
      <c r="E361" s="42"/>
      <c r="F361" s="216" t="s">
        <v>574</v>
      </c>
      <c r="G361" s="42"/>
      <c r="H361" s="42"/>
      <c r="I361" s="213"/>
      <c r="J361" s="42"/>
      <c r="K361" s="42"/>
      <c r="L361" s="46"/>
      <c r="M361" s="217"/>
      <c r="N361" s="218"/>
      <c r="O361" s="219"/>
      <c r="P361" s="219"/>
      <c r="Q361" s="219"/>
      <c r="R361" s="219"/>
      <c r="S361" s="219"/>
      <c r="T361" s="220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8" t="s">
        <v>134</v>
      </c>
      <c r="AU361" s="18" t="s">
        <v>89</v>
      </c>
    </row>
    <row r="362" s="2" customFormat="1" ht="6.96" customHeight="1">
      <c r="A362" s="40"/>
      <c r="B362" s="61"/>
      <c r="C362" s="62"/>
      <c r="D362" s="62"/>
      <c r="E362" s="62"/>
      <c r="F362" s="62"/>
      <c r="G362" s="62"/>
      <c r="H362" s="62"/>
      <c r="I362" s="62"/>
      <c r="J362" s="62"/>
      <c r="K362" s="62"/>
      <c r="L362" s="46"/>
      <c r="M362" s="40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</row>
  </sheetData>
  <sheetProtection sheet="1" autoFilter="0" formatColumns="0" formatRows="0" objects="1" scenarios="1" spinCount="100000" saltValue="GWCzrs6T7fOBamDvFGqiFt7O5xwcZbjdfj1VJsza4rZ+mdm5ePddUdKZlyB+ax+O3H3fGMaNdpMZbH9m8MQukQ==" hashValue="QloMinTTWSjmOvtX/sAv7+rkbp5xzHxoOYvOaiyUt4WaNhHAUdFSPAJhIg/2PQFe2+8jZYlpQcP4JkvjVZuarA==" algorithmName="SHA-512" password="9C2B"/>
  <autoFilter ref="C91:K361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3_01/113107324"/>
    <hyperlink ref="F102" r:id="rId2" display="https://podminky.urs.cz/item/CS_URS_2023_01/113107341"/>
    <hyperlink ref="F107" r:id="rId3" display="https://podminky.urs.cz/item/CS_URS_2023_01/121151103"/>
    <hyperlink ref="F112" r:id="rId4" display="https://podminky.urs.cz/item/CS_URS_2023_01/132251103"/>
    <hyperlink ref="F116" r:id="rId5" display="https://podminky.urs.cz/item/CS_URS_2023_01/133251101"/>
    <hyperlink ref="F121" r:id="rId6" display="https://podminky.urs.cz/item/CS_URS_2023_01/139001101"/>
    <hyperlink ref="F126" r:id="rId7" display="https://podminky.urs.cz/item/CS_URS_2023_01/151101101"/>
    <hyperlink ref="F132" r:id="rId8" display="https://podminky.urs.cz/item/CS_URS_2023_01/151101111"/>
    <hyperlink ref="F138" r:id="rId9" display="https://podminky.urs.cz/item/CS_URS_2023_01/162351103"/>
    <hyperlink ref="F143" r:id="rId10" display="https://podminky.urs.cz/item/CS_URS_2023_01/162651111"/>
    <hyperlink ref="F149" r:id="rId11" display="https://podminky.urs.cz/item/CS_URS_2023_01/171201231"/>
    <hyperlink ref="F156" r:id="rId12" display="https://podminky.urs.cz/item/CS_URS_2023_01/174151101"/>
    <hyperlink ref="F172" r:id="rId13" display="https://podminky.urs.cz/item/CS_URS_2023_01/175151101"/>
    <hyperlink ref="F184" r:id="rId14" display="https://podminky.urs.cz/item/CS_URS_2023_01/181351003"/>
    <hyperlink ref="F189" r:id="rId15" display="https://podminky.urs.cz/item/CS_URS_2023_01/181411131"/>
    <hyperlink ref="F197" r:id="rId16" display="https://podminky.urs.cz/item/CS_URS_2023_01/181911101"/>
    <hyperlink ref="F204" r:id="rId17" display="https://podminky.urs.cz/item/CS_URS_2023_01/451541111"/>
    <hyperlink ref="F209" r:id="rId18" display="https://podminky.urs.cz/item/CS_URS_2023_01/451573111"/>
    <hyperlink ref="F215" r:id="rId19" display="https://podminky.urs.cz/item/CS_URS_2023_01/452321151"/>
    <hyperlink ref="F220" r:id="rId20" display="https://podminky.urs.cz/item/CS_URS_2023_01/452368211"/>
    <hyperlink ref="F227" r:id="rId21" display="https://podminky.urs.cz/item/CS_URS_2023_01/566901233"/>
    <hyperlink ref="F233" r:id="rId22" display="https://podminky.urs.cz/item/CS_URS_2023_01/572341111"/>
    <hyperlink ref="F239" r:id="rId23" display="https://podminky.urs.cz/item/CS_URS_2023_01/871161141"/>
    <hyperlink ref="F248" r:id="rId24" display="https://podminky.urs.cz/item/CS_URS_2023_01/891162211"/>
    <hyperlink ref="F253" r:id="rId25" display="https://podminky.urs.cz/item/CS_URS_2023_01/891211112"/>
    <hyperlink ref="F260" r:id="rId26" display="https://podminky.urs.cz/item/CS_URS_2023_01/891269111"/>
    <hyperlink ref="F267" r:id="rId27" display="https://podminky.urs.cz/item/CS_URS_2023_01/892233122"/>
    <hyperlink ref="F273" r:id="rId28" display="https://podminky.urs.cz/item/CS_URS_2023_01/892241111"/>
    <hyperlink ref="F279" r:id="rId29" display="https://podminky.urs.cz/item/CS_URS_2023_01/893811163"/>
    <hyperlink ref="F284" r:id="rId30" display="https://podminky.urs.cz/item/CS_URS_2023_01/899103112"/>
    <hyperlink ref="F289" r:id="rId31" display="https://podminky.urs.cz/item/CS_URS_2023_01/899401112"/>
    <hyperlink ref="F295" r:id="rId32" display="https://podminky.urs.cz/item/CS_URS_2023_01/899721111"/>
    <hyperlink ref="F301" r:id="rId33" display="https://podminky.urs.cz/item/CS_URS_2023_01/899722114"/>
    <hyperlink ref="F308" r:id="rId34" display="https://podminky.urs.cz/item/CS_URS_2023_01/919732211"/>
    <hyperlink ref="F312" r:id="rId35" display="https://podminky.urs.cz/item/CS_URS_2023_01/919735114"/>
    <hyperlink ref="F316" r:id="rId36" display="https://podminky.urs.cz/item/CS_URS_2023_01/977151114"/>
    <hyperlink ref="F322" r:id="rId37" display="https://podminky.urs.cz/item/CS_URS_2023_01/997221571"/>
    <hyperlink ref="F325" r:id="rId38" display="https://podminky.urs.cz/item/CS_URS_2023_01/997221579"/>
    <hyperlink ref="F329" r:id="rId39" display="https://podminky.urs.cz/item/CS_URS_2023_01/997221612"/>
    <hyperlink ref="F332" r:id="rId40" display="https://podminky.urs.cz/item/CS_URS_2023_01/997221873"/>
    <hyperlink ref="F336" r:id="rId41" display="https://podminky.urs.cz/item/CS_URS_2023_01/997221875"/>
    <hyperlink ref="F341" r:id="rId42" display="https://podminky.urs.cz/item/CS_URS_2023_01/998276101"/>
    <hyperlink ref="F344" r:id="rId43" display="https://podminky.urs.cz/item/CS_URS_2023_01/998276124"/>
    <hyperlink ref="F349" r:id="rId44" display="https://podminky.urs.cz/item/CS_URS_2023_01/722240104"/>
    <hyperlink ref="F354" r:id="rId45" display="https://podminky.urs.cz/item/CS_URS_2023_01/HZS2491"/>
    <hyperlink ref="F360" r:id="rId46" display="https://podminky.urs.cz/item/CS_URS_2023_01/07210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575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576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577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578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579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580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581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582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583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584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585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85</v>
      </c>
      <c r="F18" s="284" t="s">
        <v>586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587</v>
      </c>
      <c r="F19" s="284" t="s">
        <v>588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589</v>
      </c>
      <c r="F20" s="284" t="s">
        <v>590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591</v>
      </c>
      <c r="F21" s="284" t="s">
        <v>592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117</v>
      </c>
      <c r="F22" s="284" t="s">
        <v>118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593</v>
      </c>
      <c r="F23" s="284" t="s">
        <v>594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595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596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597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598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599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600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601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602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603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105</v>
      </c>
      <c r="F36" s="284"/>
      <c r="G36" s="284" t="s">
        <v>604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605</v>
      </c>
      <c r="F37" s="284"/>
      <c r="G37" s="284" t="s">
        <v>606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59</v>
      </c>
      <c r="F38" s="284"/>
      <c r="G38" s="284" t="s">
        <v>607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60</v>
      </c>
      <c r="F39" s="284"/>
      <c r="G39" s="284" t="s">
        <v>608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106</v>
      </c>
      <c r="F40" s="284"/>
      <c r="G40" s="284" t="s">
        <v>609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107</v>
      </c>
      <c r="F41" s="284"/>
      <c r="G41" s="284" t="s">
        <v>610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611</v>
      </c>
      <c r="F42" s="284"/>
      <c r="G42" s="284" t="s">
        <v>612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613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614</v>
      </c>
      <c r="F44" s="284"/>
      <c r="G44" s="284" t="s">
        <v>615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109</v>
      </c>
      <c r="F45" s="284"/>
      <c r="G45" s="284" t="s">
        <v>616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617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618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619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620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621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622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623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624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625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626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627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628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629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630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631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632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633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634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635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636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637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638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639</v>
      </c>
      <c r="D76" s="302"/>
      <c r="E76" s="302"/>
      <c r="F76" s="302" t="s">
        <v>640</v>
      </c>
      <c r="G76" s="303"/>
      <c r="H76" s="302" t="s">
        <v>60</v>
      </c>
      <c r="I76" s="302" t="s">
        <v>63</v>
      </c>
      <c r="J76" s="302" t="s">
        <v>641</v>
      </c>
      <c r="K76" s="301"/>
    </row>
    <row r="77" s="1" customFormat="1" ht="17.25" customHeight="1">
      <c r="B77" s="299"/>
      <c r="C77" s="304" t="s">
        <v>642</v>
      </c>
      <c r="D77" s="304"/>
      <c r="E77" s="304"/>
      <c r="F77" s="305" t="s">
        <v>643</v>
      </c>
      <c r="G77" s="306"/>
      <c r="H77" s="304"/>
      <c r="I77" s="304"/>
      <c r="J77" s="304" t="s">
        <v>644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59</v>
      </c>
      <c r="D79" s="309"/>
      <c r="E79" s="309"/>
      <c r="F79" s="310" t="s">
        <v>645</v>
      </c>
      <c r="G79" s="311"/>
      <c r="H79" s="287" t="s">
        <v>646</v>
      </c>
      <c r="I79" s="287" t="s">
        <v>647</v>
      </c>
      <c r="J79" s="287">
        <v>20</v>
      </c>
      <c r="K79" s="301"/>
    </row>
    <row r="80" s="1" customFormat="1" ht="15" customHeight="1">
      <c r="B80" s="299"/>
      <c r="C80" s="287" t="s">
        <v>648</v>
      </c>
      <c r="D80" s="287"/>
      <c r="E80" s="287"/>
      <c r="F80" s="310" t="s">
        <v>645</v>
      </c>
      <c r="G80" s="311"/>
      <c r="H80" s="287" t="s">
        <v>649</v>
      </c>
      <c r="I80" s="287" t="s">
        <v>647</v>
      </c>
      <c r="J80" s="287">
        <v>120</v>
      </c>
      <c r="K80" s="301"/>
    </row>
    <row r="81" s="1" customFormat="1" ht="15" customHeight="1">
      <c r="B81" s="312"/>
      <c r="C81" s="287" t="s">
        <v>650</v>
      </c>
      <c r="D81" s="287"/>
      <c r="E81" s="287"/>
      <c r="F81" s="310" t="s">
        <v>651</v>
      </c>
      <c r="G81" s="311"/>
      <c r="H81" s="287" t="s">
        <v>652</v>
      </c>
      <c r="I81" s="287" t="s">
        <v>647</v>
      </c>
      <c r="J81" s="287">
        <v>50</v>
      </c>
      <c r="K81" s="301"/>
    </row>
    <row r="82" s="1" customFormat="1" ht="15" customHeight="1">
      <c r="B82" s="312"/>
      <c r="C82" s="287" t="s">
        <v>653</v>
      </c>
      <c r="D82" s="287"/>
      <c r="E82" s="287"/>
      <c r="F82" s="310" t="s">
        <v>645</v>
      </c>
      <c r="G82" s="311"/>
      <c r="H82" s="287" t="s">
        <v>654</v>
      </c>
      <c r="I82" s="287" t="s">
        <v>655</v>
      </c>
      <c r="J82" s="287"/>
      <c r="K82" s="301"/>
    </row>
    <row r="83" s="1" customFormat="1" ht="15" customHeight="1">
      <c r="B83" s="312"/>
      <c r="C83" s="313" t="s">
        <v>656</v>
      </c>
      <c r="D83" s="313"/>
      <c r="E83" s="313"/>
      <c r="F83" s="314" t="s">
        <v>651</v>
      </c>
      <c r="G83" s="313"/>
      <c r="H83" s="313" t="s">
        <v>657</v>
      </c>
      <c r="I83" s="313" t="s">
        <v>647</v>
      </c>
      <c r="J83" s="313">
        <v>15</v>
      </c>
      <c r="K83" s="301"/>
    </row>
    <row r="84" s="1" customFormat="1" ht="15" customHeight="1">
      <c r="B84" s="312"/>
      <c r="C84" s="313" t="s">
        <v>658</v>
      </c>
      <c r="D84" s="313"/>
      <c r="E84" s="313"/>
      <c r="F84" s="314" t="s">
        <v>651</v>
      </c>
      <c r="G84" s="313"/>
      <c r="H84" s="313" t="s">
        <v>659</v>
      </c>
      <c r="I84" s="313" t="s">
        <v>647</v>
      </c>
      <c r="J84" s="313">
        <v>15</v>
      </c>
      <c r="K84" s="301"/>
    </row>
    <row r="85" s="1" customFormat="1" ht="15" customHeight="1">
      <c r="B85" s="312"/>
      <c r="C85" s="313" t="s">
        <v>660</v>
      </c>
      <c r="D85" s="313"/>
      <c r="E85" s="313"/>
      <c r="F85" s="314" t="s">
        <v>651</v>
      </c>
      <c r="G85" s="313"/>
      <c r="H85" s="313" t="s">
        <v>661</v>
      </c>
      <c r="I85" s="313" t="s">
        <v>647</v>
      </c>
      <c r="J85" s="313">
        <v>20</v>
      </c>
      <c r="K85" s="301"/>
    </row>
    <row r="86" s="1" customFormat="1" ht="15" customHeight="1">
      <c r="B86" s="312"/>
      <c r="C86" s="313" t="s">
        <v>662</v>
      </c>
      <c r="D86" s="313"/>
      <c r="E86" s="313"/>
      <c r="F86" s="314" t="s">
        <v>651</v>
      </c>
      <c r="G86" s="313"/>
      <c r="H86" s="313" t="s">
        <v>663</v>
      </c>
      <c r="I86" s="313" t="s">
        <v>647</v>
      </c>
      <c r="J86" s="313">
        <v>20</v>
      </c>
      <c r="K86" s="301"/>
    </row>
    <row r="87" s="1" customFormat="1" ht="15" customHeight="1">
      <c r="B87" s="312"/>
      <c r="C87" s="287" t="s">
        <v>664</v>
      </c>
      <c r="D87" s="287"/>
      <c r="E87" s="287"/>
      <c r="F87" s="310" t="s">
        <v>651</v>
      </c>
      <c r="G87" s="311"/>
      <c r="H87" s="287" t="s">
        <v>665</v>
      </c>
      <c r="I87" s="287" t="s">
        <v>647</v>
      </c>
      <c r="J87" s="287">
        <v>50</v>
      </c>
      <c r="K87" s="301"/>
    </row>
    <row r="88" s="1" customFormat="1" ht="15" customHeight="1">
      <c r="B88" s="312"/>
      <c r="C88" s="287" t="s">
        <v>666</v>
      </c>
      <c r="D88" s="287"/>
      <c r="E88" s="287"/>
      <c r="F88" s="310" t="s">
        <v>651</v>
      </c>
      <c r="G88" s="311"/>
      <c r="H88" s="287" t="s">
        <v>667</v>
      </c>
      <c r="I88" s="287" t="s">
        <v>647</v>
      </c>
      <c r="J88" s="287">
        <v>20</v>
      </c>
      <c r="K88" s="301"/>
    </row>
    <row r="89" s="1" customFormat="1" ht="15" customHeight="1">
      <c r="B89" s="312"/>
      <c r="C89" s="287" t="s">
        <v>668</v>
      </c>
      <c r="D89" s="287"/>
      <c r="E89" s="287"/>
      <c r="F89" s="310" t="s">
        <v>651</v>
      </c>
      <c r="G89" s="311"/>
      <c r="H89" s="287" t="s">
        <v>669</v>
      </c>
      <c r="I89" s="287" t="s">
        <v>647</v>
      </c>
      <c r="J89" s="287">
        <v>20</v>
      </c>
      <c r="K89" s="301"/>
    </row>
    <row r="90" s="1" customFormat="1" ht="15" customHeight="1">
      <c r="B90" s="312"/>
      <c r="C90" s="287" t="s">
        <v>670</v>
      </c>
      <c r="D90" s="287"/>
      <c r="E90" s="287"/>
      <c r="F90" s="310" t="s">
        <v>651</v>
      </c>
      <c r="G90" s="311"/>
      <c r="H90" s="287" t="s">
        <v>671</v>
      </c>
      <c r="I90" s="287" t="s">
        <v>647</v>
      </c>
      <c r="J90" s="287">
        <v>50</v>
      </c>
      <c r="K90" s="301"/>
    </row>
    <row r="91" s="1" customFormat="1" ht="15" customHeight="1">
      <c r="B91" s="312"/>
      <c r="C91" s="287" t="s">
        <v>672</v>
      </c>
      <c r="D91" s="287"/>
      <c r="E91" s="287"/>
      <c r="F91" s="310" t="s">
        <v>651</v>
      </c>
      <c r="G91" s="311"/>
      <c r="H91" s="287" t="s">
        <v>672</v>
      </c>
      <c r="I91" s="287" t="s">
        <v>647</v>
      </c>
      <c r="J91" s="287">
        <v>50</v>
      </c>
      <c r="K91" s="301"/>
    </row>
    <row r="92" s="1" customFormat="1" ht="15" customHeight="1">
      <c r="B92" s="312"/>
      <c r="C92" s="287" t="s">
        <v>673</v>
      </c>
      <c r="D92" s="287"/>
      <c r="E92" s="287"/>
      <c r="F92" s="310" t="s">
        <v>651</v>
      </c>
      <c r="G92" s="311"/>
      <c r="H92" s="287" t="s">
        <v>674</v>
      </c>
      <c r="I92" s="287" t="s">
        <v>647</v>
      </c>
      <c r="J92" s="287">
        <v>255</v>
      </c>
      <c r="K92" s="301"/>
    </row>
    <row r="93" s="1" customFormat="1" ht="15" customHeight="1">
      <c r="B93" s="312"/>
      <c r="C93" s="287" t="s">
        <v>675</v>
      </c>
      <c r="D93" s="287"/>
      <c r="E93" s="287"/>
      <c r="F93" s="310" t="s">
        <v>645</v>
      </c>
      <c r="G93" s="311"/>
      <c r="H93" s="287" t="s">
        <v>676</v>
      </c>
      <c r="I93" s="287" t="s">
        <v>677</v>
      </c>
      <c r="J93" s="287"/>
      <c r="K93" s="301"/>
    </row>
    <row r="94" s="1" customFormat="1" ht="15" customHeight="1">
      <c r="B94" s="312"/>
      <c r="C94" s="287" t="s">
        <v>678</v>
      </c>
      <c r="D94" s="287"/>
      <c r="E94" s="287"/>
      <c r="F94" s="310" t="s">
        <v>645</v>
      </c>
      <c r="G94" s="311"/>
      <c r="H94" s="287" t="s">
        <v>679</v>
      </c>
      <c r="I94" s="287" t="s">
        <v>680</v>
      </c>
      <c r="J94" s="287"/>
      <c r="K94" s="301"/>
    </row>
    <row r="95" s="1" customFormat="1" ht="15" customHeight="1">
      <c r="B95" s="312"/>
      <c r="C95" s="287" t="s">
        <v>681</v>
      </c>
      <c r="D95" s="287"/>
      <c r="E95" s="287"/>
      <c r="F95" s="310" t="s">
        <v>645</v>
      </c>
      <c r="G95" s="311"/>
      <c r="H95" s="287" t="s">
        <v>681</v>
      </c>
      <c r="I95" s="287" t="s">
        <v>680</v>
      </c>
      <c r="J95" s="287"/>
      <c r="K95" s="301"/>
    </row>
    <row r="96" s="1" customFormat="1" ht="15" customHeight="1">
      <c r="B96" s="312"/>
      <c r="C96" s="287" t="s">
        <v>44</v>
      </c>
      <c r="D96" s="287"/>
      <c r="E96" s="287"/>
      <c r="F96" s="310" t="s">
        <v>645</v>
      </c>
      <c r="G96" s="311"/>
      <c r="H96" s="287" t="s">
        <v>682</v>
      </c>
      <c r="I96" s="287" t="s">
        <v>680</v>
      </c>
      <c r="J96" s="287"/>
      <c r="K96" s="301"/>
    </row>
    <row r="97" s="1" customFormat="1" ht="15" customHeight="1">
      <c r="B97" s="312"/>
      <c r="C97" s="287" t="s">
        <v>54</v>
      </c>
      <c r="D97" s="287"/>
      <c r="E97" s="287"/>
      <c r="F97" s="310" t="s">
        <v>645</v>
      </c>
      <c r="G97" s="311"/>
      <c r="H97" s="287" t="s">
        <v>683</v>
      </c>
      <c r="I97" s="287" t="s">
        <v>680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684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639</v>
      </c>
      <c r="D103" s="302"/>
      <c r="E103" s="302"/>
      <c r="F103" s="302" t="s">
        <v>640</v>
      </c>
      <c r="G103" s="303"/>
      <c r="H103" s="302" t="s">
        <v>60</v>
      </c>
      <c r="I103" s="302" t="s">
        <v>63</v>
      </c>
      <c r="J103" s="302" t="s">
        <v>641</v>
      </c>
      <c r="K103" s="301"/>
    </row>
    <row r="104" s="1" customFormat="1" ht="17.25" customHeight="1">
      <c r="B104" s="299"/>
      <c r="C104" s="304" t="s">
        <v>642</v>
      </c>
      <c r="D104" s="304"/>
      <c r="E104" s="304"/>
      <c r="F104" s="305" t="s">
        <v>643</v>
      </c>
      <c r="G104" s="306"/>
      <c r="H104" s="304"/>
      <c r="I104" s="304"/>
      <c r="J104" s="304" t="s">
        <v>644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59</v>
      </c>
      <c r="D106" s="309"/>
      <c r="E106" s="309"/>
      <c r="F106" s="310" t="s">
        <v>645</v>
      </c>
      <c r="G106" s="287"/>
      <c r="H106" s="287" t="s">
        <v>685</v>
      </c>
      <c r="I106" s="287" t="s">
        <v>647</v>
      </c>
      <c r="J106" s="287">
        <v>20</v>
      </c>
      <c r="K106" s="301"/>
    </row>
    <row r="107" s="1" customFormat="1" ht="15" customHeight="1">
      <c r="B107" s="299"/>
      <c r="C107" s="287" t="s">
        <v>648</v>
      </c>
      <c r="D107" s="287"/>
      <c r="E107" s="287"/>
      <c r="F107" s="310" t="s">
        <v>645</v>
      </c>
      <c r="G107" s="287"/>
      <c r="H107" s="287" t="s">
        <v>685</v>
      </c>
      <c r="I107" s="287" t="s">
        <v>647</v>
      </c>
      <c r="J107" s="287">
        <v>120</v>
      </c>
      <c r="K107" s="301"/>
    </row>
    <row r="108" s="1" customFormat="1" ht="15" customHeight="1">
      <c r="B108" s="312"/>
      <c r="C108" s="287" t="s">
        <v>650</v>
      </c>
      <c r="D108" s="287"/>
      <c r="E108" s="287"/>
      <c r="F108" s="310" t="s">
        <v>651</v>
      </c>
      <c r="G108" s="287"/>
      <c r="H108" s="287" t="s">
        <v>685</v>
      </c>
      <c r="I108" s="287" t="s">
        <v>647</v>
      </c>
      <c r="J108" s="287">
        <v>50</v>
      </c>
      <c r="K108" s="301"/>
    </row>
    <row r="109" s="1" customFormat="1" ht="15" customHeight="1">
      <c r="B109" s="312"/>
      <c r="C109" s="287" t="s">
        <v>653</v>
      </c>
      <c r="D109" s="287"/>
      <c r="E109" s="287"/>
      <c r="F109" s="310" t="s">
        <v>645</v>
      </c>
      <c r="G109" s="287"/>
      <c r="H109" s="287" t="s">
        <v>685</v>
      </c>
      <c r="I109" s="287" t="s">
        <v>655</v>
      </c>
      <c r="J109" s="287"/>
      <c r="K109" s="301"/>
    </row>
    <row r="110" s="1" customFormat="1" ht="15" customHeight="1">
      <c r="B110" s="312"/>
      <c r="C110" s="287" t="s">
        <v>664</v>
      </c>
      <c r="D110" s="287"/>
      <c r="E110" s="287"/>
      <c r="F110" s="310" t="s">
        <v>651</v>
      </c>
      <c r="G110" s="287"/>
      <c r="H110" s="287" t="s">
        <v>685</v>
      </c>
      <c r="I110" s="287" t="s">
        <v>647</v>
      </c>
      <c r="J110" s="287">
        <v>50</v>
      </c>
      <c r="K110" s="301"/>
    </row>
    <row r="111" s="1" customFormat="1" ht="15" customHeight="1">
      <c r="B111" s="312"/>
      <c r="C111" s="287" t="s">
        <v>672</v>
      </c>
      <c r="D111" s="287"/>
      <c r="E111" s="287"/>
      <c r="F111" s="310" t="s">
        <v>651</v>
      </c>
      <c r="G111" s="287"/>
      <c r="H111" s="287" t="s">
        <v>685</v>
      </c>
      <c r="I111" s="287" t="s">
        <v>647</v>
      </c>
      <c r="J111" s="287">
        <v>50</v>
      </c>
      <c r="K111" s="301"/>
    </row>
    <row r="112" s="1" customFormat="1" ht="15" customHeight="1">
      <c r="B112" s="312"/>
      <c r="C112" s="287" t="s">
        <v>670</v>
      </c>
      <c r="D112" s="287"/>
      <c r="E112" s="287"/>
      <c r="F112" s="310" t="s">
        <v>651</v>
      </c>
      <c r="G112" s="287"/>
      <c r="H112" s="287" t="s">
        <v>685</v>
      </c>
      <c r="I112" s="287" t="s">
        <v>647</v>
      </c>
      <c r="J112" s="287">
        <v>50</v>
      </c>
      <c r="K112" s="301"/>
    </row>
    <row r="113" s="1" customFormat="1" ht="15" customHeight="1">
      <c r="B113" s="312"/>
      <c r="C113" s="287" t="s">
        <v>59</v>
      </c>
      <c r="D113" s="287"/>
      <c r="E113" s="287"/>
      <c r="F113" s="310" t="s">
        <v>645</v>
      </c>
      <c r="G113" s="287"/>
      <c r="H113" s="287" t="s">
        <v>686</v>
      </c>
      <c r="I113" s="287" t="s">
        <v>647</v>
      </c>
      <c r="J113" s="287">
        <v>20</v>
      </c>
      <c r="K113" s="301"/>
    </row>
    <row r="114" s="1" customFormat="1" ht="15" customHeight="1">
      <c r="B114" s="312"/>
      <c r="C114" s="287" t="s">
        <v>687</v>
      </c>
      <c r="D114" s="287"/>
      <c r="E114" s="287"/>
      <c r="F114" s="310" t="s">
        <v>645</v>
      </c>
      <c r="G114" s="287"/>
      <c r="H114" s="287" t="s">
        <v>688</v>
      </c>
      <c r="I114" s="287" t="s">
        <v>647</v>
      </c>
      <c r="J114" s="287">
        <v>120</v>
      </c>
      <c r="K114" s="301"/>
    </row>
    <row r="115" s="1" customFormat="1" ht="15" customHeight="1">
      <c r="B115" s="312"/>
      <c r="C115" s="287" t="s">
        <v>44</v>
      </c>
      <c r="D115" s="287"/>
      <c r="E115" s="287"/>
      <c r="F115" s="310" t="s">
        <v>645</v>
      </c>
      <c r="G115" s="287"/>
      <c r="H115" s="287" t="s">
        <v>689</v>
      </c>
      <c r="I115" s="287" t="s">
        <v>680</v>
      </c>
      <c r="J115" s="287"/>
      <c r="K115" s="301"/>
    </row>
    <row r="116" s="1" customFormat="1" ht="15" customHeight="1">
      <c r="B116" s="312"/>
      <c r="C116" s="287" t="s">
        <v>54</v>
      </c>
      <c r="D116" s="287"/>
      <c r="E116" s="287"/>
      <c r="F116" s="310" t="s">
        <v>645</v>
      </c>
      <c r="G116" s="287"/>
      <c r="H116" s="287" t="s">
        <v>690</v>
      </c>
      <c r="I116" s="287" t="s">
        <v>680</v>
      </c>
      <c r="J116" s="287"/>
      <c r="K116" s="301"/>
    </row>
    <row r="117" s="1" customFormat="1" ht="15" customHeight="1">
      <c r="B117" s="312"/>
      <c r="C117" s="287" t="s">
        <v>63</v>
      </c>
      <c r="D117" s="287"/>
      <c r="E117" s="287"/>
      <c r="F117" s="310" t="s">
        <v>645</v>
      </c>
      <c r="G117" s="287"/>
      <c r="H117" s="287" t="s">
        <v>691</v>
      </c>
      <c r="I117" s="287" t="s">
        <v>692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693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639</v>
      </c>
      <c r="D123" s="302"/>
      <c r="E123" s="302"/>
      <c r="F123" s="302" t="s">
        <v>640</v>
      </c>
      <c r="G123" s="303"/>
      <c r="H123" s="302" t="s">
        <v>60</v>
      </c>
      <c r="I123" s="302" t="s">
        <v>63</v>
      </c>
      <c r="J123" s="302" t="s">
        <v>641</v>
      </c>
      <c r="K123" s="331"/>
    </row>
    <row r="124" s="1" customFormat="1" ht="17.25" customHeight="1">
      <c r="B124" s="330"/>
      <c r="C124" s="304" t="s">
        <v>642</v>
      </c>
      <c r="D124" s="304"/>
      <c r="E124" s="304"/>
      <c r="F124" s="305" t="s">
        <v>643</v>
      </c>
      <c r="G124" s="306"/>
      <c r="H124" s="304"/>
      <c r="I124" s="304"/>
      <c r="J124" s="304" t="s">
        <v>644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648</v>
      </c>
      <c r="D126" s="309"/>
      <c r="E126" s="309"/>
      <c r="F126" s="310" t="s">
        <v>645</v>
      </c>
      <c r="G126" s="287"/>
      <c r="H126" s="287" t="s">
        <v>685</v>
      </c>
      <c r="I126" s="287" t="s">
        <v>647</v>
      </c>
      <c r="J126" s="287">
        <v>120</v>
      </c>
      <c r="K126" s="335"/>
    </row>
    <row r="127" s="1" customFormat="1" ht="15" customHeight="1">
      <c r="B127" s="332"/>
      <c r="C127" s="287" t="s">
        <v>694</v>
      </c>
      <c r="D127" s="287"/>
      <c r="E127" s="287"/>
      <c r="F127" s="310" t="s">
        <v>645</v>
      </c>
      <c r="G127" s="287"/>
      <c r="H127" s="287" t="s">
        <v>695</v>
      </c>
      <c r="I127" s="287" t="s">
        <v>647</v>
      </c>
      <c r="J127" s="287" t="s">
        <v>696</v>
      </c>
      <c r="K127" s="335"/>
    </row>
    <row r="128" s="1" customFormat="1" ht="15" customHeight="1">
      <c r="B128" s="332"/>
      <c r="C128" s="287" t="s">
        <v>593</v>
      </c>
      <c r="D128" s="287"/>
      <c r="E128" s="287"/>
      <c r="F128" s="310" t="s">
        <v>645</v>
      </c>
      <c r="G128" s="287"/>
      <c r="H128" s="287" t="s">
        <v>697</v>
      </c>
      <c r="I128" s="287" t="s">
        <v>647</v>
      </c>
      <c r="J128" s="287" t="s">
        <v>696</v>
      </c>
      <c r="K128" s="335"/>
    </row>
    <row r="129" s="1" customFormat="1" ht="15" customHeight="1">
      <c r="B129" s="332"/>
      <c r="C129" s="287" t="s">
        <v>656</v>
      </c>
      <c r="D129" s="287"/>
      <c r="E129" s="287"/>
      <c r="F129" s="310" t="s">
        <v>651</v>
      </c>
      <c r="G129" s="287"/>
      <c r="H129" s="287" t="s">
        <v>657</v>
      </c>
      <c r="I129" s="287" t="s">
        <v>647</v>
      </c>
      <c r="J129" s="287">
        <v>15</v>
      </c>
      <c r="K129" s="335"/>
    </row>
    <row r="130" s="1" customFormat="1" ht="15" customHeight="1">
      <c r="B130" s="332"/>
      <c r="C130" s="313" t="s">
        <v>658</v>
      </c>
      <c r="D130" s="313"/>
      <c r="E130" s="313"/>
      <c r="F130" s="314" t="s">
        <v>651</v>
      </c>
      <c r="G130" s="313"/>
      <c r="H130" s="313" t="s">
        <v>659</v>
      </c>
      <c r="I130" s="313" t="s">
        <v>647</v>
      </c>
      <c r="J130" s="313">
        <v>15</v>
      </c>
      <c r="K130" s="335"/>
    </row>
    <row r="131" s="1" customFormat="1" ht="15" customHeight="1">
      <c r="B131" s="332"/>
      <c r="C131" s="313" t="s">
        <v>660</v>
      </c>
      <c r="D131" s="313"/>
      <c r="E131" s="313"/>
      <c r="F131" s="314" t="s">
        <v>651</v>
      </c>
      <c r="G131" s="313"/>
      <c r="H131" s="313" t="s">
        <v>661</v>
      </c>
      <c r="I131" s="313" t="s">
        <v>647</v>
      </c>
      <c r="J131" s="313">
        <v>20</v>
      </c>
      <c r="K131" s="335"/>
    </row>
    <row r="132" s="1" customFormat="1" ht="15" customHeight="1">
      <c r="B132" s="332"/>
      <c r="C132" s="313" t="s">
        <v>662</v>
      </c>
      <c r="D132" s="313"/>
      <c r="E132" s="313"/>
      <c r="F132" s="314" t="s">
        <v>651</v>
      </c>
      <c r="G132" s="313"/>
      <c r="H132" s="313" t="s">
        <v>663</v>
      </c>
      <c r="I132" s="313" t="s">
        <v>647</v>
      </c>
      <c r="J132" s="313">
        <v>20</v>
      </c>
      <c r="K132" s="335"/>
    </row>
    <row r="133" s="1" customFormat="1" ht="15" customHeight="1">
      <c r="B133" s="332"/>
      <c r="C133" s="287" t="s">
        <v>650</v>
      </c>
      <c r="D133" s="287"/>
      <c r="E133" s="287"/>
      <c r="F133" s="310" t="s">
        <v>651</v>
      </c>
      <c r="G133" s="287"/>
      <c r="H133" s="287" t="s">
        <v>685</v>
      </c>
      <c r="I133" s="287" t="s">
        <v>647</v>
      </c>
      <c r="J133" s="287">
        <v>50</v>
      </c>
      <c r="K133" s="335"/>
    </row>
    <row r="134" s="1" customFormat="1" ht="15" customHeight="1">
      <c r="B134" s="332"/>
      <c r="C134" s="287" t="s">
        <v>664</v>
      </c>
      <c r="D134" s="287"/>
      <c r="E134" s="287"/>
      <c r="F134" s="310" t="s">
        <v>651</v>
      </c>
      <c r="G134" s="287"/>
      <c r="H134" s="287" t="s">
        <v>685</v>
      </c>
      <c r="I134" s="287" t="s">
        <v>647</v>
      </c>
      <c r="J134" s="287">
        <v>50</v>
      </c>
      <c r="K134" s="335"/>
    </row>
    <row r="135" s="1" customFormat="1" ht="15" customHeight="1">
      <c r="B135" s="332"/>
      <c r="C135" s="287" t="s">
        <v>670</v>
      </c>
      <c r="D135" s="287"/>
      <c r="E135" s="287"/>
      <c r="F135" s="310" t="s">
        <v>651</v>
      </c>
      <c r="G135" s="287"/>
      <c r="H135" s="287" t="s">
        <v>685</v>
      </c>
      <c r="I135" s="287" t="s">
        <v>647</v>
      </c>
      <c r="J135" s="287">
        <v>50</v>
      </c>
      <c r="K135" s="335"/>
    </row>
    <row r="136" s="1" customFormat="1" ht="15" customHeight="1">
      <c r="B136" s="332"/>
      <c r="C136" s="287" t="s">
        <v>672</v>
      </c>
      <c r="D136" s="287"/>
      <c r="E136" s="287"/>
      <c r="F136" s="310" t="s">
        <v>651</v>
      </c>
      <c r="G136" s="287"/>
      <c r="H136" s="287" t="s">
        <v>685</v>
      </c>
      <c r="I136" s="287" t="s">
        <v>647</v>
      </c>
      <c r="J136" s="287">
        <v>50</v>
      </c>
      <c r="K136" s="335"/>
    </row>
    <row r="137" s="1" customFormat="1" ht="15" customHeight="1">
      <c r="B137" s="332"/>
      <c r="C137" s="287" t="s">
        <v>673</v>
      </c>
      <c r="D137" s="287"/>
      <c r="E137" s="287"/>
      <c r="F137" s="310" t="s">
        <v>651</v>
      </c>
      <c r="G137" s="287"/>
      <c r="H137" s="287" t="s">
        <v>698</v>
      </c>
      <c r="I137" s="287" t="s">
        <v>647</v>
      </c>
      <c r="J137" s="287">
        <v>255</v>
      </c>
      <c r="K137" s="335"/>
    </row>
    <row r="138" s="1" customFormat="1" ht="15" customHeight="1">
      <c r="B138" s="332"/>
      <c r="C138" s="287" t="s">
        <v>675</v>
      </c>
      <c r="D138" s="287"/>
      <c r="E138" s="287"/>
      <c r="F138" s="310" t="s">
        <v>645</v>
      </c>
      <c r="G138" s="287"/>
      <c r="H138" s="287" t="s">
        <v>699</v>
      </c>
      <c r="I138" s="287" t="s">
        <v>677</v>
      </c>
      <c r="J138" s="287"/>
      <c r="K138" s="335"/>
    </row>
    <row r="139" s="1" customFormat="1" ht="15" customHeight="1">
      <c r="B139" s="332"/>
      <c r="C139" s="287" t="s">
        <v>678</v>
      </c>
      <c r="D139" s="287"/>
      <c r="E139" s="287"/>
      <c r="F139" s="310" t="s">
        <v>645</v>
      </c>
      <c r="G139" s="287"/>
      <c r="H139" s="287" t="s">
        <v>700</v>
      </c>
      <c r="I139" s="287" t="s">
        <v>680</v>
      </c>
      <c r="J139" s="287"/>
      <c r="K139" s="335"/>
    </row>
    <row r="140" s="1" customFormat="1" ht="15" customHeight="1">
      <c r="B140" s="332"/>
      <c r="C140" s="287" t="s">
        <v>681</v>
      </c>
      <c r="D140" s="287"/>
      <c r="E140" s="287"/>
      <c r="F140" s="310" t="s">
        <v>645</v>
      </c>
      <c r="G140" s="287"/>
      <c r="H140" s="287" t="s">
        <v>681</v>
      </c>
      <c r="I140" s="287" t="s">
        <v>680</v>
      </c>
      <c r="J140" s="287"/>
      <c r="K140" s="335"/>
    </row>
    <row r="141" s="1" customFormat="1" ht="15" customHeight="1">
      <c r="B141" s="332"/>
      <c r="C141" s="287" t="s">
        <v>44</v>
      </c>
      <c r="D141" s="287"/>
      <c r="E141" s="287"/>
      <c r="F141" s="310" t="s">
        <v>645</v>
      </c>
      <c r="G141" s="287"/>
      <c r="H141" s="287" t="s">
        <v>701</v>
      </c>
      <c r="I141" s="287" t="s">
        <v>680</v>
      </c>
      <c r="J141" s="287"/>
      <c r="K141" s="335"/>
    </row>
    <row r="142" s="1" customFormat="1" ht="15" customHeight="1">
      <c r="B142" s="332"/>
      <c r="C142" s="287" t="s">
        <v>702</v>
      </c>
      <c r="D142" s="287"/>
      <c r="E142" s="287"/>
      <c r="F142" s="310" t="s">
        <v>645</v>
      </c>
      <c r="G142" s="287"/>
      <c r="H142" s="287" t="s">
        <v>703</v>
      </c>
      <c r="I142" s="287" t="s">
        <v>680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704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639</v>
      </c>
      <c r="D148" s="302"/>
      <c r="E148" s="302"/>
      <c r="F148" s="302" t="s">
        <v>640</v>
      </c>
      <c r="G148" s="303"/>
      <c r="H148" s="302" t="s">
        <v>60</v>
      </c>
      <c r="I148" s="302" t="s">
        <v>63</v>
      </c>
      <c r="J148" s="302" t="s">
        <v>641</v>
      </c>
      <c r="K148" s="301"/>
    </row>
    <row r="149" s="1" customFormat="1" ht="17.25" customHeight="1">
      <c r="B149" s="299"/>
      <c r="C149" s="304" t="s">
        <v>642</v>
      </c>
      <c r="D149" s="304"/>
      <c r="E149" s="304"/>
      <c r="F149" s="305" t="s">
        <v>643</v>
      </c>
      <c r="G149" s="306"/>
      <c r="H149" s="304"/>
      <c r="I149" s="304"/>
      <c r="J149" s="304" t="s">
        <v>644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648</v>
      </c>
      <c r="D151" s="287"/>
      <c r="E151" s="287"/>
      <c r="F151" s="340" t="s">
        <v>645</v>
      </c>
      <c r="G151" s="287"/>
      <c r="H151" s="339" t="s">
        <v>685</v>
      </c>
      <c r="I151" s="339" t="s">
        <v>647</v>
      </c>
      <c r="J151" s="339">
        <v>120</v>
      </c>
      <c r="K151" s="335"/>
    </row>
    <row r="152" s="1" customFormat="1" ht="15" customHeight="1">
      <c r="B152" s="312"/>
      <c r="C152" s="339" t="s">
        <v>694</v>
      </c>
      <c r="D152" s="287"/>
      <c r="E152" s="287"/>
      <c r="F152" s="340" t="s">
        <v>645</v>
      </c>
      <c r="G152" s="287"/>
      <c r="H152" s="339" t="s">
        <v>705</v>
      </c>
      <c r="I152" s="339" t="s">
        <v>647</v>
      </c>
      <c r="J152" s="339" t="s">
        <v>696</v>
      </c>
      <c r="K152" s="335"/>
    </row>
    <row r="153" s="1" customFormat="1" ht="15" customHeight="1">
      <c r="B153" s="312"/>
      <c r="C153" s="339" t="s">
        <v>593</v>
      </c>
      <c r="D153" s="287"/>
      <c r="E153" s="287"/>
      <c r="F153" s="340" t="s">
        <v>645</v>
      </c>
      <c r="G153" s="287"/>
      <c r="H153" s="339" t="s">
        <v>706</v>
      </c>
      <c r="I153" s="339" t="s">
        <v>647</v>
      </c>
      <c r="J153" s="339" t="s">
        <v>696</v>
      </c>
      <c r="K153" s="335"/>
    </row>
    <row r="154" s="1" customFormat="1" ht="15" customHeight="1">
      <c r="B154" s="312"/>
      <c r="C154" s="339" t="s">
        <v>650</v>
      </c>
      <c r="D154" s="287"/>
      <c r="E154" s="287"/>
      <c r="F154" s="340" t="s">
        <v>651</v>
      </c>
      <c r="G154" s="287"/>
      <c r="H154" s="339" t="s">
        <v>685</v>
      </c>
      <c r="I154" s="339" t="s">
        <v>647</v>
      </c>
      <c r="J154" s="339">
        <v>50</v>
      </c>
      <c r="K154" s="335"/>
    </row>
    <row r="155" s="1" customFormat="1" ht="15" customHeight="1">
      <c r="B155" s="312"/>
      <c r="C155" s="339" t="s">
        <v>653</v>
      </c>
      <c r="D155" s="287"/>
      <c r="E155" s="287"/>
      <c r="F155" s="340" t="s">
        <v>645</v>
      </c>
      <c r="G155" s="287"/>
      <c r="H155" s="339" t="s">
        <v>685</v>
      </c>
      <c r="I155" s="339" t="s">
        <v>655</v>
      </c>
      <c r="J155" s="339"/>
      <c r="K155" s="335"/>
    </row>
    <row r="156" s="1" customFormat="1" ht="15" customHeight="1">
      <c r="B156" s="312"/>
      <c r="C156" s="339" t="s">
        <v>664</v>
      </c>
      <c r="D156" s="287"/>
      <c r="E156" s="287"/>
      <c r="F156" s="340" t="s">
        <v>651</v>
      </c>
      <c r="G156" s="287"/>
      <c r="H156" s="339" t="s">
        <v>685</v>
      </c>
      <c r="I156" s="339" t="s">
        <v>647</v>
      </c>
      <c r="J156" s="339">
        <v>50</v>
      </c>
      <c r="K156" s="335"/>
    </row>
    <row r="157" s="1" customFormat="1" ht="15" customHeight="1">
      <c r="B157" s="312"/>
      <c r="C157" s="339" t="s">
        <v>672</v>
      </c>
      <c r="D157" s="287"/>
      <c r="E157" s="287"/>
      <c r="F157" s="340" t="s">
        <v>651</v>
      </c>
      <c r="G157" s="287"/>
      <c r="H157" s="339" t="s">
        <v>685</v>
      </c>
      <c r="I157" s="339" t="s">
        <v>647</v>
      </c>
      <c r="J157" s="339">
        <v>50</v>
      </c>
      <c r="K157" s="335"/>
    </row>
    <row r="158" s="1" customFormat="1" ht="15" customHeight="1">
      <c r="B158" s="312"/>
      <c r="C158" s="339" t="s">
        <v>670</v>
      </c>
      <c r="D158" s="287"/>
      <c r="E158" s="287"/>
      <c r="F158" s="340" t="s">
        <v>651</v>
      </c>
      <c r="G158" s="287"/>
      <c r="H158" s="339" t="s">
        <v>685</v>
      </c>
      <c r="I158" s="339" t="s">
        <v>647</v>
      </c>
      <c r="J158" s="339">
        <v>50</v>
      </c>
      <c r="K158" s="335"/>
    </row>
    <row r="159" s="1" customFormat="1" ht="15" customHeight="1">
      <c r="B159" s="312"/>
      <c r="C159" s="339" t="s">
        <v>100</v>
      </c>
      <c r="D159" s="287"/>
      <c r="E159" s="287"/>
      <c r="F159" s="340" t="s">
        <v>645</v>
      </c>
      <c r="G159" s="287"/>
      <c r="H159" s="339" t="s">
        <v>707</v>
      </c>
      <c r="I159" s="339" t="s">
        <v>647</v>
      </c>
      <c r="J159" s="339" t="s">
        <v>708</v>
      </c>
      <c r="K159" s="335"/>
    </row>
    <row r="160" s="1" customFormat="1" ht="15" customHeight="1">
      <c r="B160" s="312"/>
      <c r="C160" s="339" t="s">
        <v>709</v>
      </c>
      <c r="D160" s="287"/>
      <c r="E160" s="287"/>
      <c r="F160" s="340" t="s">
        <v>645</v>
      </c>
      <c r="G160" s="287"/>
      <c r="H160" s="339" t="s">
        <v>710</v>
      </c>
      <c r="I160" s="339" t="s">
        <v>680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711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639</v>
      </c>
      <c r="D166" s="302"/>
      <c r="E166" s="302"/>
      <c r="F166" s="302" t="s">
        <v>640</v>
      </c>
      <c r="G166" s="344"/>
      <c r="H166" s="345" t="s">
        <v>60</v>
      </c>
      <c r="I166" s="345" t="s">
        <v>63</v>
      </c>
      <c r="J166" s="302" t="s">
        <v>641</v>
      </c>
      <c r="K166" s="279"/>
    </row>
    <row r="167" s="1" customFormat="1" ht="17.25" customHeight="1">
      <c r="B167" s="280"/>
      <c r="C167" s="304" t="s">
        <v>642</v>
      </c>
      <c r="D167" s="304"/>
      <c r="E167" s="304"/>
      <c r="F167" s="305" t="s">
        <v>643</v>
      </c>
      <c r="G167" s="346"/>
      <c r="H167" s="347"/>
      <c r="I167" s="347"/>
      <c r="J167" s="304" t="s">
        <v>644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648</v>
      </c>
      <c r="D169" s="287"/>
      <c r="E169" s="287"/>
      <c r="F169" s="310" t="s">
        <v>645</v>
      </c>
      <c r="G169" s="287"/>
      <c r="H169" s="287" t="s">
        <v>685</v>
      </c>
      <c r="I169" s="287" t="s">
        <v>647</v>
      </c>
      <c r="J169" s="287">
        <v>120</v>
      </c>
      <c r="K169" s="335"/>
    </row>
    <row r="170" s="1" customFormat="1" ht="15" customHeight="1">
      <c r="B170" s="312"/>
      <c r="C170" s="287" t="s">
        <v>694</v>
      </c>
      <c r="D170" s="287"/>
      <c r="E170" s="287"/>
      <c r="F170" s="310" t="s">
        <v>645</v>
      </c>
      <c r="G170" s="287"/>
      <c r="H170" s="287" t="s">
        <v>695</v>
      </c>
      <c r="I170" s="287" t="s">
        <v>647</v>
      </c>
      <c r="J170" s="287" t="s">
        <v>696</v>
      </c>
      <c r="K170" s="335"/>
    </row>
    <row r="171" s="1" customFormat="1" ht="15" customHeight="1">
      <c r="B171" s="312"/>
      <c r="C171" s="287" t="s">
        <v>593</v>
      </c>
      <c r="D171" s="287"/>
      <c r="E171" s="287"/>
      <c r="F171" s="310" t="s">
        <v>645</v>
      </c>
      <c r="G171" s="287"/>
      <c r="H171" s="287" t="s">
        <v>712</v>
      </c>
      <c r="I171" s="287" t="s">
        <v>647</v>
      </c>
      <c r="J171" s="287" t="s">
        <v>696</v>
      </c>
      <c r="K171" s="335"/>
    </row>
    <row r="172" s="1" customFormat="1" ht="15" customHeight="1">
      <c r="B172" s="312"/>
      <c r="C172" s="287" t="s">
        <v>650</v>
      </c>
      <c r="D172" s="287"/>
      <c r="E172" s="287"/>
      <c r="F172" s="310" t="s">
        <v>651</v>
      </c>
      <c r="G172" s="287"/>
      <c r="H172" s="287" t="s">
        <v>712</v>
      </c>
      <c r="I172" s="287" t="s">
        <v>647</v>
      </c>
      <c r="J172" s="287">
        <v>50</v>
      </c>
      <c r="K172" s="335"/>
    </row>
    <row r="173" s="1" customFormat="1" ht="15" customHeight="1">
      <c r="B173" s="312"/>
      <c r="C173" s="287" t="s">
        <v>653</v>
      </c>
      <c r="D173" s="287"/>
      <c r="E173" s="287"/>
      <c r="F173" s="310" t="s">
        <v>645</v>
      </c>
      <c r="G173" s="287"/>
      <c r="H173" s="287" t="s">
        <v>712</v>
      </c>
      <c r="I173" s="287" t="s">
        <v>655</v>
      </c>
      <c r="J173" s="287"/>
      <c r="K173" s="335"/>
    </row>
    <row r="174" s="1" customFormat="1" ht="15" customHeight="1">
      <c r="B174" s="312"/>
      <c r="C174" s="287" t="s">
        <v>664</v>
      </c>
      <c r="D174" s="287"/>
      <c r="E174" s="287"/>
      <c r="F174" s="310" t="s">
        <v>651</v>
      </c>
      <c r="G174" s="287"/>
      <c r="H174" s="287" t="s">
        <v>712</v>
      </c>
      <c r="I174" s="287" t="s">
        <v>647</v>
      </c>
      <c r="J174" s="287">
        <v>50</v>
      </c>
      <c r="K174" s="335"/>
    </row>
    <row r="175" s="1" customFormat="1" ht="15" customHeight="1">
      <c r="B175" s="312"/>
      <c r="C175" s="287" t="s">
        <v>672</v>
      </c>
      <c r="D175" s="287"/>
      <c r="E175" s="287"/>
      <c r="F175" s="310" t="s">
        <v>651</v>
      </c>
      <c r="G175" s="287"/>
      <c r="H175" s="287" t="s">
        <v>712</v>
      </c>
      <c r="I175" s="287" t="s">
        <v>647</v>
      </c>
      <c r="J175" s="287">
        <v>50</v>
      </c>
      <c r="K175" s="335"/>
    </row>
    <row r="176" s="1" customFormat="1" ht="15" customHeight="1">
      <c r="B176" s="312"/>
      <c r="C176" s="287" t="s">
        <v>670</v>
      </c>
      <c r="D176" s="287"/>
      <c r="E176" s="287"/>
      <c r="F176" s="310" t="s">
        <v>651</v>
      </c>
      <c r="G176" s="287"/>
      <c r="H176" s="287" t="s">
        <v>712</v>
      </c>
      <c r="I176" s="287" t="s">
        <v>647</v>
      </c>
      <c r="J176" s="287">
        <v>50</v>
      </c>
      <c r="K176" s="335"/>
    </row>
    <row r="177" s="1" customFormat="1" ht="15" customHeight="1">
      <c r="B177" s="312"/>
      <c r="C177" s="287" t="s">
        <v>105</v>
      </c>
      <c r="D177" s="287"/>
      <c r="E177" s="287"/>
      <c r="F177" s="310" t="s">
        <v>645</v>
      </c>
      <c r="G177" s="287"/>
      <c r="H177" s="287" t="s">
        <v>713</v>
      </c>
      <c r="I177" s="287" t="s">
        <v>714</v>
      </c>
      <c r="J177" s="287"/>
      <c r="K177" s="335"/>
    </row>
    <row r="178" s="1" customFormat="1" ht="15" customHeight="1">
      <c r="B178" s="312"/>
      <c r="C178" s="287" t="s">
        <v>63</v>
      </c>
      <c r="D178" s="287"/>
      <c r="E178" s="287"/>
      <c r="F178" s="310" t="s">
        <v>645</v>
      </c>
      <c r="G178" s="287"/>
      <c r="H178" s="287" t="s">
        <v>715</v>
      </c>
      <c r="I178" s="287" t="s">
        <v>716</v>
      </c>
      <c r="J178" s="287">
        <v>1</v>
      </c>
      <c r="K178" s="335"/>
    </row>
    <row r="179" s="1" customFormat="1" ht="15" customHeight="1">
      <c r="B179" s="312"/>
      <c r="C179" s="287" t="s">
        <v>59</v>
      </c>
      <c r="D179" s="287"/>
      <c r="E179" s="287"/>
      <c r="F179" s="310" t="s">
        <v>645</v>
      </c>
      <c r="G179" s="287"/>
      <c r="H179" s="287" t="s">
        <v>717</v>
      </c>
      <c r="I179" s="287" t="s">
        <v>647</v>
      </c>
      <c r="J179" s="287">
        <v>20</v>
      </c>
      <c r="K179" s="335"/>
    </row>
    <row r="180" s="1" customFormat="1" ht="15" customHeight="1">
      <c r="B180" s="312"/>
      <c r="C180" s="287" t="s">
        <v>60</v>
      </c>
      <c r="D180" s="287"/>
      <c r="E180" s="287"/>
      <c r="F180" s="310" t="s">
        <v>645</v>
      </c>
      <c r="G180" s="287"/>
      <c r="H180" s="287" t="s">
        <v>718</v>
      </c>
      <c r="I180" s="287" t="s">
        <v>647</v>
      </c>
      <c r="J180" s="287">
        <v>255</v>
      </c>
      <c r="K180" s="335"/>
    </row>
    <row r="181" s="1" customFormat="1" ht="15" customHeight="1">
      <c r="B181" s="312"/>
      <c r="C181" s="287" t="s">
        <v>106</v>
      </c>
      <c r="D181" s="287"/>
      <c r="E181" s="287"/>
      <c r="F181" s="310" t="s">
        <v>645</v>
      </c>
      <c r="G181" s="287"/>
      <c r="H181" s="287" t="s">
        <v>609</v>
      </c>
      <c r="I181" s="287" t="s">
        <v>647</v>
      </c>
      <c r="J181" s="287">
        <v>10</v>
      </c>
      <c r="K181" s="335"/>
    </row>
    <row r="182" s="1" customFormat="1" ht="15" customHeight="1">
      <c r="B182" s="312"/>
      <c r="C182" s="287" t="s">
        <v>107</v>
      </c>
      <c r="D182" s="287"/>
      <c r="E182" s="287"/>
      <c r="F182" s="310" t="s">
        <v>645</v>
      </c>
      <c r="G182" s="287"/>
      <c r="H182" s="287" t="s">
        <v>719</v>
      </c>
      <c r="I182" s="287" t="s">
        <v>680</v>
      </c>
      <c r="J182" s="287"/>
      <c r="K182" s="335"/>
    </row>
    <row r="183" s="1" customFormat="1" ht="15" customHeight="1">
      <c r="B183" s="312"/>
      <c r="C183" s="287" t="s">
        <v>720</v>
      </c>
      <c r="D183" s="287"/>
      <c r="E183" s="287"/>
      <c r="F183" s="310" t="s">
        <v>645</v>
      </c>
      <c r="G183" s="287"/>
      <c r="H183" s="287" t="s">
        <v>721</v>
      </c>
      <c r="I183" s="287" t="s">
        <v>680</v>
      </c>
      <c r="J183" s="287"/>
      <c r="K183" s="335"/>
    </row>
    <row r="184" s="1" customFormat="1" ht="15" customHeight="1">
      <c r="B184" s="312"/>
      <c r="C184" s="287" t="s">
        <v>709</v>
      </c>
      <c r="D184" s="287"/>
      <c r="E184" s="287"/>
      <c r="F184" s="310" t="s">
        <v>645</v>
      </c>
      <c r="G184" s="287"/>
      <c r="H184" s="287" t="s">
        <v>722</v>
      </c>
      <c r="I184" s="287" t="s">
        <v>680</v>
      </c>
      <c r="J184" s="287"/>
      <c r="K184" s="335"/>
    </row>
    <row r="185" s="1" customFormat="1" ht="15" customHeight="1">
      <c r="B185" s="312"/>
      <c r="C185" s="287" t="s">
        <v>109</v>
      </c>
      <c r="D185" s="287"/>
      <c r="E185" s="287"/>
      <c r="F185" s="310" t="s">
        <v>651</v>
      </c>
      <c r="G185" s="287"/>
      <c r="H185" s="287" t="s">
        <v>723</v>
      </c>
      <c r="I185" s="287" t="s">
        <v>647</v>
      </c>
      <c r="J185" s="287">
        <v>50</v>
      </c>
      <c r="K185" s="335"/>
    </row>
    <row r="186" s="1" customFormat="1" ht="15" customHeight="1">
      <c r="B186" s="312"/>
      <c r="C186" s="287" t="s">
        <v>724</v>
      </c>
      <c r="D186" s="287"/>
      <c r="E186" s="287"/>
      <c r="F186" s="310" t="s">
        <v>651</v>
      </c>
      <c r="G186" s="287"/>
      <c r="H186" s="287" t="s">
        <v>725</v>
      </c>
      <c r="I186" s="287" t="s">
        <v>726</v>
      </c>
      <c r="J186" s="287"/>
      <c r="K186" s="335"/>
    </row>
    <row r="187" s="1" customFormat="1" ht="15" customHeight="1">
      <c r="B187" s="312"/>
      <c r="C187" s="287" t="s">
        <v>727</v>
      </c>
      <c r="D187" s="287"/>
      <c r="E187" s="287"/>
      <c r="F187" s="310" t="s">
        <v>651</v>
      </c>
      <c r="G187" s="287"/>
      <c r="H187" s="287" t="s">
        <v>728</v>
      </c>
      <c r="I187" s="287" t="s">
        <v>726</v>
      </c>
      <c r="J187" s="287"/>
      <c r="K187" s="335"/>
    </row>
    <row r="188" s="1" customFormat="1" ht="15" customHeight="1">
      <c r="B188" s="312"/>
      <c r="C188" s="287" t="s">
        <v>729</v>
      </c>
      <c r="D188" s="287"/>
      <c r="E188" s="287"/>
      <c r="F188" s="310" t="s">
        <v>651</v>
      </c>
      <c r="G188" s="287"/>
      <c r="H188" s="287" t="s">
        <v>730</v>
      </c>
      <c r="I188" s="287" t="s">
        <v>726</v>
      </c>
      <c r="J188" s="287"/>
      <c r="K188" s="335"/>
    </row>
    <row r="189" s="1" customFormat="1" ht="15" customHeight="1">
      <c r="B189" s="312"/>
      <c r="C189" s="348" t="s">
        <v>731</v>
      </c>
      <c r="D189" s="287"/>
      <c r="E189" s="287"/>
      <c r="F189" s="310" t="s">
        <v>651</v>
      </c>
      <c r="G189" s="287"/>
      <c r="H189" s="287" t="s">
        <v>732</v>
      </c>
      <c r="I189" s="287" t="s">
        <v>733</v>
      </c>
      <c r="J189" s="349" t="s">
        <v>734</v>
      </c>
      <c r="K189" s="335"/>
    </row>
    <row r="190" s="1" customFormat="1" ht="15" customHeight="1">
      <c r="B190" s="312"/>
      <c r="C190" s="348" t="s">
        <v>48</v>
      </c>
      <c r="D190" s="287"/>
      <c r="E190" s="287"/>
      <c r="F190" s="310" t="s">
        <v>645</v>
      </c>
      <c r="G190" s="287"/>
      <c r="H190" s="284" t="s">
        <v>735</v>
      </c>
      <c r="I190" s="287" t="s">
        <v>736</v>
      </c>
      <c r="J190" s="287"/>
      <c r="K190" s="335"/>
    </row>
    <row r="191" s="1" customFormat="1" ht="15" customHeight="1">
      <c r="B191" s="312"/>
      <c r="C191" s="348" t="s">
        <v>737</v>
      </c>
      <c r="D191" s="287"/>
      <c r="E191" s="287"/>
      <c r="F191" s="310" t="s">
        <v>645</v>
      </c>
      <c r="G191" s="287"/>
      <c r="H191" s="287" t="s">
        <v>738</v>
      </c>
      <c r="I191" s="287" t="s">
        <v>680</v>
      </c>
      <c r="J191" s="287"/>
      <c r="K191" s="335"/>
    </row>
    <row r="192" s="1" customFormat="1" ht="15" customHeight="1">
      <c r="B192" s="312"/>
      <c r="C192" s="348" t="s">
        <v>739</v>
      </c>
      <c r="D192" s="287"/>
      <c r="E192" s="287"/>
      <c r="F192" s="310" t="s">
        <v>645</v>
      </c>
      <c r="G192" s="287"/>
      <c r="H192" s="287" t="s">
        <v>740</v>
      </c>
      <c r="I192" s="287" t="s">
        <v>680</v>
      </c>
      <c r="J192" s="287"/>
      <c r="K192" s="335"/>
    </row>
    <row r="193" s="1" customFormat="1" ht="15" customHeight="1">
      <c r="B193" s="312"/>
      <c r="C193" s="348" t="s">
        <v>741</v>
      </c>
      <c r="D193" s="287"/>
      <c r="E193" s="287"/>
      <c r="F193" s="310" t="s">
        <v>651</v>
      </c>
      <c r="G193" s="287"/>
      <c r="H193" s="287" t="s">
        <v>742</v>
      </c>
      <c r="I193" s="287" t="s">
        <v>680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743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744</v>
      </c>
      <c r="D200" s="351"/>
      <c r="E200" s="351"/>
      <c r="F200" s="351" t="s">
        <v>745</v>
      </c>
      <c r="G200" s="352"/>
      <c r="H200" s="351" t="s">
        <v>746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736</v>
      </c>
      <c r="D202" s="287"/>
      <c r="E202" s="287"/>
      <c r="F202" s="310" t="s">
        <v>49</v>
      </c>
      <c r="G202" s="287"/>
      <c r="H202" s="287" t="s">
        <v>747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50</v>
      </c>
      <c r="G203" s="287"/>
      <c r="H203" s="287" t="s">
        <v>748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53</v>
      </c>
      <c r="G204" s="287"/>
      <c r="H204" s="287" t="s">
        <v>749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51</v>
      </c>
      <c r="G205" s="287"/>
      <c r="H205" s="287" t="s">
        <v>750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52</v>
      </c>
      <c r="G206" s="287"/>
      <c r="H206" s="287" t="s">
        <v>751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692</v>
      </c>
      <c r="D208" s="287"/>
      <c r="E208" s="287"/>
      <c r="F208" s="310" t="s">
        <v>85</v>
      </c>
      <c r="G208" s="287"/>
      <c r="H208" s="287" t="s">
        <v>752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589</v>
      </c>
      <c r="G209" s="287"/>
      <c r="H209" s="287" t="s">
        <v>590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587</v>
      </c>
      <c r="G210" s="287"/>
      <c r="H210" s="287" t="s">
        <v>753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591</v>
      </c>
      <c r="G211" s="348"/>
      <c r="H211" s="339" t="s">
        <v>592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117</v>
      </c>
      <c r="G212" s="348"/>
      <c r="H212" s="339" t="s">
        <v>754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716</v>
      </c>
      <c r="D214" s="287"/>
      <c r="E214" s="287"/>
      <c r="F214" s="310">
        <v>1</v>
      </c>
      <c r="G214" s="348"/>
      <c r="H214" s="339" t="s">
        <v>755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756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757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758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 Vilingr</dc:creator>
  <cp:lastModifiedBy>Jakub Vilingr</cp:lastModifiedBy>
  <dcterms:created xsi:type="dcterms:W3CDTF">2023-05-22T13:34:34Z</dcterms:created>
  <dcterms:modified xsi:type="dcterms:W3CDTF">2023-05-22T13:34:39Z</dcterms:modified>
</cp:coreProperties>
</file>