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01 - Vedlejší rozpočtové ..." sheetId="3" r:id="rId3"/>
    <sheet name="02 - SO-01 Vodovodní příp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Pokyny pro zpracován...'!$C$79:$K$99</definedName>
    <definedName name="_xlnm.Print_Area" localSheetId="1">'00 - Pokyny pro zpracován...'!$C$4:$J$39,'00 - Pokyny pro zpracován...'!$C$45:$J$61,'00 - Pokyny pro zpracován...'!$C$67:$K$99</definedName>
    <definedName name="_xlnm.Print_Titles" localSheetId="1">'00 - Pokyny pro zpracován...'!$79:$79</definedName>
    <definedName name="_xlnm._FilterDatabase" localSheetId="2" hidden="1">'01 - Vedlejší rozpočtové ...'!$C$82:$K$99</definedName>
    <definedName name="_xlnm.Print_Area" localSheetId="2">'01 - Vedlejší rozpočtové ...'!$C$4:$J$39,'01 - Vedlejší rozpočtové ...'!$C$45:$J$64,'01 - Vedlejší rozpočtové ...'!$C$70:$K$99</definedName>
    <definedName name="_xlnm.Print_Titles" localSheetId="2">'01 - Vedlejší rozpočtové ...'!$82:$82</definedName>
    <definedName name="_xlnm._FilterDatabase" localSheetId="3" hidden="1">'02 - SO-01 Vodovodní příp...'!$C$91:$K$351</definedName>
    <definedName name="_xlnm.Print_Area" localSheetId="3">'02 - SO-01 Vodovodní příp...'!$C$4:$J$39,'02 - SO-01 Vodovodní příp...'!$C$45:$J$73,'02 - SO-01 Vodovodní příp...'!$C$79:$K$351</definedName>
    <definedName name="_xlnm.Print_Titles" localSheetId="3">'02 - SO-01 Vodovodní příp...'!$91:$91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48"/>
  <c r="BH348"/>
  <c r="BG348"/>
  <c r="BF348"/>
  <c r="T348"/>
  <c r="T347"/>
  <c r="T346"/>
  <c r="R348"/>
  <c r="R347"/>
  <c r="R346"/>
  <c r="P348"/>
  <c r="P347"/>
  <c r="P346"/>
  <c r="BI342"/>
  <c r="BH342"/>
  <c r="BG342"/>
  <c r="BF342"/>
  <c r="T342"/>
  <c r="T341"/>
  <c r="R342"/>
  <c r="R341"/>
  <c r="P342"/>
  <c r="P341"/>
  <c r="BI337"/>
  <c r="BH337"/>
  <c r="BG337"/>
  <c r="BF337"/>
  <c r="T337"/>
  <c r="T336"/>
  <c r="T335"/>
  <c r="R337"/>
  <c r="R336"/>
  <c r="R335"/>
  <c r="P337"/>
  <c r="P336"/>
  <c r="P335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0"/>
  <c r="BH170"/>
  <c r="BG170"/>
  <c r="BF170"/>
  <c r="T170"/>
  <c r="R170"/>
  <c r="P170"/>
  <c r="BI154"/>
  <c r="BH154"/>
  <c r="BG154"/>
  <c r="BF154"/>
  <c r="T154"/>
  <c r="R154"/>
  <c r="P154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3" r="J37"/>
  <c r="J36"/>
  <c i="1" r="AY56"/>
  <c i="3" r="J35"/>
  <c i="1" r="AX56"/>
  <c i="3" r="BI96"/>
  <c r="BH96"/>
  <c r="BG96"/>
  <c r="BF96"/>
  <c r="T96"/>
  <c r="T95"/>
  <c r="R96"/>
  <c r="R95"/>
  <c r="P96"/>
  <c r="P95"/>
  <c r="BI91"/>
  <c r="BH91"/>
  <c r="BG91"/>
  <c r="BF91"/>
  <c r="T91"/>
  <c r="T90"/>
  <c r="R91"/>
  <c r="R90"/>
  <c r="P91"/>
  <c r="P90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1" r="L50"/>
  <c r="AM50"/>
  <c r="AM49"/>
  <c r="L49"/>
  <c r="AM47"/>
  <c r="L47"/>
  <c r="L45"/>
  <c r="L44"/>
  <c i="2" r="BK86"/>
  <c r="J86"/>
  <c i="3" r="BK86"/>
  <c i="4" r="BK320"/>
  <c r="BK249"/>
  <c r="J181"/>
  <c r="BK324"/>
  <c r="J243"/>
  <c r="J194"/>
  <c r="BK100"/>
  <c r="BK285"/>
  <c r="BK237"/>
  <c r="J178"/>
  <c r="J100"/>
  <c r="J290"/>
  <c r="BK208"/>
  <c r="J114"/>
  <c i="2" r="J98"/>
  <c r="BK92"/>
  <c i="3" r="J91"/>
  <c i="4" r="BK337"/>
  <c r="J279"/>
  <c r="J220"/>
  <c r="BK105"/>
  <c r="BK304"/>
  <c r="J232"/>
  <c r="J186"/>
  <c r="J329"/>
  <c r="BK279"/>
  <c r="BK232"/>
  <c r="J136"/>
  <c r="BK342"/>
  <c r="BK274"/>
  <c r="BK178"/>
  <c i="2" r="BK98"/>
  <c r="J92"/>
  <c i="3" r="J96"/>
  <c i="4" r="J348"/>
  <c r="J304"/>
  <c r="BK243"/>
  <c r="J124"/>
  <c r="J300"/>
  <c r="J237"/>
  <c r="BK181"/>
  <c r="J317"/>
  <c r="J249"/>
  <c r="BK154"/>
  <c r="BK124"/>
  <c r="J313"/>
  <c r="J252"/>
  <c r="BK136"/>
  <c i="2" r="J89"/>
  <c i="1" r="AS54"/>
  <c i="4" r="BK259"/>
  <c r="BK114"/>
  <c r="BK310"/>
  <c r="J213"/>
  <c r="J259"/>
  <c r="BK204"/>
  <c r="J337"/>
  <c r="BK240"/>
  <c r="BK119"/>
  <c i="2" r="J96"/>
  <c r="BK96"/>
  <c r="BK82"/>
  <c i="4" r="J342"/>
  <c r="J272"/>
  <c r="BK199"/>
  <c r="J110"/>
  <c r="J285"/>
  <c r="BK226"/>
  <c r="J154"/>
  <c r="BK300"/>
  <c r="BK272"/>
  <c r="BK220"/>
  <c r="BK130"/>
  <c r="BK332"/>
  <c r="J256"/>
  <c r="J141"/>
  <c i="2" r="BK94"/>
  <c r="BK89"/>
  <c r="J84"/>
  <c i="3" r="BK91"/>
  <c i="4" r="BK317"/>
  <c r="BK252"/>
  <c r="BK141"/>
  <c r="J320"/>
  <c r="BK256"/>
  <c r="J204"/>
  <c r="J147"/>
  <c r="J296"/>
  <c r="J269"/>
  <c r="J208"/>
  <c r="J119"/>
  <c r="J310"/>
  <c r="BK245"/>
  <c r="J130"/>
  <c i="2" r="BK84"/>
  <c r="J94"/>
  <c i="3" r="BK96"/>
  <c i="4" r="J324"/>
  <c r="BK269"/>
  <c r="BK194"/>
  <c r="BK313"/>
  <c r="J264"/>
  <c r="J199"/>
  <c r="J105"/>
  <c r="BK290"/>
  <c r="J274"/>
  <c r="BK213"/>
  <c r="J95"/>
  <c r="BK277"/>
  <c r="J191"/>
  <c r="BK95"/>
  <c i="2" r="J82"/>
  <c i="3" r="J86"/>
  <c i="4" r="BK329"/>
  <c r="BK283"/>
  <c r="BK186"/>
  <c r="J332"/>
  <c r="J283"/>
  <c r="BK191"/>
  <c r="J170"/>
  <c r="J226"/>
  <c r="BK110"/>
  <c r="BK264"/>
  <c r="BK170"/>
  <c r="BK348"/>
  <c r="J240"/>
  <c r="J245"/>
  <c r="J277"/>
  <c r="BK147"/>
  <c r="BK296"/>
  <c i="2" l="1" r="P81"/>
  <c r="P80"/>
  <c i="1" r="AU55"/>
  <c i="4" r="BK94"/>
  <c r="BK198"/>
  <c r="J198"/>
  <c r="J62"/>
  <c r="BK219"/>
  <c r="J219"/>
  <c r="J63"/>
  <c r="BK231"/>
  <c r="J231"/>
  <c r="J64"/>
  <c r="BK295"/>
  <c r="J295"/>
  <c r="J65"/>
  <c r="T309"/>
  <c r="R328"/>
  <c i="2" r="R81"/>
  <c r="R80"/>
  <c i="4" r="T94"/>
  <c r="T198"/>
  <c r="P219"/>
  <c r="R231"/>
  <c r="T295"/>
  <c r="P309"/>
  <c r="P328"/>
  <c i="2" r="T81"/>
  <c r="T80"/>
  <c i="4" r="P94"/>
  <c r="P198"/>
  <c r="T219"/>
  <c r="T231"/>
  <c r="R295"/>
  <c r="R309"/>
  <c r="T328"/>
  <c i="2" r="BK81"/>
  <c r="J81"/>
  <c r="J60"/>
  <c i="4" r="R94"/>
  <c r="R93"/>
  <c r="R92"/>
  <c r="R198"/>
  <c r="R219"/>
  <c r="P231"/>
  <c r="P295"/>
  <c r="BK309"/>
  <c r="J309"/>
  <c r="J66"/>
  <c r="BK328"/>
  <c r="J328"/>
  <c r="J67"/>
  <c i="3" r="BK85"/>
  <c r="J85"/>
  <c r="J61"/>
  <c r="BK90"/>
  <c r="J90"/>
  <c r="J62"/>
  <c r="BK95"/>
  <c r="J95"/>
  <c r="J63"/>
  <c i="4" r="BK336"/>
  <c r="J336"/>
  <c r="J69"/>
  <c r="BK341"/>
  <c r="J341"/>
  <c r="J70"/>
  <c r="BK347"/>
  <c r="J347"/>
  <c r="J72"/>
  <c r="F55"/>
  <c r="J86"/>
  <c r="BE100"/>
  <c r="BE105"/>
  <c r="BE194"/>
  <c r="BE199"/>
  <c r="BE213"/>
  <c r="BE245"/>
  <c r="BE256"/>
  <c r="BE264"/>
  <c r="BE269"/>
  <c r="BE279"/>
  <c r="BE283"/>
  <c r="BE300"/>
  <c r="BE310"/>
  <c r="BE317"/>
  <c r="BE324"/>
  <c r="BE337"/>
  <c r="E82"/>
  <c r="BE178"/>
  <c r="BE181"/>
  <c r="BE186"/>
  <c r="BE191"/>
  <c r="BE240"/>
  <c r="BE243"/>
  <c r="BE252"/>
  <c r="BE259"/>
  <c r="BE313"/>
  <c r="BE320"/>
  <c r="BE332"/>
  <c r="BE110"/>
  <c r="BE114"/>
  <c r="BE119"/>
  <c r="BE124"/>
  <c r="BE130"/>
  <c r="BE136"/>
  <c r="BE141"/>
  <c r="BE170"/>
  <c r="BE204"/>
  <c r="BE208"/>
  <c r="BE220"/>
  <c r="BE226"/>
  <c r="BE249"/>
  <c r="BE272"/>
  <c r="BE277"/>
  <c r="BE290"/>
  <c r="BE329"/>
  <c r="BE95"/>
  <c r="BE147"/>
  <c r="BE154"/>
  <c r="BE232"/>
  <c r="BE237"/>
  <c r="BE274"/>
  <c r="BE285"/>
  <c r="BE296"/>
  <c r="BE304"/>
  <c r="BE342"/>
  <c r="BE348"/>
  <c i="3" r="F55"/>
  <c r="E48"/>
  <c r="J77"/>
  <c r="BE96"/>
  <c r="BE86"/>
  <c r="BE91"/>
  <c i="2" r="BE89"/>
  <c r="BE94"/>
  <c r="BE98"/>
  <c r="J52"/>
  <c r="E70"/>
  <c r="F77"/>
  <c r="BE84"/>
  <c r="BE82"/>
  <c r="BE86"/>
  <c r="BE92"/>
  <c r="BE96"/>
  <c i="3" r="F36"/>
  <c i="1" r="BC56"/>
  <c i="4" r="F37"/>
  <c i="1" r="BD57"/>
  <c i="3" r="F37"/>
  <c i="1" r="BD56"/>
  <c i="4" r="F35"/>
  <c i="1" r="BB57"/>
  <c i="2" r="J34"/>
  <c i="1" r="AW55"/>
  <c i="3" r="F35"/>
  <c i="1" r="BB56"/>
  <c i="4" r="F34"/>
  <c i="1" r="BA57"/>
  <c i="4" r="F36"/>
  <c i="1" r="BC57"/>
  <c i="2" r="F36"/>
  <c i="1" r="BC55"/>
  <c i="2" r="F34"/>
  <c i="1" r="BA55"/>
  <c i="3" r="F34"/>
  <c i="1" r="BA56"/>
  <c i="2" r="F35"/>
  <c i="1" r="BB55"/>
  <c i="2" r="F37"/>
  <c i="1" r="BD55"/>
  <c i="3" r="J34"/>
  <c i="1" r="AW56"/>
  <c i="4" r="J34"/>
  <c i="1" r="AW57"/>
  <c i="4" l="1" r="T93"/>
  <c r="T92"/>
  <c r="BK93"/>
  <c r="P93"/>
  <c r="P92"/>
  <c i="1" r="AU57"/>
  <c i="4" r="J94"/>
  <c r="J61"/>
  <c i="2" r="BK80"/>
  <c r="J80"/>
  <c r="J59"/>
  <c i="4" r="BK335"/>
  <c r="J335"/>
  <c r="J68"/>
  <c r="BK346"/>
  <c r="J346"/>
  <c r="J71"/>
  <c i="3" r="BK84"/>
  <c r="J84"/>
  <c r="J60"/>
  <c i="4" r="J33"/>
  <c i="1" r="AV57"/>
  <c r="AT57"/>
  <c r="AU54"/>
  <c i="2" r="J33"/>
  <c i="1" r="AV55"/>
  <c r="AT55"/>
  <c i="2" r="F33"/>
  <c i="1" r="AZ55"/>
  <c i="3" r="J33"/>
  <c i="1" r="AV56"/>
  <c r="AT56"/>
  <c r="BD54"/>
  <c r="W33"/>
  <c r="BA54"/>
  <c r="W30"/>
  <c r="BB54"/>
  <c r="W31"/>
  <c r="BC54"/>
  <c r="W32"/>
  <c i="3" r="F33"/>
  <c i="1" r="AZ56"/>
  <c i="4" r="F33"/>
  <c i="1" r="AZ57"/>
  <c i="4" l="1" r="BK92"/>
  <c r="J92"/>
  <c r="J59"/>
  <c r="J93"/>
  <c r="J60"/>
  <c i="3" r="BK83"/>
  <c r="J83"/>
  <c r="J59"/>
  <c i="2" r="J30"/>
  <c i="1" r="AG55"/>
  <c r="AW54"/>
  <c r="AK30"/>
  <c r="AY54"/>
  <c r="AZ54"/>
  <c r="W29"/>
  <c r="AX54"/>
  <c i="2" l="1" r="J39"/>
  <c i="1" r="AN55"/>
  <c i="3" r="J30"/>
  <c i="1" r="AG56"/>
  <c i="4" r="J30"/>
  <c i="1" r="AG57"/>
  <c r="AV54"/>
  <c r="AK29"/>
  <c i="3" l="1" r="J39"/>
  <c i="4" r="J39"/>
  <c i="1" r="AN57"/>
  <c r="AN56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<sst xmlns="http://schemas.openxmlformats.org/spreadsheetml/2006/main">
  <si>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</si>
  <si>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</si>
  <si>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</si>
  <si>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</si>
  <si>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</si>
  <si>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{e8049fe4-794a-4302-b8ea-c2c634f8f15b}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</si>
  <si>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</si>
  <si>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</si>
  <si>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</si>
  <si>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</si>
  <si>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</si>
  <si>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</si>
  <si>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</si>
  <si>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</si>
  <si>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2021083D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</si>
  <si>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</si>
  <si>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</si>
  <si>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102 - Dílny odborného výcviku studentů, SO-01 vodovní přípojka</t>
  </si>
  <si>
    <t>KSO:</t>
  </si>
  <si>
    <t>827 11 11</t>
  </si>
  <si>
    <t>CC-CZ:</t>
  </si>
  <si>
    <t>22221</t>
  </si>
  <si>
    <t>Místo:</t>
  </si>
  <si>
    <t>Rokycany</t>
  </si>
  <si>
    <t>Datum:</t>
  </si>
  <si>
    <t>13. 11. 2021</t>
  </si>
  <si>
    <t>CZ-CPV:</t>
  </si>
  <si>
    <t>44000000-0</t>
  </si>
  <si>
    <t>CZ-CPA:</t>
  </si>
  <si>
    <t>42.21.12</t>
  </si>
  <si>
    <t>Zadavatel:</t>
  </si>
  <si>
    <t>IČ:</t>
  </si>
  <si>
    <t/>
  </si>
  <si>
    <t>ZČM v Plzni, p.o., Kopeckého sady 357/2, Plzeň</t>
  </si>
  <si>
    <t>DIČ:</t>
  </si>
  <si>
    <t>Uchazeč:</t>
  </si>
  <si>
    <t>Vyplň údaj</t>
  </si>
  <si>
    <t>Projektant:</t>
  </si>
  <si>
    <t>MPtechnik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</si>
  <si>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</si>
  <si>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</si>
  <si>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</si>
  <si>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</si>
  <si>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</si>
  <si>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</si>
  <si>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</si>
  <si>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</si>
  <si>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</si>
  <si>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</si>
  <si>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</si>
  <si>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</si>
  <si>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</si>
  <si>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</si>
  <si>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</si>
  <si>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</si>
  <si>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</si>
  <si>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</si>
  <si>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</si>
  <si>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</si>
  <si>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</si>
  <si>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</si>
  <si>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</si>
  <si>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</si>
  <si>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</si>
  <si>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</si>
  <si>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</si>
  <si>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</si>
  <si>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</si>
  <si>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</si>
  <si>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</si>
  <si>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</si>
  <si>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</si>
  <si>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</si>
  <si>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</si>
  <si>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</si>
  <si>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</si>
  <si>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</si>
  <si>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</si>
  <si>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</si>
  <si>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</si>
  <si>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</si>
  <si>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</si>
  <si>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</si>
  <si>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</si>
  <si>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</si>
  <si>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</si>
  <si>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</si>
  <si>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{6dbca73b-97a6-4b30-8864-3bbcf63af0a0}</t>
  </si>
  <si>
    <t>801 59 11</t>
  </si>
  <si>
    <t>2</t>
  </si>
  <si>
    <t>01</t>
  </si>
  <si>
    <t>Vedlejší rozpočtové náklady</t>
  </si>
  <si>
    <t>{0df86bc6-cd91-4706-b669-05339594a0c3}</t>
  </si>
  <si>
    <t>02</t>
  </si>
  <si>
    <t>SO-01 Vodovodní přípojka</t>
  </si>
  <si>
    <t>{c071290a-49c0-476b-bd4c-4c04de568c2a}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</si>
  <si>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</si>
  <si>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</si>
  <si>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</si>
  <si>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</si>
  <si>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</si>
  <si>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</si>
  <si>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</si>
  <si>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</si>
  <si>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</si>
  <si>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</si>
  <si>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</si>
  <si>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</si>
  <si>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</si>
  <si>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</si>
  <si>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</si>
  <si>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</si>
  <si>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</si>
  <si>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</si>
  <si>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</si>
  <si>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</si>
  <si>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</si>
  <si>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</si>
  <si>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</si>
  <si>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</si>
  <si>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</si>
  <si>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</si>
  <si>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</si>
  <si>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</si>
  <si>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</si>
  <si>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</si>
  <si>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</si>
  <si>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</si>
  <si>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</si>
  <si>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</si>
  <si>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</si>
  <si>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</si>
  <si>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</si>
  <si>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</si>
  <si>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</si>
  <si>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</si>
  <si>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</si>
  <si>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</si>
  <si>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</si>
  <si>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</si>
  <si>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</si>
  <si>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</si>
  <si>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</si>
  <si>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</si>
  <si>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</si>
  <si>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</si>
  <si>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</si>
  <si>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</si>
  <si>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</si>
  <si>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</si>
  <si>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</si>
  <si>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</si>
  <si>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</si>
  <si>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</si>
  <si>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</si>
  <si>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</si>
  <si>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</si>
  <si>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</si>
  <si>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</si>
  <si>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</si>
  <si>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</si>
  <si>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</si>
  <si>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</si>
  <si>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</si>
  <si>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</si>
  <si>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010001000</t>
  </si>
  <si>
    <t>…</t>
  </si>
  <si>
    <t>CS ÚRS 2023 01</t>
  </si>
  <si>
    <t>1024</t>
  </si>
  <si>
    <t>-665054951</t>
  </si>
  <si>
    <t>Online PSC</t>
  </si>
  <si>
    <t>https://podminky.urs.cz/item/CS_URS_2023_01/010001000</t>
  </si>
  <si>
    <t>Poznámka k položce:_x000d_
Průzkumné práce_x000d_
- vytýčení sítí..._x000d_
_x000d_
Geodetické práce_x000d_
- zaměření a umístění objektů_x000d_
- výškové a směrové umístění stavby_x000d_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</si>
  <si>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</si>
  <si>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</si>
  <si>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</si>
  <si>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...</t>
  </si>
  <si>
    <t>1520683197</t>
  </si>
  <si>
    <t>https://podminky.urs.cz/item/CS_URS_2023_01/030001000</t>
  </si>
  <si>
    <t>Poznámka k položce:_x000d_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</si>
  <si>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VRN4</t>
  </si>
  <si>
    <t>Inženýrská činnost</t>
  </si>
  <si>
    <t>040001000</t>
  </si>
  <si>
    <t>242977379</t>
  </si>
  <si>
    <t>https://podminky.urs.cz/item/CS_URS_2023_01/040001000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</si>
  <si>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</si>
  <si>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02 - SO-01 Vodovodní přípojka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</si>
  <si>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</si>
  <si>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</si>
  <si>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</si>
  <si>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</si>
  <si>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</si>
  <si>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</si>
  <si>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</si>
  <si>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</si>
  <si>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</si>
  <si>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</si>
  <si>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</si>
  <si>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 xml:space="preserve">    VRN7 - Provozní vlivy</t>
  </si>
  <si>
    <t>HSV</t>
  </si>
  <si>
    <t>Práce a dodávky HSV</t>
  </si>
  <si>
    <t>Zemní práce</t>
  </si>
  <si>
    <t>113107324</t>
  </si>
  <si>
    <t>Odstranění podkladu z kameniva drceného tl přes 300 do 400 mm strojně pl do 50 m2</t>
  </si>
  <si>
    <t>m2</t>
  </si>
  <si>
    <t>1028410589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</si>
  <si>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</si>
  <si>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https://podminky.urs.cz/item/CS_URS_2023_01/113107324</t>
  </si>
  <si>
    <t>VV</t>
  </si>
  <si>
    <t>"překop komunikace</t>
  </si>
  <si>
    <t>(12*0,9)</t>
  </si>
  <si>
    <t>113107341</t>
  </si>
  <si>
    <t>Odstranění podkladu živičného tl 50 mm strojně pl do 50 m2</t>
  </si>
  <si>
    <t>-1449210444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</si>
  <si>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</si>
  <si>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https://podminky.urs.cz/item/CS_URS_2023_01/113107341</t>
  </si>
  <si>
    <t>121151103</t>
  </si>
  <si>
    <t>Sejmutí ornice plochy do 100 m2 tl vrstvy do 200 mm strojně</t>
  </si>
  <si>
    <t>-83802246</t>
  </si>
  <si>
    <t>Sejmutí ornice strojně při souvislé ploše do 100 m2, tl. vrstvy do 200 mm</t>
  </si>
  <si>
    <t>https://podminky.urs.cz/item/CS_URS_2023_01/121151103</t>
  </si>
  <si>
    <t>"ornice</t>
  </si>
  <si>
    <t>(25,71+32,74-12)*1,2</t>
  </si>
  <si>
    <t>132251103</t>
  </si>
  <si>
    <t>Hloubení rýh nezapažených š do 800 mm v hornině třídy těžitelnosti I skupiny 3 objem do 100 m3 strojně</t>
  </si>
  <si>
    <t>m3</t>
  </si>
  <si>
    <t>-1127976188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</si>
  <si>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</si>
  <si>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</si>
  <si>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((25,71+32,74)*0,9*(1+2,1)/2)</t>
  </si>
  <si>
    <t>133251101</t>
  </si>
  <si>
    <t>Hloubení šachet nezapažených v hornině třídy těžitelnosti I skupiny 3 objem do 20 m3</t>
  </si>
  <si>
    <t>958623504</t>
  </si>
  <si>
    <t>Hloubení nezapažených šachet strojně v hornině třídy těžitelnosti I skupiny 3 do 20 m3</t>
  </si>
  <si>
    <t>https://podminky.urs.cz/item/CS_URS_2023_01/133251101</t>
  </si>
  <si>
    <t>"vodoměrná šachta</t>
  </si>
  <si>
    <t>(2,4*2,4*2,1)</t>
  </si>
  <si>
    <t>139001101</t>
  </si>
  <si>
    <t>Příplatek za ztížení vykopávky v blízkosti podzemního vedení</t>
  </si>
  <si>
    <t>-223683989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</si>
  <si>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</si>
  <si>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</si>
  <si>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"předpoklad 15%</t>
  </si>
  <si>
    <t>(81,538+12,096)*0,15</t>
  </si>
  <si>
    <t>151101101</t>
  </si>
  <si>
    <t>Zřízení příložného pažení a rozepření stěn rýh hl do 2 m</t>
  </si>
  <si>
    <t>81872049</t>
  </si>
  <si>
    <t>Zřízení pažení a rozepření stěn rýh pro podzemní vedení příložné pro jakoukoliv mezerovitost, hloubky do 2 m</t>
  </si>
  <si>
    <t>https://podminky.urs.cz/item/CS_URS_2023_01/151101101</t>
  </si>
  <si>
    <t>((25,71+32,74)*(1+2,1)/2)*2</t>
  </si>
  <si>
    <t>((2,4*4)*2,1)</t>
  </si>
  <si>
    <t>Součet</t>
  </si>
  <si>
    <t>151101111</t>
  </si>
  <si>
    <t>Odstranění příložného pažení a rozepření stěn rýh hl do 2 m</t>
  </si>
  <si>
    <t>419147951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</si>
  <si>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</si>
  <si>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</si>
  <si>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9</t>
  </si>
  <si>
    <t>162351103</t>
  </si>
  <si>
    <t>Vodorovné přemístění přes 50 do 500 m výkopku/sypaniny z horniny třídy těžitelnosti I skupiny 1 až 3</t>
  </si>
  <si>
    <t>178423087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</si>
  <si>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</si>
  <si>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</si>
  <si>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(25,71+32,74-12)*1,2*0,2</t>
  </si>
  <si>
    <t>10</t>
  </si>
  <si>
    <t>162651111</t>
  </si>
  <si>
    <t>Vodorovné přemístění přes 3 000 do 4000 m výkopku/sypaniny z horniny třídy těžitelnosti I skupiny 1 až 3</t>
  </si>
  <si>
    <t>807850702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</si>
  <si>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</si>
  <si>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https://podminky.urs.cz/item/CS_URS_2023_01/162651111</t>
  </si>
  <si>
    <t>(81,538+12,096) "výkop</t>
  </si>
  <si>
    <t>-65,005 "zásyp</t>
  </si>
  <si>
    <t>11</t>
  </si>
  <si>
    <t>171201231</t>
  </si>
  <si>
    <t>Poplatek za uložení zeminy a kamení na recyklační skládce (skládkovné) kód odpadu 17 05 04</t>
  </si>
  <si>
    <t>t</t>
  </si>
  <si>
    <t>-841938469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</si>
  <si>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</si>
  <si>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</si>
  <si>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28,629*1,8 'Přepočtené koeficientem množství</t>
  </si>
  <si>
    <t>12</t>
  </si>
  <si>
    <t>174151101</t>
  </si>
  <si>
    <t>Zásyp jam, šachet rýh nebo kolem objektů sypaninou se zhutněním</t>
  </si>
  <si>
    <t>2013344781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</si>
  <si>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</si>
  <si>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</si>
  <si>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"výkopy</t>
  </si>
  <si>
    <t>(81,538+12,096+11,148)</t>
  </si>
  <si>
    <t>"obsyp</t>
  </si>
  <si>
    <t>-17,44</t>
  </si>
  <si>
    <t>"lože</t>
  </si>
  <si>
    <t>-(0,864+4,736)</t>
  </si>
  <si>
    <t>-11,148</t>
  </si>
  <si>
    <t>"komunikace</t>
  </si>
  <si>
    <t>-(10,8*0,35)</t>
  </si>
  <si>
    <t>-(3,14*(1,2/2)^2)*1,6</t>
  </si>
  <si>
    <t>13</t>
  </si>
  <si>
    <t>175151101</t>
  </si>
  <si>
    <t>Obsypání potrubí strojně sypaninou bez prohození, uloženou do 3 m</t>
  </si>
  <si>
    <t>-771250941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</si>
  <si>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</si>
  <si>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</si>
  <si>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"pod vodoměrnou šachtu</t>
  </si>
  <si>
    <t>(2,4*2,4*0,15)</t>
  </si>
  <si>
    <t>"potrubí</t>
  </si>
  <si>
    <t>(25,71+32,74)*0,9*0,3</t>
  </si>
  <si>
    <t>14</t>
  </si>
  <si>
    <t>M</t>
  </si>
  <si>
    <t>58337308</t>
  </si>
  <si>
    <t>štěrkopísek frakce 0/2</t>
  </si>
  <si>
    <t>-1406525445</t>
  </si>
  <si>
    <t>16,646*2 'Přepočtené koeficientem množství</t>
  </si>
  <si>
    <t>181351003</t>
  </si>
  <si>
    <t>Rozprostření ornice tl vrstvy do 200 mm pl do 100 m2 v rovině nebo ve svahu do 1:5 strojně</t>
  </si>
  <si>
    <t>-231599242</t>
  </si>
  <si>
    <t>Rozprostření a urovnání ornice v rovině nebo ve svahu sklonu do 1:5 strojně při souvislé ploše do 100 m2, tl. vrstvy do 200 mm</t>
  </si>
  <si>
    <t>https://podminky.urs.cz/item/CS_URS_2023_01/181351003</t>
  </si>
  <si>
    <t>16</t>
  </si>
  <si>
    <t>181411131</t>
  </si>
  <si>
    <t>Založení parkového trávníku výsevem pl do 1000 m2 v rovině a ve svahu do 1:5</t>
  </si>
  <si>
    <t>-1077068443</t>
  </si>
  <si>
    <t>Založení trávníku na půdě předem připravené plochy do 1000 m2 výsevem včetně utažení parkového v rovině nebo na svahu do 1:5</t>
  </si>
  <si>
    <t>https://podminky.urs.cz/item/CS_URS_2023_01/181411131</t>
  </si>
  <si>
    <t>17</t>
  </si>
  <si>
    <t>00572410</t>
  </si>
  <si>
    <t>osivo směs travní parková</t>
  </si>
  <si>
    <t>kg</t>
  </si>
  <si>
    <t>-1407018836</t>
  </si>
  <si>
    <t>55,74*0,02 'Přepočtené koeficientem množství</t>
  </si>
  <si>
    <t>18</t>
  </si>
  <si>
    <t>181911101</t>
  </si>
  <si>
    <t>Úprava pláně v hornině třídy těžitelnosti I skupiny 1 až 2 bez zhutnění ručně</t>
  </si>
  <si>
    <t>-1094056005</t>
  </si>
  <si>
    <t>Úprava pláně vyrovnáním výškových rozdílů ručně v hornině třídy těžitelnosti I skupiny 1 a 2 bez zhutnění</t>
  </si>
  <si>
    <t>https://podminky.urs.cz/item/CS_URS_2023_01/181911101</t>
  </si>
  <si>
    <t>(25,71+32,74)*0,9</t>
  </si>
  <si>
    <t>Vodorovné konstrukce</t>
  </si>
  <si>
    <t>19</t>
  </si>
  <si>
    <t>451541111</t>
  </si>
  <si>
    <t>Lože pod potrubí otevřený výkop ze štěrkodrtě</t>
  </si>
  <si>
    <t>21321359</t>
  </si>
  <si>
    <t>Lože pod potrubí, stoky a drobné objekty v otevřeném výkopu ze štěrkodrtě 0-63 mm</t>
  </si>
  <si>
    <t>https://podminky.urs.cz/item/CS_URS_2023_01/451541111</t>
  </si>
  <si>
    <t>20</t>
  </si>
  <si>
    <t>451573111</t>
  </si>
  <si>
    <t>Lože pod potrubí otevřený výkop ze štěrkopísku</t>
  </si>
  <si>
    <t>360256689</t>
  </si>
  <si>
    <t>Lože pod potrubí, stoky a drobné objekty v otevřeném výkopu z písku a štěrkopísku do 63 mm</t>
  </si>
  <si>
    <t>https://podminky.urs.cz/item/CS_URS_2023_01/451573111</t>
  </si>
  <si>
    <t>(25,71+32,74)*0,9*0,1</t>
  </si>
  <si>
    <t>452321151</t>
  </si>
  <si>
    <t>Podkladní desky ze ŽB bez zvýšených nároků na prostředí tř. C 20/25 otevřený výkop</t>
  </si>
  <si>
    <t>942492644</t>
  </si>
  <si>
    <t>Podkladní a zajišťovací konstrukce z betonu železového v otevřeném výkopu bez zvýšených nároků na prostředí desky pod potrubí, stoky a drobné objekty z betonu tř. C 20/25</t>
  </si>
  <si>
    <t>https://podminky.urs.cz/item/CS_URS_2023_01/452321151</t>
  </si>
  <si>
    <t>22</t>
  </si>
  <si>
    <t>452368211</t>
  </si>
  <si>
    <t>Výztuž podkladních desek nebo bloků nebo pražců otevřený výkop ze svařovaných sítí Kari</t>
  </si>
  <si>
    <t>269493670</t>
  </si>
  <si>
    <t>Výztuž podkladních desek, bloků nebo pražců v otevřeném výkopu ze svařovaných sítí typu Kari</t>
  </si>
  <si>
    <t>https://podminky.urs.cz/item/CS_URS_2023_01/452368211</t>
  </si>
  <si>
    <t>(2,4*2,4)*3,03/1000</t>
  </si>
  <si>
    <t>0,017*1,15 'Přepočtené koeficientem množství</t>
  </si>
  <si>
    <t>Komunikace pozemní</t>
  </si>
  <si>
    <t>23</t>
  </si>
  <si>
    <t>566901233</t>
  </si>
  <si>
    <t>Vyspravení podkladu po překopech inženýrských sítí plochy přes 15 m2 štěrkodrtí tl. 200 mm</t>
  </si>
  <si>
    <t>-1546023449</t>
  </si>
  <si>
    <t>Vyspravení podkladu po překopech inženýrských sítí plochy přes 15 m2 s rozprostřením a zhutněním štěrkodrtí tl. 200 mm</t>
  </si>
  <si>
    <t>https://podminky.urs.cz/item/CS_URS_2023_01/566901233</t>
  </si>
  <si>
    <t>10,8*2 'Přepočtené koeficientem množství</t>
  </si>
  <si>
    <t>24</t>
  </si>
  <si>
    <t>572341111</t>
  </si>
  <si>
    <t>Vyspravení krytu komunikací po překopech pl přes 15 m2 asfalt betonem ACO (AB) tl přes 30 do 50 mm</t>
  </si>
  <si>
    <t>-1265377755</t>
  </si>
  <si>
    <t>Vyspravení krytu komunikací po překopech inženýrských sítí plochy přes 15 m2 asfaltovým betonem ACO (AB), po zhutnění tl. přes 30 do 50 mm</t>
  </si>
  <si>
    <t>https://podminky.urs.cz/item/CS_URS_2023_01/572341111</t>
  </si>
  <si>
    <t>Trubní vedení</t>
  </si>
  <si>
    <t>25</t>
  </si>
  <si>
    <t>871161141</t>
  </si>
  <si>
    <t>Montáž potrubí z PE100 SDR 11 otevřený výkop svařovaných na tupo D 32 x 3,0 mm</t>
  </si>
  <si>
    <t>m</t>
  </si>
  <si>
    <t>1642226373</t>
  </si>
  <si>
    <t>Montáž vodovodního potrubí z plastů v otevřeném výkopu z polyetylenu PE 100 svařovaných na tupo SDR 11/PN16 D 32 x 3,0 mm</t>
  </si>
  <si>
    <t>https://podminky.urs.cz/item/CS_URS_2023_01/871161141</t>
  </si>
  <si>
    <t>"přípojka</t>
  </si>
  <si>
    <t>(25,71+32,74)</t>
  </si>
  <si>
    <t>26</t>
  </si>
  <si>
    <t>28613752</t>
  </si>
  <si>
    <t>trubka vodovodní LDPE (rPE) D 32x4,4mm</t>
  </si>
  <si>
    <t>411370763</t>
  </si>
  <si>
    <t>61,3725*1,05 'Přepočtené koeficientem množství</t>
  </si>
  <si>
    <t>27</t>
  </si>
  <si>
    <t>891162211</t>
  </si>
  <si>
    <t>Montáž závitového vodoměru G 1 v šachtě</t>
  </si>
  <si>
    <t>kus</t>
  </si>
  <si>
    <t>-899019662</t>
  </si>
  <si>
    <t>Montáž vodovodních armatur na potrubí vodoměrů v šachtě závitových G 1</t>
  </si>
  <si>
    <t>https://podminky.urs.cz/item/CS_URS_2023_01/891162211</t>
  </si>
  <si>
    <t>28</t>
  </si>
  <si>
    <t>38821515</t>
  </si>
  <si>
    <t>vodoměr domovní tlak PN25 Qn 1,5 DN 20 190mm</t>
  </si>
  <si>
    <t>-1059276988</t>
  </si>
  <si>
    <t>29</t>
  </si>
  <si>
    <t>891211112</t>
  </si>
  <si>
    <t>Montáž vodovodních šoupátek otevřený výkop DN 50</t>
  </si>
  <si>
    <t>-322599606</t>
  </si>
  <si>
    <t>Montáž vodovodních armatur na potrubí šoupátek nebo klapek uzavíracích v otevřeném výkopu nebo v šachtách s osazením zemní soupravy (bez poklopů) DN 50</t>
  </si>
  <si>
    <t>https://podminky.urs.cz/item/CS_URS_2023_01/891211112</t>
  </si>
  <si>
    <t>30</t>
  </si>
  <si>
    <t>42221104</t>
  </si>
  <si>
    <t>šoupátko s přírubami voda kategorie č.4000A DN 50 PN16</t>
  </si>
  <si>
    <t>1810553337</t>
  </si>
  <si>
    <t>31</t>
  </si>
  <si>
    <t>891269111</t>
  </si>
  <si>
    <t>Montáž navrtávacích pasů na potrubí z jakýchkoli trub DN 100</t>
  </si>
  <si>
    <t>1467102439</t>
  </si>
  <si>
    <t>Montáž vodovodních armatur na potrubí navrtávacích pasů s ventilem Jt 1 MPa, na potrubí z trub litinových, ocelových nebo plastických hmot DN 100</t>
  </si>
  <si>
    <t>https://podminky.urs.cz/item/CS_URS_2023_01/891269111</t>
  </si>
  <si>
    <t>32</t>
  </si>
  <si>
    <t>42291072</t>
  </si>
  <si>
    <t>souprava zemní pro šoupátka DN 40-50mm Rd 1,5m</t>
  </si>
  <si>
    <t>472698465</t>
  </si>
  <si>
    <t>33</t>
  </si>
  <si>
    <t>892233122</t>
  </si>
  <si>
    <t>Proplach a dezinfekce vodovodního potrubí DN od 40 do 70</t>
  </si>
  <si>
    <t>81264059</t>
  </si>
  <si>
    <t>https://podminky.urs.cz/item/CS_URS_2023_01/892233122</t>
  </si>
  <si>
    <t>34</t>
  </si>
  <si>
    <t>892241111</t>
  </si>
  <si>
    <t>Tlaková zkouška vodou potrubí DN do 80</t>
  </si>
  <si>
    <t>1009108711</t>
  </si>
  <si>
    <t>Tlakové zkoušky vodou na potrubí DN do 80</t>
  </si>
  <si>
    <t>https://podminky.urs.cz/item/CS_URS_2023_01/892241111</t>
  </si>
  <si>
    <t>35</t>
  </si>
  <si>
    <t>893811163</t>
  </si>
  <si>
    <t>Osazení vodoměrné šachty kruhové z PP samonosné pro běžné zatížení D do 1,2 m hl přes 1,4 do 1,6 m</t>
  </si>
  <si>
    <t>1325079581</t>
  </si>
  <si>
    <t>Osazení vodoměrné šachty z polypropylenu PP samonosné pro běžné zatížení kruhové, průměru D do 1,2 m, světlé hloubky přes 1,4 m do 1,6 m</t>
  </si>
  <si>
    <t>https://podminky.urs.cz/item/CS_URS_2023_01/893811163</t>
  </si>
  <si>
    <t>36</t>
  </si>
  <si>
    <t>56230595</t>
  </si>
  <si>
    <t>šachta plastová vodoměrná samonosná kruhová 1,2/1,6m</t>
  </si>
  <si>
    <t>-1654222719</t>
  </si>
  <si>
    <t>37</t>
  </si>
  <si>
    <t>899103112</t>
  </si>
  <si>
    <t>Osazení poklopů litinových nebo ocelových včetně rámů pro třídu zatížení B125, C250</t>
  </si>
  <si>
    <t>1752259380</t>
  </si>
  <si>
    <t>Osazení poklopů litinových a ocelových včetně rámů pro třídu zatížení B125, C250</t>
  </si>
  <si>
    <t>https://podminky.urs.cz/item/CS_URS_2023_01/899103112</t>
  </si>
  <si>
    <t>38</t>
  </si>
  <si>
    <t>28661933</t>
  </si>
  <si>
    <t>poklop šachtový litinový DN 600 pro třídu zatížení B125</t>
  </si>
  <si>
    <t>1585577578</t>
  </si>
  <si>
    <t>39</t>
  </si>
  <si>
    <t>899401112</t>
  </si>
  <si>
    <t>Osazení poklopů litinových šoupátkových</t>
  </si>
  <si>
    <t>-2023818503</t>
  </si>
  <si>
    <t>https://podminky.urs.cz/item/CS_URS_2023_01/899401112</t>
  </si>
  <si>
    <t>40</t>
  </si>
  <si>
    <t>42291352</t>
  </si>
  <si>
    <t>poklop litinový šoupátkový pro zemní soupravy osazení do terénu a do vozovky</t>
  </si>
  <si>
    <t>72678023</t>
  </si>
  <si>
    <t>41</t>
  </si>
  <si>
    <t>899721111</t>
  </si>
  <si>
    <t>Signalizační vodič DN do 150 mm na potrubí</t>
  </si>
  <si>
    <t>-2089869103</t>
  </si>
  <si>
    <t>Signalizační vodič na potrubí DN do 150 mm</t>
  </si>
  <si>
    <t>https://podminky.urs.cz/item/CS_URS_2023_01/899721111</t>
  </si>
  <si>
    <t>42</t>
  </si>
  <si>
    <t>899722114</t>
  </si>
  <si>
    <t>Krytí potrubí z plastů výstražnou fólií z PVC 40 cm</t>
  </si>
  <si>
    <t>-1361628669</t>
  </si>
  <si>
    <t>Krytí potrubí z plastů výstražnou fólií z PVC šířky 40 cm</t>
  </si>
  <si>
    <t>https://podminky.urs.cz/item/CS_URS_2023_01/899722114</t>
  </si>
  <si>
    <t>Ostatní konstrukce a práce, bourání</t>
  </si>
  <si>
    <t>43</t>
  </si>
  <si>
    <t>919732211</t>
  </si>
  <si>
    <t>Styčná spára napojení nového živičného povrchu na stávající za tepla š 15 mm hl 25 mm s prořezáním</t>
  </si>
  <si>
    <t>2063069721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</si>
  <si>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</si>
  <si>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</si>
  <si>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(12*2)</t>
  </si>
  <si>
    <t>44</t>
  </si>
  <si>
    <t>919735114</t>
  </si>
  <si>
    <t>Řezání stávajícího živičného krytu hl přes 150 do 200 mm</t>
  </si>
  <si>
    <t>-454768919</t>
  </si>
  <si>
    <t>Řezání stávajícího živičného krytu nebo podkladu hloubky přes 150 do 200 mm</t>
  </si>
  <si>
    <t>https://podminky.urs.cz/item/CS_URS_2023_01/919735114</t>
  </si>
  <si>
    <t>45</t>
  </si>
  <si>
    <t>977151114</t>
  </si>
  <si>
    <t>Jádrové vrty diamantovými korunkami do stavebních materiálů D přes 50 do 60 mm</t>
  </si>
  <si>
    <t>326615899</t>
  </si>
  <si>
    <t>Jádrové vrty diamantovými korunkami do stavebních materiálů (železobetonu, betonu, cihel, obkladů, dlažeb, kamene) průměru přes 50 do 60 mm</t>
  </si>
  <si>
    <t>https://podminky.urs.cz/item/CS_URS_2023_01/977151114</t>
  </si>
  <si>
    <t>"prostup objektem</t>
  </si>
  <si>
    <t>0,6</t>
  </si>
  <si>
    <t>997</t>
  </si>
  <si>
    <t>Přesun sutě</t>
  </si>
  <si>
    <t>46</t>
  </si>
  <si>
    <t>997221571</t>
  </si>
  <si>
    <t>Vodorovná doprava vybouraných hmot do 1 km</t>
  </si>
  <si>
    <t>-111094754</t>
  </si>
  <si>
    <t>Vodorovná doprava vybouraných hmot bez naložení, ale se složením a s hrubým urovnáním na vzdálenost do 1 km</t>
  </si>
  <si>
    <t>https://podminky.urs.cz/item/CS_URS_2023_01/997221571</t>
  </si>
  <si>
    <t>47</t>
  </si>
  <si>
    <t>997221579</t>
  </si>
  <si>
    <t>Příplatek ZKD 1 km u vodorovné dopravy vybouraných hmot</t>
  </si>
  <si>
    <t>1084578336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</si>
  <si>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</si>
  <si>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</si>
  <si>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7,326*4 'Přepočtené koeficientem množství</t>
  </si>
  <si>
    <t>48</t>
  </si>
  <si>
    <t>997221612</t>
  </si>
  <si>
    <t>Nakládání vybouraných hmot na dopravní prostředky pro vodorovnou dopravu</t>
  </si>
  <si>
    <t>105336441</t>
  </si>
  <si>
    <t>Nakládání na dopravní prostředky pro vodorovnou dopravu vybouraných hmot</t>
  </si>
  <si>
    <t>https://podminky.urs.cz/item/CS_URS_2023_01/997221612</t>
  </si>
  <si>
    <t>49</t>
  </si>
  <si>
    <t>997221873</t>
  </si>
  <si>
    <t>171479084</t>
  </si>
  <si>
    <t>https://podminky.urs.cz/item/CS_URS_2023_01/997221873</t>
  </si>
  <si>
    <t>6,264 "kamenivo</t>
  </si>
  <si>
    <t>50</t>
  </si>
  <si>
    <t>997221875</t>
  </si>
  <si>
    <t>Poplatek za uložení stavebního odpadu na recyklační skládce (skládkovné) asfaltového bez obsahu dehtu zatříděného do Katalogu odpadů pod kódem 17 03 02</t>
  </si>
  <si>
    <t>-1696565220</t>
  </si>
  <si>
    <t>https://podminky.urs.cz/item/CS_URS_2023_01/997221875</t>
  </si>
  <si>
    <t>1,058 "asfalt</t>
  </si>
  <si>
    <t>998</t>
  </si>
  <si>
    <t>Přesun hmot</t>
  </si>
  <si>
    <t>51</t>
  </si>
  <si>
    <t>998276101</t>
  </si>
  <si>
    <t>Přesun hmot pro trubní vedení z trub z plastických hmot otevřený výkop</t>
  </si>
  <si>
    <t>362554474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</si>
  <si>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</si>
  <si>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</si>
  <si>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52</t>
  </si>
  <si>
    <t>998276124</t>
  </si>
  <si>
    <t>Příplatek k přesunu hmot pro trubní vedení z trub z plastických hmot za zvětšený přesun do 500 m</t>
  </si>
  <si>
    <t>-2139426970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</si>
  <si>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</si>
  <si>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https://podminky.urs.cz/item/CS_URS_2023_01/998276124</t>
  </si>
  <si>
    <t>PSV</t>
  </si>
  <si>
    <t>Práce a dodávky PSV</t>
  </si>
  <si>
    <t>722</t>
  </si>
  <si>
    <t>Zdravotechnika - vnitřní vodovod</t>
  </si>
  <si>
    <t>53</t>
  </si>
  <si>
    <t>722240104</t>
  </si>
  <si>
    <t>Ventily plastové PPR přímé DN 40</t>
  </si>
  <si>
    <t>1510358015</t>
  </si>
  <si>
    <t>Armatury z plastických hmot ventily (PPR) přímé DN 40</t>
  </si>
  <si>
    <t>https://podminky.urs.cz/item/CS_URS_2023_01/722240104</t>
  </si>
  <si>
    <t>HZS</t>
  </si>
  <si>
    <t>Hodinové zúčtovací sazby</t>
  </si>
  <si>
    <t>54</t>
  </si>
  <si>
    <t>HZS2491</t>
  </si>
  <si>
    <t>Hodinová zúčtovací sazba dělník zednických výpomocí</t>
  </si>
  <si>
    <t>hod</t>
  </si>
  <si>
    <t>-1734197493</t>
  </si>
  <si>
    <t>Hodinové zúčtovací sazby profesí PSV zednické výpomoci a pomocné práce PSV dělník zednických výpomocí</t>
  </si>
  <si>
    <t>https://podminky.urs.cz/item/CS_URS_2023_01/HZS2491</t>
  </si>
  <si>
    <t>(2*8,5) "začištění průrazu, drobné stavební práce</t>
  </si>
  <si>
    <t>VRN7</t>
  </si>
  <si>
    <t>Provozní vlivy</t>
  </si>
  <si>
    <t>55</t>
  </si>
  <si>
    <t>072103011</t>
  </si>
  <si>
    <t>Zajištění DIO komunikace II. a III. třídy - jednoduché el. vedení</t>
  </si>
  <si>
    <t>-1823566188</t>
  </si>
  <si>
    <t>https://podminky.urs.cz/item/CS_URS_2023_01/072103011</t>
  </si>
  <si>
    <t>Poznámka k položce:_x000d_
- zakreslení do PD_x000d_
- projednání a povolení od Policie_x000d_
- zábor na 3 dny_x000d_
- pronájem, dočasného dopravního značení (kompletní náklady)_x000d_
- demontáž dočasného dopravního značení_x000d_
- uvedení do původního stavu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</si>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</sst>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40001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4" TargetMode="External" /><Relationship Id="rId2" Type="http://schemas.openxmlformats.org/officeDocument/2006/relationships/hyperlink" Target="https://podminky.urs.cz/item/CS_URS_2023_01/113107341" TargetMode="External" /><Relationship Id="rId3" Type="http://schemas.openxmlformats.org/officeDocument/2006/relationships/hyperlink" Target="https://podminky.urs.cz/item/CS_URS_2023_01/121151103" TargetMode="External" /><Relationship Id="rId4" Type="http://schemas.openxmlformats.org/officeDocument/2006/relationships/hyperlink" Target="https://podminky.urs.cz/item/CS_URS_2023_01/132251103" TargetMode="External" /><Relationship Id="rId5" Type="http://schemas.openxmlformats.org/officeDocument/2006/relationships/hyperlink" Target="https://podminky.urs.cz/item/CS_URS_2023_01/133251101" TargetMode="External" /><Relationship Id="rId6" Type="http://schemas.openxmlformats.org/officeDocument/2006/relationships/hyperlink" Target="https://podminky.urs.cz/item/CS_URS_2023_01/139001101" TargetMode="External" /><Relationship Id="rId7" Type="http://schemas.openxmlformats.org/officeDocument/2006/relationships/hyperlink" Target="https://podminky.urs.cz/item/CS_URS_2023_01/151101101" TargetMode="External" /><Relationship Id="rId8" Type="http://schemas.openxmlformats.org/officeDocument/2006/relationships/hyperlink" Target="https://podminky.urs.cz/item/CS_URS_2023_01/151101111" TargetMode="External" /><Relationship Id="rId9" Type="http://schemas.openxmlformats.org/officeDocument/2006/relationships/hyperlink" Target="https://podminky.urs.cz/item/CS_URS_2023_01/162351103" TargetMode="External" /><Relationship Id="rId10" Type="http://schemas.openxmlformats.org/officeDocument/2006/relationships/hyperlink" Target="https://podminky.urs.cz/item/CS_URS_2023_01/162651111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74151101" TargetMode="External" /><Relationship Id="rId13" Type="http://schemas.openxmlformats.org/officeDocument/2006/relationships/hyperlink" Target="https://podminky.urs.cz/item/CS_URS_2023_01/175151101" TargetMode="External" /><Relationship Id="rId14" Type="http://schemas.openxmlformats.org/officeDocument/2006/relationships/hyperlink" Target="https://podminky.urs.cz/item/CS_URS_2023_01/181351003" TargetMode="External" /><Relationship Id="rId15" Type="http://schemas.openxmlformats.org/officeDocument/2006/relationships/hyperlink" Target="https://podminky.urs.cz/item/CS_URS_2023_01/181411131" TargetMode="External" /><Relationship Id="rId16" Type="http://schemas.openxmlformats.org/officeDocument/2006/relationships/hyperlink" Target="https://podminky.urs.cz/item/CS_URS_2023_01/181911101" TargetMode="External" /><Relationship Id="rId17" Type="http://schemas.openxmlformats.org/officeDocument/2006/relationships/hyperlink" Target="https://podminky.urs.cz/item/CS_URS_2023_01/451541111" TargetMode="External" /><Relationship Id="rId18" Type="http://schemas.openxmlformats.org/officeDocument/2006/relationships/hyperlink" Target="https://podminky.urs.cz/item/CS_URS_2023_01/451573111" TargetMode="External" /><Relationship Id="rId19" Type="http://schemas.openxmlformats.org/officeDocument/2006/relationships/hyperlink" Target="https://podminky.urs.cz/item/CS_URS_2023_01/452321151" TargetMode="External" /><Relationship Id="rId20" Type="http://schemas.openxmlformats.org/officeDocument/2006/relationships/hyperlink" Target="https://podminky.urs.cz/item/CS_URS_2023_01/452368211" TargetMode="External" /><Relationship Id="rId21" Type="http://schemas.openxmlformats.org/officeDocument/2006/relationships/hyperlink" Target="https://podminky.urs.cz/item/CS_URS_2023_01/566901233" TargetMode="External" /><Relationship Id="rId22" Type="http://schemas.openxmlformats.org/officeDocument/2006/relationships/hyperlink" Target="https://podminky.urs.cz/item/CS_URS_2023_01/572341111" TargetMode="External" /><Relationship Id="rId23" Type="http://schemas.openxmlformats.org/officeDocument/2006/relationships/hyperlink" Target="https://podminky.urs.cz/item/CS_URS_2023_01/871161141" TargetMode="External" /><Relationship Id="rId24" Type="http://schemas.openxmlformats.org/officeDocument/2006/relationships/hyperlink" Target="https://podminky.urs.cz/item/CS_URS_2023_01/891162211" TargetMode="External" /><Relationship Id="rId25" Type="http://schemas.openxmlformats.org/officeDocument/2006/relationships/hyperlink" Target="https://podminky.urs.cz/item/CS_URS_2023_01/891211112" TargetMode="External" /><Relationship Id="rId26" Type="http://schemas.openxmlformats.org/officeDocument/2006/relationships/hyperlink" Target="https://podminky.urs.cz/item/CS_URS_2023_01/891269111" TargetMode="External" /><Relationship Id="rId27" Type="http://schemas.openxmlformats.org/officeDocument/2006/relationships/hyperlink" Target="https://podminky.urs.cz/item/CS_URS_2023_01/892233122" TargetMode="External" /><Relationship Id="rId28" Type="http://schemas.openxmlformats.org/officeDocument/2006/relationships/hyperlink" Target="https://podminky.urs.cz/item/CS_URS_2023_01/892241111" TargetMode="External" /><Relationship Id="rId29" Type="http://schemas.openxmlformats.org/officeDocument/2006/relationships/hyperlink" Target="https://podminky.urs.cz/item/CS_URS_2023_01/893811163" TargetMode="External" /><Relationship Id="rId30" Type="http://schemas.openxmlformats.org/officeDocument/2006/relationships/hyperlink" Target="https://podminky.urs.cz/item/CS_URS_2023_01/899103112" TargetMode="External" /><Relationship Id="rId31" Type="http://schemas.openxmlformats.org/officeDocument/2006/relationships/hyperlink" Target="https://podminky.urs.cz/item/CS_URS_2023_01/899401112" TargetMode="External" /><Relationship Id="rId32" Type="http://schemas.openxmlformats.org/officeDocument/2006/relationships/hyperlink" Target="https://podminky.urs.cz/item/CS_URS_2023_01/899721111" TargetMode="External" /><Relationship Id="rId33" Type="http://schemas.openxmlformats.org/officeDocument/2006/relationships/hyperlink" Target="https://podminky.urs.cz/item/CS_URS_2023_01/899722114" TargetMode="External" /><Relationship Id="rId34" Type="http://schemas.openxmlformats.org/officeDocument/2006/relationships/hyperlink" Target="https://podminky.urs.cz/item/CS_URS_2023_01/919732211" TargetMode="External" /><Relationship Id="rId35" Type="http://schemas.openxmlformats.org/officeDocument/2006/relationships/hyperlink" Target="https://podminky.urs.cz/item/CS_URS_2023_01/919735114" TargetMode="External" /><Relationship Id="rId36" Type="http://schemas.openxmlformats.org/officeDocument/2006/relationships/hyperlink" Target="https://podminky.urs.cz/item/CS_URS_2023_01/977151114" TargetMode="External" /><Relationship Id="rId37" Type="http://schemas.openxmlformats.org/officeDocument/2006/relationships/hyperlink" Target="https://podminky.urs.cz/item/CS_URS_2023_01/997221571" TargetMode="External" /><Relationship Id="rId38" Type="http://schemas.openxmlformats.org/officeDocument/2006/relationships/hyperlink" Target="https://podminky.urs.cz/item/CS_URS_2023_01/997221579" TargetMode="External" /><Relationship Id="rId39" Type="http://schemas.openxmlformats.org/officeDocument/2006/relationships/hyperlink" Target="https://podminky.urs.cz/item/CS_URS_2023_01/997221612" TargetMode="External" /><Relationship Id="rId40" Type="http://schemas.openxmlformats.org/officeDocument/2006/relationships/hyperlink" Target="https://podminky.urs.cz/item/CS_URS_2023_01/997221873" TargetMode="External" /><Relationship Id="rId41" Type="http://schemas.openxmlformats.org/officeDocument/2006/relationships/hyperlink" Target="https://podminky.urs.cz/item/CS_URS_2023_01/997221875" TargetMode="External" /><Relationship Id="rId42" Type="http://schemas.openxmlformats.org/officeDocument/2006/relationships/hyperlink" Target="https://podminky.urs.cz/item/CS_URS_2023_01/998276101" TargetMode="External" /><Relationship Id="rId43" Type="http://schemas.openxmlformats.org/officeDocument/2006/relationships/hyperlink" Target="https://podminky.urs.cz/item/CS_URS_2023_01/998276124" TargetMode="External" /><Relationship Id="rId44" Type="http://schemas.openxmlformats.org/officeDocument/2006/relationships/hyperlink" Target="https://podminky.urs.cz/item/CS_URS_2023_01/722240104" TargetMode="External" /><Relationship Id="rId45" Type="http://schemas.openxmlformats.org/officeDocument/2006/relationships/hyperlink" Target="https://podminky.urs.cz/item/CS_URS_2023_01/HZS2491" TargetMode="External" /><Relationship Id="rId46" Type="http://schemas.openxmlformats.org/officeDocument/2006/relationships/hyperlink" Target="https://podminky.urs.cz/item/CS_URS_2023_01/072103011" TargetMode="External" /><Relationship Id="rId4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2021083D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 102 - Dílny odborného výcviku studentů, SO-01 vodovní přípojka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Rokycany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13. 11. 2021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ZČM v Plzni, p.o., Kopeckého sady 357/2,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MPtechnik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Pokyny pro zpracován...'!J30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'00 - Pokyny pro zpracován...'!P80</f>
        <v>0</v>
      </c>
      <c r="AV55" s="122">
        <f>'00 - Pokyny pro zpracován...'!J33</f>
        <v>0</v>
      </c>
      <c r="AW55" s="122">
        <f>'00 - Pokyny pro zpracován...'!J34</f>
        <v>0</v>
      </c>
      <c r="AX55" s="122">
        <f>'00 - Pokyny pro zpracován...'!J35</f>
        <v>0</v>
      </c>
      <c r="AY55" s="122">
        <f>'00 - Pokyny pro zpracován...'!J36</f>
        <v>0</v>
      </c>
      <c r="AZ55" s="122">
        <f>'00 - Pokyny pro zpracován...'!F33</f>
        <v>0</v>
      </c>
      <c r="BA55" s="122">
        <f>'00 - Pokyny pro zpracován...'!F34</f>
        <v>0</v>
      </c>
      <c r="BB55" s="122">
        <f>'00 - Pokyny pro zpracován...'!F35</f>
        <v>0</v>
      </c>
      <c r="BC55" s="122">
        <f>'00 - Pokyny pro zpracován...'!F36</f>
        <v>0</v>
      </c>
      <c r="BD55" s="124">
        <f>'00 - Pokyny pro zpracován...'!F37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88</v>
      </c>
      <c r="CM55" s="125" t="s">
        <v>89</v>
      </c>
    </row>
    <row r="56" s="7" customFormat="1" ht="16.5" customHeight="1">
      <c r="A56" s="113" t="s">
        <v>82</v>
      </c>
      <c r="B56" s="114"/>
      <c r="C56" s="115"/>
      <c r="D56" s="116" t="s">
        <v>90</v>
      </c>
      <c r="E56" s="116"/>
      <c r="F56" s="116"/>
      <c r="G56" s="116"/>
      <c r="H56" s="116"/>
      <c r="I56" s="117"/>
      <c r="J56" s="116" t="s">
        <v>91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'01 - Vedlejší rozpočtové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'01 - Vedlejší rozpočtové ...'!P83</f>
        <v>0</v>
      </c>
      <c r="AV56" s="122">
        <f>'01 - Vedlejší rozpočtové ...'!J33</f>
        <v>0</v>
      </c>
      <c r="AW56" s="122">
        <f>'01 - Vedlejší rozpočtové ...'!J34</f>
        <v>0</v>
      </c>
      <c r="AX56" s="122">
        <f>'01 - Vedlejší rozpočtové ...'!J35</f>
        <v>0</v>
      </c>
      <c r="AY56" s="122">
        <f>'01 - Vedlejší rozpočtové ...'!J36</f>
        <v>0</v>
      </c>
      <c r="AZ56" s="122">
        <f>'01 - Vedlejší rozpočtové ...'!F33</f>
        <v>0</v>
      </c>
      <c r="BA56" s="122">
        <f>'01 - Vedlejší rozpočtové ...'!F34</f>
        <v>0</v>
      </c>
      <c r="BB56" s="122">
        <f>'01 - Vedlejší rozpočtové ...'!F35</f>
        <v>0</v>
      </c>
      <c r="BC56" s="122">
        <f>'01 - Vedlejší rozpočtové ...'!F36</f>
        <v>0</v>
      </c>
      <c r="BD56" s="124">
        <f>'01 - Vedlejší rozpočtové ...'!F37</f>
        <v>0</v>
      </c>
      <c r="BE56" s="7"/>
      <c r="BT56" s="125" t="s">
        <v>86</v>
      </c>
      <c r="BV56" s="125" t="s">
        <v>80</v>
      </c>
      <c r="BW56" s="125" t="s">
        <v>92</v>
      </c>
      <c r="BX56" s="125" t="s">
        <v>5</v>
      </c>
      <c r="CL56" s="125" t="s">
        <v>32</v>
      </c>
      <c r="CM56" s="125" t="s">
        <v>89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'02 - SO-01 Vodovodní příp...'!J30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'02 - SO-01 Vodovodní příp...'!P92</f>
        <v>0</v>
      </c>
      <c r="AV57" s="127">
        <f>'02 - SO-01 Vodovodní příp...'!J33</f>
        <v>0</v>
      </c>
      <c r="AW57" s="127">
        <f>'02 - SO-01 Vodovodní příp...'!J34</f>
        <v>0</v>
      </c>
      <c r="AX57" s="127">
        <f>'02 - SO-01 Vodovodní příp...'!J35</f>
        <v>0</v>
      </c>
      <c r="AY57" s="127">
        <f>'02 - SO-01 Vodovodní příp...'!J36</f>
        <v>0</v>
      </c>
      <c r="AZ57" s="127">
        <f>'02 - SO-01 Vodovodní příp...'!F33</f>
        <v>0</v>
      </c>
      <c r="BA57" s="127">
        <f>'02 - SO-01 Vodovodní příp...'!F34</f>
        <v>0</v>
      </c>
      <c r="BB57" s="127">
        <f>'02 - SO-01 Vodovodní příp...'!F35</f>
        <v>0</v>
      </c>
      <c r="BC57" s="127">
        <f>'02 - SO-01 Vodovodní příp...'!F36</f>
        <v>0</v>
      </c>
      <c r="BD57" s="129">
        <f>'02 - SO-01 Vodovodní příp...'!F37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32</v>
      </c>
      <c r="CM57" s="125" t="s">
        <v>89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cl8uJmmuysdwbg174TzhyPCNyxil+dFlC7hb/i9dzn1I/QuF1aE9uNsvvKW8IpDPS4/yd2M39NiqvjxdhxaChg==" hashValue="E3bNV5UpaJWz1B7ny99ZAUTdjheTO1NLi1d0fcG8qWIYfTvJebszY1qSXJOifDq2TSd+SM1doTZztQpiwHZtCA==" algorithmName="SHA-512" password="9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Pokyny pro zpracován...'!C2" display="/"/>
    <hyperlink ref="A56" location="'01 - Vedlejší rozpočtové ...'!C2" display="/"/>
    <hyperlink ref="A57" location="'02 - SO-01 Vodovodní pří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stavby'!K6</f>
        <v>SO 102 - Dílny odborného výcviku studentů, SO-01 vodovní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88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ROUND((SUM(BE80:BE99)),  2)</f>
        <v>0</v>
      </c>
      <c r="G33" s="40"/>
      <c r="H33" s="40"/>
      <c r="I33" s="150">
        <v>0.20999999999999999</v>
      </c>
      <c r="J33" s="149">
        <f>ROUND(((SUM(BE80:BE99))*I33),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ROUND((SUM(BF80:BF99)),  2)</f>
        <v>0</v>
      </c>
      <c r="G34" s="40"/>
      <c r="H34" s="40"/>
      <c r="I34" s="150">
        <v>0.14999999999999999</v>
      </c>
      <c r="J34" s="149">
        <f>ROUND(((SUM(BF80:BF99))*I34),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 102 - Dílny odborného výcviku studentů, SO-01 vodovní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Pokyny pro zpracování nabídky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6.25" customHeight="1">
      <c r="A70" s="40"/>
      <c r="B70" s="41"/>
      <c r="C70" s="42"/>
      <c r="D70" s="42"/>
      <c r="E70" s="162" t="str">
        <f>E7</f>
        <v>SO 102 - Dílny odborného výcviku studentů, SO-01 vodovní přípojka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00 - Pokyny pro zpracování nabídky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Rokycany</v>
      </c>
      <c r="G74" s="42"/>
      <c r="H74" s="42"/>
      <c r="I74" s="33" t="s">
        <v>24</v>
      </c>
      <c r="J74" s="74" t="str">
        <f>IF(J12="","",J12)</f>
        <v>13. 11. 2021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ZČM v Plzni, p.o., Kopeckého sady 357/2, Plzeň</v>
      </c>
      <c r="G76" s="42"/>
      <c r="H76" s="42"/>
      <c r="I76" s="33" t="s">
        <v>37</v>
      </c>
      <c r="J76" s="38" t="str">
        <f>E21</f>
        <v>MPtechnik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35</v>
      </c>
      <c r="D77" s="42"/>
      <c r="E77" s="42"/>
      <c r="F77" s="28" t="str">
        <f>IF(E18="","",E18)</f>
        <v>Vyplň údaj</v>
      </c>
      <c r="G77" s="42"/>
      <c r="H77" s="42"/>
      <c r="I77" s="33" t="s">
        <v>40</v>
      </c>
      <c r="J77" s="38" t="str">
        <f>E24</f>
        <v>Jakub Vilingr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105</v>
      </c>
      <c r="D79" s="176" t="s">
        <v>63</v>
      </c>
      <c r="E79" s="176" t="s">
        <v>59</v>
      </c>
      <c r="F79" s="176" t="s">
        <v>60</v>
      </c>
      <c r="G79" s="176" t="s">
        <v>106</v>
      </c>
      <c r="H79" s="176" t="s">
        <v>107</v>
      </c>
      <c r="I79" s="176" t="s">
        <v>108</v>
      </c>
      <c r="J79" s="176" t="s">
        <v>101</v>
      </c>
      <c r="K79" s="177" t="s">
        <v>109</v>
      </c>
      <c r="L79" s="178"/>
      <c r="M79" s="94" t="s">
        <v>32</v>
      </c>
      <c r="N79" s="95" t="s">
        <v>48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102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77</v>
      </c>
      <c r="E81" s="187" t="s">
        <v>117</v>
      </c>
      <c r="F81" s="187" t="s">
        <v>118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SUM(P82:P99)</f>
        <v>0</v>
      </c>
      <c r="Q81" s="192"/>
      <c r="R81" s="193">
        <f>SUM(R82:R99)</f>
        <v>0</v>
      </c>
      <c r="S81" s="192"/>
      <c r="T81" s="194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77</v>
      </c>
      <c r="AU81" s="196" t="s">
        <v>78</v>
      </c>
      <c r="AY81" s="195" t="s">
        <v>120</v>
      </c>
      <c r="BK81" s="197">
        <f>SUM(BK82:BK99)</f>
        <v>0</v>
      </c>
    </row>
    <row r="82" s="2" customFormat="1" ht="44.25" customHeight="1">
      <c r="A82" s="40"/>
      <c r="B82" s="41"/>
      <c r="C82" s="198" t="s">
        <v>86</v>
      </c>
      <c r="D82" s="198" t="s">
        <v>121</v>
      </c>
      <c r="E82" s="199" t="s">
        <v>122</v>
      </c>
      <c r="F82" s="200" t="s">
        <v>123</v>
      </c>
      <c r="G82" s="201" t="s">
        <v>32</v>
      </c>
      <c r="H82" s="202">
        <v>0</v>
      </c>
      <c r="I82" s="203"/>
      <c r="J82" s="204">
        <f>ROUND(I82*H82,2)</f>
        <v>0</v>
      </c>
      <c r="K82" s="200" t="s">
        <v>32</v>
      </c>
      <c r="L82" s="46"/>
      <c r="M82" s="205" t="s">
        <v>32</v>
      </c>
      <c r="N82" s="206" t="s">
        <v>49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124</v>
      </c>
      <c r="AT82" s="209" t="s">
        <v>121</v>
      </c>
      <c r="AU82" s="209" t="s">
        <v>86</v>
      </c>
      <c r="AY82" s="18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86</v>
      </c>
      <c r="BK82" s="210">
        <f>ROUND(I82*H82,2)</f>
        <v>0</v>
      </c>
      <c r="BL82" s="18" t="s">
        <v>124</v>
      </c>
      <c r="BM82" s="209" t="s">
        <v>125</v>
      </c>
    </row>
    <row r="83" s="2" customFormat="1">
      <c r="A83" s="40"/>
      <c r="B83" s="41"/>
      <c r="C83" s="42"/>
      <c r="D83" s="211" t="s">
        <v>126</v>
      </c>
      <c r="E83" s="42"/>
      <c r="F83" s="212" t="s">
        <v>123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126</v>
      </c>
      <c r="AU83" s="18" t="s">
        <v>86</v>
      </c>
    </row>
    <row r="84" s="2" customFormat="1" ht="24.15" customHeight="1">
      <c r="A84" s="40"/>
      <c r="B84" s="41"/>
      <c r="C84" s="198" t="s">
        <v>89</v>
      </c>
      <c r="D84" s="198" t="s">
        <v>121</v>
      </c>
      <c r="E84" s="199" t="s">
        <v>127</v>
      </c>
      <c r="F84" s="200" t="s">
        <v>128</v>
      </c>
      <c r="G84" s="201" t="s">
        <v>32</v>
      </c>
      <c r="H84" s="202">
        <v>0</v>
      </c>
      <c r="I84" s="203"/>
      <c r="J84" s="204">
        <f>ROUND(I84*H84,2)</f>
        <v>0</v>
      </c>
      <c r="K84" s="200" t="s">
        <v>32</v>
      </c>
      <c r="L84" s="46"/>
      <c r="M84" s="205" t="s">
        <v>32</v>
      </c>
      <c r="N84" s="206" t="s">
        <v>49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124</v>
      </c>
      <c r="AT84" s="209" t="s">
        <v>121</v>
      </c>
      <c r="AU84" s="209" t="s">
        <v>86</v>
      </c>
      <c r="AY84" s="18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86</v>
      </c>
      <c r="BK84" s="210">
        <f>ROUND(I84*H84,2)</f>
        <v>0</v>
      </c>
      <c r="BL84" s="18" t="s">
        <v>124</v>
      </c>
      <c r="BM84" s="209" t="s">
        <v>129</v>
      </c>
    </row>
    <row r="85" s="2" customFormat="1">
      <c r="A85" s="40"/>
      <c r="B85" s="41"/>
      <c r="C85" s="42"/>
      <c r="D85" s="211" t="s">
        <v>126</v>
      </c>
      <c r="E85" s="42"/>
      <c r="F85" s="212" t="s">
        <v>128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126</v>
      </c>
      <c r="AU85" s="18" t="s">
        <v>86</v>
      </c>
    </row>
    <row r="86" s="2" customFormat="1" ht="37.8" customHeight="1">
      <c r="A86" s="40"/>
      <c r="B86" s="41"/>
      <c r="C86" s="198" t="s">
        <v>130</v>
      </c>
      <c r="D86" s="198" t="s">
        <v>121</v>
      </c>
      <c r="E86" s="199" t="s">
        <v>131</v>
      </c>
      <c r="F86" s="200" t="s">
        <v>132</v>
      </c>
      <c r="G86" s="201" t="s">
        <v>32</v>
      </c>
      <c r="H86" s="202">
        <v>0</v>
      </c>
      <c r="I86" s="203"/>
      <c r="J86" s="204">
        <f>ROUND(I86*H86,2)</f>
        <v>0</v>
      </c>
      <c r="K86" s="200" t="s">
        <v>32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124</v>
      </c>
      <c r="AT86" s="209" t="s">
        <v>121</v>
      </c>
      <c r="AU86" s="209" t="s">
        <v>86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124</v>
      </c>
      <c r="BM86" s="209" t="s">
        <v>133</v>
      </c>
    </row>
    <row r="87" s="2" customFormat="1">
      <c r="A87" s="40"/>
      <c r="B87" s="41"/>
      <c r="C87" s="42"/>
      <c r="D87" s="211" t="s">
        <v>126</v>
      </c>
      <c r="E87" s="42"/>
      <c r="F87" s="212" t="s">
        <v>132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86</v>
      </c>
    </row>
    <row r="88" s="2" customFormat="1">
      <c r="A88" s="40"/>
      <c r="B88" s="41"/>
      <c r="C88" s="42"/>
      <c r="D88" s="211" t="s">
        <v>134</v>
      </c>
      <c r="E88" s="42"/>
      <c r="F88" s="216" t="s">
        <v>135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134</v>
      </c>
      <c r="AU88" s="18" t="s">
        <v>86</v>
      </c>
    </row>
    <row r="89" s="2" customFormat="1" ht="44.25" customHeight="1">
      <c r="A89" s="40"/>
      <c r="B89" s="41"/>
      <c r="C89" s="198" t="s">
        <v>119</v>
      </c>
      <c r="D89" s="198" t="s">
        <v>121</v>
      </c>
      <c r="E89" s="199" t="s">
        <v>136</v>
      </c>
      <c r="F89" s="200" t="s">
        <v>137</v>
      </c>
      <c r="G89" s="201" t="s">
        <v>32</v>
      </c>
      <c r="H89" s="202">
        <v>0</v>
      </c>
      <c r="I89" s="203"/>
      <c r="J89" s="204">
        <f>ROUND(I89*H89,2)</f>
        <v>0</v>
      </c>
      <c r="K89" s="200" t="s">
        <v>32</v>
      </c>
      <c r="L89" s="46"/>
      <c r="M89" s="205" t="s">
        <v>32</v>
      </c>
      <c r="N89" s="206" t="s">
        <v>49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124</v>
      </c>
      <c r="AT89" s="209" t="s">
        <v>121</v>
      </c>
      <c r="AU89" s="209" t="s">
        <v>86</v>
      </c>
      <c r="AY89" s="18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86</v>
      </c>
      <c r="BK89" s="210">
        <f>ROUND(I89*H89,2)</f>
        <v>0</v>
      </c>
      <c r="BL89" s="18" t="s">
        <v>124</v>
      </c>
      <c r="BM89" s="209" t="s">
        <v>138</v>
      </c>
    </row>
    <row r="90" s="2" customFormat="1">
      <c r="A90" s="40"/>
      <c r="B90" s="41"/>
      <c r="C90" s="42"/>
      <c r="D90" s="211" t="s">
        <v>126</v>
      </c>
      <c r="E90" s="42"/>
      <c r="F90" s="212" t="s">
        <v>137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126</v>
      </c>
      <c r="AU90" s="18" t="s">
        <v>86</v>
      </c>
    </row>
    <row r="91" s="2" customFormat="1">
      <c r="A91" s="40"/>
      <c r="B91" s="41"/>
      <c r="C91" s="42"/>
      <c r="D91" s="211" t="s">
        <v>134</v>
      </c>
      <c r="E91" s="42"/>
      <c r="F91" s="216" t="s">
        <v>139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134</v>
      </c>
      <c r="AU91" s="18" t="s">
        <v>86</v>
      </c>
    </row>
    <row r="92" s="2" customFormat="1" ht="49.05" customHeight="1">
      <c r="A92" s="40"/>
      <c r="B92" s="41"/>
      <c r="C92" s="198" t="s">
        <v>140</v>
      </c>
      <c r="D92" s="198" t="s">
        <v>121</v>
      </c>
      <c r="E92" s="199" t="s">
        <v>141</v>
      </c>
      <c r="F92" s="200" t="s">
        <v>142</v>
      </c>
      <c r="G92" s="201" t="s">
        <v>32</v>
      </c>
      <c r="H92" s="202">
        <v>0</v>
      </c>
      <c r="I92" s="203"/>
      <c r="J92" s="204">
        <f>ROUND(I92*H92,2)</f>
        <v>0</v>
      </c>
      <c r="K92" s="200" t="s">
        <v>32</v>
      </c>
      <c r="L92" s="46"/>
      <c r="M92" s="205" t="s">
        <v>32</v>
      </c>
      <c r="N92" s="206" t="s">
        <v>49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124</v>
      </c>
      <c r="AT92" s="209" t="s">
        <v>121</v>
      </c>
      <c r="AU92" s="209" t="s">
        <v>86</v>
      </c>
      <c r="AY92" s="18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86</v>
      </c>
      <c r="BK92" s="210">
        <f>ROUND(I92*H92,2)</f>
        <v>0</v>
      </c>
      <c r="BL92" s="18" t="s">
        <v>124</v>
      </c>
      <c r="BM92" s="209" t="s">
        <v>143</v>
      </c>
    </row>
    <row r="93" s="2" customFormat="1">
      <c r="A93" s="40"/>
      <c r="B93" s="41"/>
      <c r="C93" s="42"/>
      <c r="D93" s="211" t="s">
        <v>126</v>
      </c>
      <c r="E93" s="42"/>
      <c r="F93" s="212" t="s">
        <v>144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126</v>
      </c>
      <c r="AU93" s="18" t="s">
        <v>86</v>
      </c>
    </row>
    <row r="94" s="2" customFormat="1" ht="24.15" customHeight="1">
      <c r="A94" s="40"/>
      <c r="B94" s="41"/>
      <c r="C94" s="198" t="s">
        <v>145</v>
      </c>
      <c r="D94" s="198" t="s">
        <v>121</v>
      </c>
      <c r="E94" s="199" t="s">
        <v>146</v>
      </c>
      <c r="F94" s="200" t="s">
        <v>147</v>
      </c>
      <c r="G94" s="201" t="s">
        <v>32</v>
      </c>
      <c r="H94" s="202">
        <v>0</v>
      </c>
      <c r="I94" s="203"/>
      <c r="J94" s="204">
        <f>ROUND(I94*H94,2)</f>
        <v>0</v>
      </c>
      <c r="K94" s="200" t="s">
        <v>32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124</v>
      </c>
      <c r="AT94" s="209" t="s">
        <v>121</v>
      </c>
      <c r="AU94" s="209" t="s">
        <v>86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124</v>
      </c>
      <c r="BM94" s="209" t="s">
        <v>148</v>
      </c>
    </row>
    <row r="95" s="2" customFormat="1">
      <c r="A95" s="40"/>
      <c r="B95" s="41"/>
      <c r="C95" s="42"/>
      <c r="D95" s="211" t="s">
        <v>126</v>
      </c>
      <c r="E95" s="42"/>
      <c r="F95" s="212" t="s">
        <v>147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86</v>
      </c>
    </row>
    <row r="96" s="2" customFormat="1" ht="44.25" customHeight="1">
      <c r="A96" s="40"/>
      <c r="B96" s="41"/>
      <c r="C96" s="198" t="s">
        <v>149</v>
      </c>
      <c r="D96" s="198" t="s">
        <v>121</v>
      </c>
      <c r="E96" s="199" t="s">
        <v>150</v>
      </c>
      <c r="F96" s="200" t="s">
        <v>151</v>
      </c>
      <c r="G96" s="201" t="s">
        <v>32</v>
      </c>
      <c r="H96" s="202">
        <v>0</v>
      </c>
      <c r="I96" s="203"/>
      <c r="J96" s="204">
        <f>ROUND(I96*H96,2)</f>
        <v>0</v>
      </c>
      <c r="K96" s="200" t="s">
        <v>32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124</v>
      </c>
      <c r="AT96" s="209" t="s">
        <v>121</v>
      </c>
      <c r="AU96" s="209" t="s">
        <v>86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124</v>
      </c>
      <c r="BM96" s="209" t="s">
        <v>152</v>
      </c>
    </row>
    <row r="97" s="2" customFormat="1">
      <c r="A97" s="40"/>
      <c r="B97" s="41"/>
      <c r="C97" s="42"/>
      <c r="D97" s="211" t="s">
        <v>126</v>
      </c>
      <c r="E97" s="42"/>
      <c r="F97" s="212" t="s">
        <v>151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86</v>
      </c>
    </row>
    <row r="98" s="2" customFormat="1" ht="16.5" customHeight="1">
      <c r="A98" s="40"/>
      <c r="B98" s="41"/>
      <c r="C98" s="198" t="s">
        <v>153</v>
      </c>
      <c r="D98" s="198" t="s">
        <v>121</v>
      </c>
      <c r="E98" s="199" t="s">
        <v>154</v>
      </c>
      <c r="F98" s="200" t="s">
        <v>155</v>
      </c>
      <c r="G98" s="201" t="s">
        <v>32</v>
      </c>
      <c r="H98" s="202">
        <v>0</v>
      </c>
      <c r="I98" s="203"/>
      <c r="J98" s="204">
        <f>ROUND(I98*H98,2)</f>
        <v>0</v>
      </c>
      <c r="K98" s="200" t="s">
        <v>32</v>
      </c>
      <c r="L98" s="46"/>
      <c r="M98" s="205" t="s">
        <v>32</v>
      </c>
      <c r="N98" s="206" t="s">
        <v>49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124</v>
      </c>
      <c r="AT98" s="209" t="s">
        <v>121</v>
      </c>
      <c r="AU98" s="209" t="s">
        <v>86</v>
      </c>
      <c r="AY98" s="18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86</v>
      </c>
      <c r="BK98" s="210">
        <f>ROUND(I98*H98,2)</f>
        <v>0</v>
      </c>
      <c r="BL98" s="18" t="s">
        <v>124</v>
      </c>
      <c r="BM98" s="209" t="s">
        <v>156</v>
      </c>
    </row>
    <row r="99" s="2" customFormat="1">
      <c r="A99" s="40"/>
      <c r="B99" s="41"/>
      <c r="C99" s="42"/>
      <c r="D99" s="211" t="s">
        <v>126</v>
      </c>
      <c r="E99" s="42"/>
      <c r="F99" s="212" t="s">
        <v>155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126</v>
      </c>
      <c r="AU99" s="18" t="s">
        <v>86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TNUm82m1j0lw2mxgO/kIBc1A45dLA9LlkNJBXIaLfIsGzDwFpCLg4L3dC4ar72DHHlfyFsJUARocM7c8smJNYg==" hashValue="ypwTIqqsAYNLjdY0AE6eqE1knMOoUrwwm/p3XfncT9KXQhD2U7FXCMcYU8Zuj9KW0wzzNXQqHaIVlRBdO8SZNA==" algorithmName="SHA-512" password="9C2B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stavby'!K6</f>
        <v>SO 102 - Dílny odborného výcviku studentů, SO-01 vodovní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ROUND((SUM(BE83:BE99)),  2)</f>
        <v>0</v>
      </c>
      <c r="G33" s="40"/>
      <c r="H33" s="40"/>
      <c r="I33" s="150">
        <v>0.20999999999999999</v>
      </c>
      <c r="J33" s="149">
        <f>ROUND(((SUM(BE83:BE99))*I33),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ROUND((SUM(BF83:BF99)),  2)</f>
        <v>0</v>
      </c>
      <c r="G34" s="40"/>
      <c r="H34" s="40"/>
      <c r="I34" s="150">
        <v>0.14999999999999999</v>
      </c>
      <c r="J34" s="149">
        <f>ROUND(((SUM(BF83:BF99))*I34),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 102 - Dílny odborného výcviku studentů, SO-01 vodovní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158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159</v>
      </c>
      <c r="E61" s="224"/>
      <c r="F61" s="224"/>
      <c r="G61" s="224"/>
      <c r="H61" s="224"/>
      <c r="I61" s="224"/>
      <c r="J61" s="225">
        <f>J85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160</v>
      </c>
      <c r="E62" s="224"/>
      <c r="F62" s="224"/>
      <c r="G62" s="224"/>
      <c r="H62" s="224"/>
      <c r="I62" s="224"/>
      <c r="J62" s="225">
        <f>J90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161</v>
      </c>
      <c r="E63" s="224"/>
      <c r="F63" s="224"/>
      <c r="G63" s="224"/>
      <c r="H63" s="224"/>
      <c r="I63" s="224"/>
      <c r="J63" s="225">
        <f>J95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6.25" customHeight="1">
      <c r="A73" s="40"/>
      <c r="B73" s="41"/>
      <c r="C73" s="42"/>
      <c r="D73" s="42"/>
      <c r="E73" s="162" t="str">
        <f>E7</f>
        <v>SO 102 - Dílny odborného výcviku studentů, SO-01 vodovní přípojka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Rokycany</v>
      </c>
      <c r="G77" s="42"/>
      <c r="H77" s="42"/>
      <c r="I77" s="33" t="s">
        <v>24</v>
      </c>
      <c r="J77" s="74" t="str">
        <f>IF(J12="","",J12)</f>
        <v>13. 11. 2021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30</v>
      </c>
      <c r="D79" s="42"/>
      <c r="E79" s="42"/>
      <c r="F79" s="28" t="str">
        <f>E15</f>
        <v>ZČM v Plzni, p.o., Kopeckého sady 357/2, Plzeň</v>
      </c>
      <c r="G79" s="42"/>
      <c r="H79" s="42"/>
      <c r="I79" s="33" t="s">
        <v>37</v>
      </c>
      <c r="J79" s="38" t="str">
        <f>E21</f>
        <v>MPtechnik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105</v>
      </c>
      <c r="D82" s="176" t="s">
        <v>63</v>
      </c>
      <c r="E82" s="176" t="s">
        <v>59</v>
      </c>
      <c r="F82" s="176" t="s">
        <v>60</v>
      </c>
      <c r="G82" s="176" t="s">
        <v>106</v>
      </c>
      <c r="H82" s="176" t="s">
        <v>107</v>
      </c>
      <c r="I82" s="176" t="s">
        <v>108</v>
      </c>
      <c r="J82" s="176" t="s">
        <v>101</v>
      </c>
      <c r="K82" s="177" t="s">
        <v>109</v>
      </c>
      <c r="L82" s="178"/>
      <c r="M82" s="94" t="s">
        <v>32</v>
      </c>
      <c r="N82" s="95" t="s">
        <v>48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0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102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77</v>
      </c>
      <c r="E84" s="187" t="s">
        <v>162</v>
      </c>
      <c r="F84" s="187" t="s">
        <v>91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P85+P90+P95</f>
        <v>0</v>
      </c>
      <c r="Q84" s="192"/>
      <c r="R84" s="193">
        <f>R85+R90+R95</f>
        <v>0</v>
      </c>
      <c r="S84" s="192"/>
      <c r="T84" s="194">
        <f>T85+T90+T95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140</v>
      </c>
      <c r="AT84" s="196" t="s">
        <v>77</v>
      </c>
      <c r="AU84" s="196" t="s">
        <v>78</v>
      </c>
      <c r="AY84" s="195" t="s">
        <v>120</v>
      </c>
      <c r="BK84" s="197">
        <f>BK85+BK90+BK95</f>
        <v>0</v>
      </c>
    </row>
    <row r="85" s="11" customFormat="1" ht="22.8" customHeight="1">
      <c r="A85" s="11"/>
      <c r="B85" s="184"/>
      <c r="C85" s="185"/>
      <c r="D85" s="186" t="s">
        <v>77</v>
      </c>
      <c r="E85" s="227" t="s">
        <v>163</v>
      </c>
      <c r="F85" s="227" t="s">
        <v>164</v>
      </c>
      <c r="G85" s="185"/>
      <c r="H85" s="185"/>
      <c r="I85" s="188"/>
      <c r="J85" s="228">
        <f>BK85</f>
        <v>0</v>
      </c>
      <c r="K85" s="185"/>
      <c r="L85" s="190"/>
      <c r="M85" s="191"/>
      <c r="N85" s="192"/>
      <c r="O85" s="192"/>
      <c r="P85" s="193">
        <f>SUM(P86:P89)</f>
        <v>0</v>
      </c>
      <c r="Q85" s="192"/>
      <c r="R85" s="193">
        <f>SUM(R86:R89)</f>
        <v>0</v>
      </c>
      <c r="S85" s="192"/>
      <c r="T85" s="194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140</v>
      </c>
      <c r="AT85" s="196" t="s">
        <v>77</v>
      </c>
      <c r="AU85" s="196" t="s">
        <v>86</v>
      </c>
      <c r="AY85" s="195" t="s">
        <v>120</v>
      </c>
      <c r="BK85" s="197">
        <f>SUM(BK86:BK89)</f>
        <v>0</v>
      </c>
    </row>
    <row r="86" s="2" customFormat="1" ht="16.5" customHeight="1">
      <c r="A86" s="40"/>
      <c r="B86" s="41"/>
      <c r="C86" s="198" t="s">
        <v>86</v>
      </c>
      <c r="D86" s="198" t="s">
        <v>121</v>
      </c>
      <c r="E86" s="199" t="s">
        <v>165</v>
      </c>
      <c r="F86" s="200" t="s">
        <v>164</v>
      </c>
      <c r="G86" s="201" t="s">
        <v>166</v>
      </c>
      <c r="H86" s="202">
        <v>1</v>
      </c>
      <c r="I86" s="203"/>
      <c r="J86" s="204">
        <f>ROUND(I86*H86,2)</f>
        <v>0</v>
      </c>
      <c r="K86" s="200" t="s">
        <v>167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168</v>
      </c>
      <c r="AT86" s="209" t="s">
        <v>121</v>
      </c>
      <c r="AU86" s="209" t="s">
        <v>89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168</v>
      </c>
      <c r="BM86" s="209" t="s">
        <v>169</v>
      </c>
    </row>
    <row r="87" s="2" customFormat="1">
      <c r="A87" s="40"/>
      <c r="B87" s="41"/>
      <c r="C87" s="42"/>
      <c r="D87" s="211" t="s">
        <v>126</v>
      </c>
      <c r="E87" s="42"/>
      <c r="F87" s="212" t="s">
        <v>164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89</v>
      </c>
    </row>
    <row r="88" s="2" customFormat="1">
      <c r="A88" s="40"/>
      <c r="B88" s="41"/>
      <c r="C88" s="42"/>
      <c r="D88" s="229" t="s">
        <v>170</v>
      </c>
      <c r="E88" s="42"/>
      <c r="F88" s="230" t="s">
        <v>171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170</v>
      </c>
      <c r="AU88" s="18" t="s">
        <v>89</v>
      </c>
    </row>
    <row r="89" s="2" customFormat="1">
      <c r="A89" s="40"/>
      <c r="B89" s="41"/>
      <c r="C89" s="42"/>
      <c r="D89" s="211" t="s">
        <v>134</v>
      </c>
      <c r="E89" s="42"/>
      <c r="F89" s="216" t="s">
        <v>172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134</v>
      </c>
      <c r="AU89" s="18" t="s">
        <v>89</v>
      </c>
    </row>
    <row r="90" s="11" customFormat="1" ht="22.8" customHeight="1">
      <c r="A90" s="11"/>
      <c r="B90" s="184"/>
      <c r="C90" s="185"/>
      <c r="D90" s="186" t="s">
        <v>77</v>
      </c>
      <c r="E90" s="227" t="s">
        <v>173</v>
      </c>
      <c r="F90" s="227" t="s">
        <v>174</v>
      </c>
      <c r="G90" s="185"/>
      <c r="H90" s="185"/>
      <c r="I90" s="188"/>
      <c r="J90" s="228">
        <f>BK90</f>
        <v>0</v>
      </c>
      <c r="K90" s="185"/>
      <c r="L90" s="190"/>
      <c r="M90" s="191"/>
      <c r="N90" s="192"/>
      <c r="O90" s="192"/>
      <c r="P90" s="193">
        <f>SUM(P91:P94)</f>
        <v>0</v>
      </c>
      <c r="Q90" s="192"/>
      <c r="R90" s="193">
        <f>SUM(R91:R94)</f>
        <v>0</v>
      </c>
      <c r="S90" s="192"/>
      <c r="T90" s="194">
        <f>SUM(T91:T94)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5" t="s">
        <v>140</v>
      </c>
      <c r="AT90" s="196" t="s">
        <v>77</v>
      </c>
      <c r="AU90" s="196" t="s">
        <v>86</v>
      </c>
      <c r="AY90" s="195" t="s">
        <v>120</v>
      </c>
      <c r="BK90" s="197">
        <f>SUM(BK91:BK94)</f>
        <v>0</v>
      </c>
    </row>
    <row r="91" s="2" customFormat="1" ht="16.5" customHeight="1">
      <c r="A91" s="40"/>
      <c r="B91" s="41"/>
      <c r="C91" s="198" t="s">
        <v>89</v>
      </c>
      <c r="D91" s="198" t="s">
        <v>121</v>
      </c>
      <c r="E91" s="199" t="s">
        <v>175</v>
      </c>
      <c r="F91" s="200" t="s">
        <v>174</v>
      </c>
      <c r="G91" s="201" t="s">
        <v>176</v>
      </c>
      <c r="H91" s="202">
        <v>1</v>
      </c>
      <c r="I91" s="203"/>
      <c r="J91" s="204">
        <f>ROUND(I91*H91,2)</f>
        <v>0</v>
      </c>
      <c r="K91" s="200" t="s">
        <v>167</v>
      </c>
      <c r="L91" s="46"/>
      <c r="M91" s="205" t="s">
        <v>32</v>
      </c>
      <c r="N91" s="206" t="s">
        <v>49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168</v>
      </c>
      <c r="AT91" s="209" t="s">
        <v>121</v>
      </c>
      <c r="AU91" s="209" t="s">
        <v>89</v>
      </c>
      <c r="AY91" s="18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86</v>
      </c>
      <c r="BK91" s="210">
        <f>ROUND(I91*H91,2)</f>
        <v>0</v>
      </c>
      <c r="BL91" s="18" t="s">
        <v>168</v>
      </c>
      <c r="BM91" s="209" t="s">
        <v>177</v>
      </c>
    </row>
    <row r="92" s="2" customFormat="1">
      <c r="A92" s="40"/>
      <c r="B92" s="41"/>
      <c r="C92" s="42"/>
      <c r="D92" s="211" t="s">
        <v>126</v>
      </c>
      <c r="E92" s="42"/>
      <c r="F92" s="212" t="s">
        <v>174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126</v>
      </c>
      <c r="AU92" s="18" t="s">
        <v>89</v>
      </c>
    </row>
    <row r="93" s="2" customFormat="1">
      <c r="A93" s="40"/>
      <c r="B93" s="41"/>
      <c r="C93" s="42"/>
      <c r="D93" s="229" t="s">
        <v>170</v>
      </c>
      <c r="E93" s="42"/>
      <c r="F93" s="230" t="s">
        <v>178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170</v>
      </c>
      <c r="AU93" s="18" t="s">
        <v>89</v>
      </c>
    </row>
    <row r="94" s="2" customFormat="1">
      <c r="A94" s="40"/>
      <c r="B94" s="41"/>
      <c r="C94" s="42"/>
      <c r="D94" s="211" t="s">
        <v>134</v>
      </c>
      <c r="E94" s="42"/>
      <c r="F94" s="216" t="s">
        <v>179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134</v>
      </c>
      <c r="AU94" s="18" t="s">
        <v>89</v>
      </c>
    </row>
    <row r="95" s="11" customFormat="1" ht="22.8" customHeight="1">
      <c r="A95" s="11"/>
      <c r="B95" s="184"/>
      <c r="C95" s="185"/>
      <c r="D95" s="186" t="s">
        <v>77</v>
      </c>
      <c r="E95" s="227" t="s">
        <v>180</v>
      </c>
      <c r="F95" s="227" t="s">
        <v>181</v>
      </c>
      <c r="G95" s="185"/>
      <c r="H95" s="185"/>
      <c r="I95" s="188"/>
      <c r="J95" s="228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0</v>
      </c>
      <c r="S95" s="192"/>
      <c r="T95" s="194">
        <f>SUM(T96:T99)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5" t="s">
        <v>140</v>
      </c>
      <c r="AT95" s="196" t="s">
        <v>77</v>
      </c>
      <c r="AU95" s="196" t="s">
        <v>86</v>
      </c>
      <c r="AY95" s="195" t="s">
        <v>120</v>
      </c>
      <c r="BK95" s="197">
        <f>SUM(BK96:BK99)</f>
        <v>0</v>
      </c>
    </row>
    <row r="96" s="2" customFormat="1" ht="16.5" customHeight="1">
      <c r="A96" s="40"/>
      <c r="B96" s="41"/>
      <c r="C96" s="198" t="s">
        <v>130</v>
      </c>
      <c r="D96" s="198" t="s">
        <v>121</v>
      </c>
      <c r="E96" s="199" t="s">
        <v>182</v>
      </c>
      <c r="F96" s="200" t="s">
        <v>181</v>
      </c>
      <c r="G96" s="201" t="s">
        <v>166</v>
      </c>
      <c r="H96" s="202">
        <v>1</v>
      </c>
      <c r="I96" s="203"/>
      <c r="J96" s="204">
        <f>ROUND(I96*H96,2)</f>
        <v>0</v>
      </c>
      <c r="K96" s="200" t="s">
        <v>167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168</v>
      </c>
      <c r="AT96" s="209" t="s">
        <v>121</v>
      </c>
      <c r="AU96" s="209" t="s">
        <v>89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168</v>
      </c>
      <c r="BM96" s="209" t="s">
        <v>183</v>
      </c>
    </row>
    <row r="97" s="2" customFormat="1">
      <c r="A97" s="40"/>
      <c r="B97" s="41"/>
      <c r="C97" s="42"/>
      <c r="D97" s="211" t="s">
        <v>126</v>
      </c>
      <c r="E97" s="42"/>
      <c r="F97" s="212" t="s">
        <v>181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89</v>
      </c>
    </row>
    <row r="98" s="2" customFormat="1">
      <c r="A98" s="40"/>
      <c r="B98" s="41"/>
      <c r="C98" s="42"/>
      <c r="D98" s="229" t="s">
        <v>170</v>
      </c>
      <c r="E98" s="42"/>
      <c r="F98" s="230" t="s">
        <v>184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170</v>
      </c>
      <c r="AU98" s="18" t="s">
        <v>89</v>
      </c>
    </row>
    <row r="99" s="2" customFormat="1">
      <c r="A99" s="40"/>
      <c r="B99" s="41"/>
      <c r="C99" s="42"/>
      <c r="D99" s="211" t="s">
        <v>134</v>
      </c>
      <c r="E99" s="42"/>
      <c r="F99" s="216" t="s">
        <v>185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134</v>
      </c>
      <c r="AU99" s="18" t="s">
        <v>89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ZkM23Go/989n2GKpCPdatt481emloE4tPtZKxabhZyqxPuzikMSFvFNKpFZDPN3yaBlky83XLAKnR0KV4ede1Q==" hashValue="KZqbccl5WZGQGef9d7UEC+k62xafMfHMZLTp2ZepsSLdbATeV74yQ3rqivHnvJ+brZCw2XRloYPvOxwCz0+40w==" algorithmName="SHA-512" password="9C2B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010001000"/>
    <hyperlink ref="F93" r:id="rId2" display="https://podminky.urs.cz/item/CS_URS_2023_01/030001000"/>
    <hyperlink ref="F98" r:id="rId3" display="https://podminky.urs.cz/item/CS_URS_2023_01/04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26.25" customHeight="1">
      <c r="B7" s="21"/>
      <c r="E7" s="135" t="str">
        <f>'Rekapitulace stavby'!K6</f>
        <v>SO 102 - Dílny odborného výcviku studentů, SO-01 vodovní přípojka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ROUND((SUM(BE92:BE351)),  2)</f>
        <v>0</v>
      </c>
      <c r="G33" s="40"/>
      <c r="H33" s="40"/>
      <c r="I33" s="150">
        <v>0.20999999999999999</v>
      </c>
      <c r="J33" s="149">
        <f>ROUND(((SUM(BE92:BE351))*I33),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ROUND((SUM(BF92:BF351)),  2)</f>
        <v>0</v>
      </c>
      <c r="G34" s="40"/>
      <c r="H34" s="40"/>
      <c r="I34" s="150">
        <v>0.14999999999999999</v>
      </c>
      <c r="J34" s="149">
        <f>ROUND(((SUM(BF92:BF351))*I34),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ROUND((SUM(BG92:BG351)),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ROUND((SUM(BH92:BH351)),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ROUND((SUM(BI92:BI351)),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SO 102 - Dílny odborného výcviku studentů, SO-01 vodovní přípojka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SO-01 Vodovodní přípojka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187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188</v>
      </c>
      <c r="E61" s="224"/>
      <c r="F61" s="224"/>
      <c r="G61" s="224"/>
      <c r="H61" s="224"/>
      <c r="I61" s="224"/>
      <c r="J61" s="225">
        <f>J94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189</v>
      </c>
      <c r="E62" s="224"/>
      <c r="F62" s="224"/>
      <c r="G62" s="224"/>
      <c r="H62" s="224"/>
      <c r="I62" s="224"/>
      <c r="J62" s="225">
        <f>J198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190</v>
      </c>
      <c r="E63" s="224"/>
      <c r="F63" s="224"/>
      <c r="G63" s="224"/>
      <c r="H63" s="224"/>
      <c r="I63" s="224"/>
      <c r="J63" s="225">
        <f>J219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191</v>
      </c>
      <c r="E64" s="224"/>
      <c r="F64" s="224"/>
      <c r="G64" s="224"/>
      <c r="H64" s="224"/>
      <c r="I64" s="224"/>
      <c r="J64" s="225">
        <f>J231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192</v>
      </c>
      <c r="E65" s="224"/>
      <c r="F65" s="224"/>
      <c r="G65" s="224"/>
      <c r="H65" s="224"/>
      <c r="I65" s="224"/>
      <c r="J65" s="225">
        <f>J295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193</v>
      </c>
      <c r="E66" s="224"/>
      <c r="F66" s="224"/>
      <c r="G66" s="224"/>
      <c r="H66" s="224"/>
      <c r="I66" s="224"/>
      <c r="J66" s="225">
        <f>J309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1"/>
      <c r="C67" s="222"/>
      <c r="D67" s="223" t="s">
        <v>194</v>
      </c>
      <c r="E67" s="224"/>
      <c r="F67" s="224"/>
      <c r="G67" s="224"/>
      <c r="H67" s="224"/>
      <c r="I67" s="224"/>
      <c r="J67" s="225">
        <f>J328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7"/>
      <c r="C68" s="168"/>
      <c r="D68" s="169" t="s">
        <v>195</v>
      </c>
      <c r="E68" s="170"/>
      <c r="F68" s="170"/>
      <c r="G68" s="170"/>
      <c r="H68" s="170"/>
      <c r="I68" s="170"/>
      <c r="J68" s="171">
        <f>J335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21"/>
      <c r="C69" s="222"/>
      <c r="D69" s="223" t="s">
        <v>196</v>
      </c>
      <c r="E69" s="224"/>
      <c r="F69" s="224"/>
      <c r="G69" s="224"/>
      <c r="H69" s="224"/>
      <c r="I69" s="224"/>
      <c r="J69" s="225">
        <f>J336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67"/>
      <c r="C70" s="168"/>
      <c r="D70" s="169" t="s">
        <v>197</v>
      </c>
      <c r="E70" s="170"/>
      <c r="F70" s="170"/>
      <c r="G70" s="170"/>
      <c r="H70" s="170"/>
      <c r="I70" s="170"/>
      <c r="J70" s="171">
        <f>J341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7"/>
      <c r="C71" s="168"/>
      <c r="D71" s="169" t="s">
        <v>158</v>
      </c>
      <c r="E71" s="170"/>
      <c r="F71" s="170"/>
      <c r="G71" s="170"/>
      <c r="H71" s="170"/>
      <c r="I71" s="170"/>
      <c r="J71" s="171">
        <f>J346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2" customFormat="1" ht="19.92" customHeight="1">
      <c r="A72" s="12"/>
      <c r="B72" s="221"/>
      <c r="C72" s="222"/>
      <c r="D72" s="223" t="s">
        <v>198</v>
      </c>
      <c r="E72" s="224"/>
      <c r="F72" s="224"/>
      <c r="G72" s="224"/>
      <c r="H72" s="224"/>
      <c r="I72" s="224"/>
      <c r="J72" s="225">
        <f>J347</f>
        <v>0</v>
      </c>
      <c r="K72" s="222"/>
      <c r="L72" s="226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4" t="s">
        <v>104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6.25" customHeight="1">
      <c r="A82" s="40"/>
      <c r="B82" s="41"/>
      <c r="C82" s="42"/>
      <c r="D82" s="42"/>
      <c r="E82" s="162" t="str">
        <f>E7</f>
        <v>SO 102 - Dílny odborného výcviku studentů, SO-01 vodovní přípojka</v>
      </c>
      <c r="F82" s="33"/>
      <c r="G82" s="33"/>
      <c r="H82" s="33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97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02 - SO-01 Vodovodní přípojka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F12</f>
        <v>Rokycany</v>
      </c>
      <c r="G86" s="42"/>
      <c r="H86" s="42"/>
      <c r="I86" s="33" t="s">
        <v>24</v>
      </c>
      <c r="J86" s="74" t="str">
        <f>IF(J12="","",J12)</f>
        <v>13. 11. 2021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E15</f>
        <v>ZČM v Plzni, p.o., Kopeckého sady 357/2, Plzeň</v>
      </c>
      <c r="G88" s="42"/>
      <c r="H88" s="42"/>
      <c r="I88" s="33" t="s">
        <v>37</v>
      </c>
      <c r="J88" s="38" t="str">
        <f>E21</f>
        <v>MPtechnik s.r.o.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35</v>
      </c>
      <c r="D89" s="42"/>
      <c r="E89" s="42"/>
      <c r="F89" s="28" t="str">
        <f>IF(E18="","",E18)</f>
        <v>Vyplň údaj</v>
      </c>
      <c r="G89" s="42"/>
      <c r="H89" s="42"/>
      <c r="I89" s="33" t="s">
        <v>40</v>
      </c>
      <c r="J89" s="38" t="str">
        <f>E24</f>
        <v>Jakub Vilingr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73"/>
      <c r="B91" s="174"/>
      <c r="C91" s="175" t="s">
        <v>105</v>
      </c>
      <c r="D91" s="176" t="s">
        <v>63</v>
      </c>
      <c r="E91" s="176" t="s">
        <v>59</v>
      </c>
      <c r="F91" s="176" t="s">
        <v>60</v>
      </c>
      <c r="G91" s="176" t="s">
        <v>106</v>
      </c>
      <c r="H91" s="176" t="s">
        <v>107</v>
      </c>
      <c r="I91" s="176" t="s">
        <v>108</v>
      </c>
      <c r="J91" s="176" t="s">
        <v>101</v>
      </c>
      <c r="K91" s="177" t="s">
        <v>109</v>
      </c>
      <c r="L91" s="178"/>
      <c r="M91" s="94" t="s">
        <v>32</v>
      </c>
      <c r="N91" s="95" t="s">
        <v>48</v>
      </c>
      <c r="O91" s="95" t="s">
        <v>110</v>
      </c>
      <c r="P91" s="95" t="s">
        <v>111</v>
      </c>
      <c r="Q91" s="95" t="s">
        <v>112</v>
      </c>
      <c r="R91" s="95" t="s">
        <v>113</v>
      </c>
      <c r="S91" s="95" t="s">
        <v>114</v>
      </c>
      <c r="T91" s="96" t="s">
        <v>115</v>
      </c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</row>
    <row r="92" s="2" customFormat="1" ht="22.8" customHeight="1">
      <c r="A92" s="40"/>
      <c r="B92" s="41"/>
      <c r="C92" s="101" t="s">
        <v>116</v>
      </c>
      <c r="D92" s="42"/>
      <c r="E92" s="42"/>
      <c r="F92" s="42"/>
      <c r="G92" s="42"/>
      <c r="H92" s="42"/>
      <c r="I92" s="42"/>
      <c r="J92" s="179">
        <f>BK92</f>
        <v>0</v>
      </c>
      <c r="K92" s="42"/>
      <c r="L92" s="46"/>
      <c r="M92" s="97"/>
      <c r="N92" s="180"/>
      <c r="O92" s="98"/>
      <c r="P92" s="181">
        <f>P93+P335+P341+P346</f>
        <v>0</v>
      </c>
      <c r="Q92" s="98"/>
      <c r="R92" s="181">
        <f>R93+R335+R341+R346</f>
        <v>55.806844740000003</v>
      </c>
      <c r="S92" s="98"/>
      <c r="T92" s="182">
        <f>T93+T335+T341+T346</f>
        <v>7.3261200000000004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77</v>
      </c>
      <c r="AU92" s="18" t="s">
        <v>102</v>
      </c>
      <c r="BK92" s="183">
        <f>BK93+BK335+BK341+BK346</f>
        <v>0</v>
      </c>
    </row>
    <row r="93" s="11" customFormat="1" ht="25.92" customHeight="1">
      <c r="A93" s="11"/>
      <c r="B93" s="184"/>
      <c r="C93" s="185"/>
      <c r="D93" s="186" t="s">
        <v>77</v>
      </c>
      <c r="E93" s="187" t="s">
        <v>199</v>
      </c>
      <c r="F93" s="187" t="s">
        <v>200</v>
      </c>
      <c r="G93" s="185"/>
      <c r="H93" s="185"/>
      <c r="I93" s="188"/>
      <c r="J93" s="189">
        <f>BK93</f>
        <v>0</v>
      </c>
      <c r="K93" s="185"/>
      <c r="L93" s="190"/>
      <c r="M93" s="191"/>
      <c r="N93" s="192"/>
      <c r="O93" s="192"/>
      <c r="P93" s="193">
        <f>P94+P198+P219+P231+P295+P309+P328</f>
        <v>0</v>
      </c>
      <c r="Q93" s="192"/>
      <c r="R93" s="193">
        <f>R94+R198+R219+R231+R295+R309+R328</f>
        <v>55.803084740000003</v>
      </c>
      <c r="S93" s="192"/>
      <c r="T93" s="194">
        <f>T94+T198+T219+T231+T295+T309+T328</f>
        <v>7.3261200000000004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5" t="s">
        <v>86</v>
      </c>
      <c r="AT93" s="196" t="s">
        <v>77</v>
      </c>
      <c r="AU93" s="196" t="s">
        <v>78</v>
      </c>
      <c r="AY93" s="195" t="s">
        <v>120</v>
      </c>
      <c r="BK93" s="197">
        <f>BK94+BK198+BK219+BK231+BK295+BK309+BK328</f>
        <v>0</v>
      </c>
    </row>
    <row r="94" s="11" customFormat="1" ht="22.8" customHeight="1">
      <c r="A94" s="11"/>
      <c r="B94" s="184"/>
      <c r="C94" s="185"/>
      <c r="D94" s="186" t="s">
        <v>77</v>
      </c>
      <c r="E94" s="227" t="s">
        <v>86</v>
      </c>
      <c r="F94" s="227" t="s">
        <v>201</v>
      </c>
      <c r="G94" s="185"/>
      <c r="H94" s="185"/>
      <c r="I94" s="188"/>
      <c r="J94" s="228">
        <f>BK94</f>
        <v>0</v>
      </c>
      <c r="K94" s="185"/>
      <c r="L94" s="190"/>
      <c r="M94" s="191"/>
      <c r="N94" s="192"/>
      <c r="O94" s="192"/>
      <c r="P94" s="193">
        <f>SUM(P95:P197)</f>
        <v>0</v>
      </c>
      <c r="Q94" s="192"/>
      <c r="R94" s="193">
        <f>SUM(R95:R197)</f>
        <v>33.462253199999999</v>
      </c>
      <c r="S94" s="192"/>
      <c r="T94" s="194">
        <f>SUM(T95:T197)</f>
        <v>7.3224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5" t="s">
        <v>86</v>
      </c>
      <c r="AT94" s="196" t="s">
        <v>77</v>
      </c>
      <c r="AU94" s="196" t="s">
        <v>86</v>
      </c>
      <c r="AY94" s="195" t="s">
        <v>120</v>
      </c>
      <c r="BK94" s="197">
        <f>SUM(BK95:BK197)</f>
        <v>0</v>
      </c>
    </row>
    <row r="95" s="2" customFormat="1" ht="24.15" customHeight="1">
      <c r="A95" s="40"/>
      <c r="B95" s="41"/>
      <c r="C95" s="198" t="s">
        <v>86</v>
      </c>
      <c r="D95" s="198" t="s">
        <v>121</v>
      </c>
      <c r="E95" s="199" t="s">
        <v>202</v>
      </c>
      <c r="F95" s="200" t="s">
        <v>203</v>
      </c>
      <c r="G95" s="201" t="s">
        <v>204</v>
      </c>
      <c r="H95" s="202">
        <v>10.800000000000001</v>
      </c>
      <c r="I95" s="203"/>
      <c r="J95" s="204">
        <f>ROUND(I95*H95,2)</f>
        <v>0</v>
      </c>
      <c r="K95" s="200" t="s">
        <v>167</v>
      </c>
      <c r="L95" s="46"/>
      <c r="M95" s="205" t="s">
        <v>32</v>
      </c>
      <c r="N95" s="206" t="s">
        <v>49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0.57999999999999996</v>
      </c>
      <c r="T95" s="208">
        <f>S95*H95</f>
        <v>6.2640000000000002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119</v>
      </c>
      <c r="AT95" s="209" t="s">
        <v>121</v>
      </c>
      <c r="AU95" s="209" t="s">
        <v>89</v>
      </c>
      <c r="AY95" s="18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86</v>
      </c>
      <c r="BK95" s="210">
        <f>ROUND(I95*H95,2)</f>
        <v>0</v>
      </c>
      <c r="BL95" s="18" t="s">
        <v>119</v>
      </c>
      <c r="BM95" s="209" t="s">
        <v>205</v>
      </c>
    </row>
    <row r="96" s="2" customFormat="1">
      <c r="A96" s="40"/>
      <c r="B96" s="41"/>
      <c r="C96" s="42"/>
      <c r="D96" s="211" t="s">
        <v>126</v>
      </c>
      <c r="E96" s="42"/>
      <c r="F96" s="212" t="s">
        <v>206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126</v>
      </c>
      <c r="AU96" s="18" t="s">
        <v>89</v>
      </c>
    </row>
    <row r="97" s="2" customFormat="1">
      <c r="A97" s="40"/>
      <c r="B97" s="41"/>
      <c r="C97" s="42"/>
      <c r="D97" s="229" t="s">
        <v>170</v>
      </c>
      <c r="E97" s="42"/>
      <c r="F97" s="230" t="s">
        <v>207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170</v>
      </c>
      <c r="AU97" s="18" t="s">
        <v>89</v>
      </c>
    </row>
    <row r="98" s="13" customFormat="1">
      <c r="A98" s="13"/>
      <c r="B98" s="231"/>
      <c r="C98" s="232"/>
      <c r="D98" s="211" t="s">
        <v>208</v>
      </c>
      <c r="E98" s="233" t="s">
        <v>32</v>
      </c>
      <c r="F98" s="234" t="s">
        <v>209</v>
      </c>
      <c r="G98" s="232"/>
      <c r="H98" s="233" t="s">
        <v>32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208</v>
      </c>
      <c r="AU98" s="240" t="s">
        <v>89</v>
      </c>
      <c r="AV98" s="13" t="s">
        <v>86</v>
      </c>
      <c r="AW98" s="13" t="s">
        <v>39</v>
      </c>
      <c r="AX98" s="13" t="s">
        <v>78</v>
      </c>
      <c r="AY98" s="240" t="s">
        <v>120</v>
      </c>
    </row>
    <row r="99" s="14" customFormat="1">
      <c r="A99" s="14"/>
      <c r="B99" s="241"/>
      <c r="C99" s="242"/>
      <c r="D99" s="211" t="s">
        <v>208</v>
      </c>
      <c r="E99" s="243" t="s">
        <v>32</v>
      </c>
      <c r="F99" s="244" t="s">
        <v>210</v>
      </c>
      <c r="G99" s="242"/>
      <c r="H99" s="245">
        <v>10.800000000000001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208</v>
      </c>
      <c r="AU99" s="251" t="s">
        <v>89</v>
      </c>
      <c r="AV99" s="14" t="s">
        <v>89</v>
      </c>
      <c r="AW99" s="14" t="s">
        <v>39</v>
      </c>
      <c r="AX99" s="14" t="s">
        <v>86</v>
      </c>
      <c r="AY99" s="251" t="s">
        <v>120</v>
      </c>
    </row>
    <row r="100" s="2" customFormat="1" ht="24.15" customHeight="1">
      <c r="A100" s="40"/>
      <c r="B100" s="41"/>
      <c r="C100" s="198" t="s">
        <v>89</v>
      </c>
      <c r="D100" s="198" t="s">
        <v>121</v>
      </c>
      <c r="E100" s="199" t="s">
        <v>211</v>
      </c>
      <c r="F100" s="200" t="s">
        <v>212</v>
      </c>
      <c r="G100" s="201" t="s">
        <v>204</v>
      </c>
      <c r="H100" s="202">
        <v>10.800000000000001</v>
      </c>
      <c r="I100" s="203"/>
      <c r="J100" s="204">
        <f>ROUND(I100*H100,2)</f>
        <v>0</v>
      </c>
      <c r="K100" s="200" t="s">
        <v>167</v>
      </c>
      <c r="L100" s="46"/>
      <c r="M100" s="205" t="s">
        <v>32</v>
      </c>
      <c r="N100" s="206" t="s">
        <v>49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0.098000000000000004</v>
      </c>
      <c r="T100" s="208">
        <f>S100*H100</f>
        <v>1.0584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119</v>
      </c>
      <c r="AT100" s="209" t="s">
        <v>121</v>
      </c>
      <c r="AU100" s="209" t="s">
        <v>89</v>
      </c>
      <c r="AY100" s="18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86</v>
      </c>
      <c r="BK100" s="210">
        <f>ROUND(I100*H100,2)</f>
        <v>0</v>
      </c>
      <c r="BL100" s="18" t="s">
        <v>119</v>
      </c>
      <c r="BM100" s="209" t="s">
        <v>213</v>
      </c>
    </row>
    <row r="101" s="2" customFormat="1">
      <c r="A101" s="40"/>
      <c r="B101" s="41"/>
      <c r="C101" s="42"/>
      <c r="D101" s="211" t="s">
        <v>126</v>
      </c>
      <c r="E101" s="42"/>
      <c r="F101" s="212" t="s">
        <v>214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126</v>
      </c>
      <c r="AU101" s="18" t="s">
        <v>89</v>
      </c>
    </row>
    <row r="102" s="2" customFormat="1">
      <c r="A102" s="40"/>
      <c r="B102" s="41"/>
      <c r="C102" s="42"/>
      <c r="D102" s="229" t="s">
        <v>170</v>
      </c>
      <c r="E102" s="42"/>
      <c r="F102" s="230" t="s">
        <v>215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170</v>
      </c>
      <c r="AU102" s="18" t="s">
        <v>89</v>
      </c>
    </row>
    <row r="103" s="13" customFormat="1">
      <c r="A103" s="13"/>
      <c r="B103" s="231"/>
      <c r="C103" s="232"/>
      <c r="D103" s="211" t="s">
        <v>208</v>
      </c>
      <c r="E103" s="233" t="s">
        <v>32</v>
      </c>
      <c r="F103" s="234" t="s">
        <v>209</v>
      </c>
      <c r="G103" s="232"/>
      <c r="H103" s="233" t="s">
        <v>32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208</v>
      </c>
      <c r="AU103" s="240" t="s">
        <v>89</v>
      </c>
      <c r="AV103" s="13" t="s">
        <v>86</v>
      </c>
      <c r="AW103" s="13" t="s">
        <v>39</v>
      </c>
      <c r="AX103" s="13" t="s">
        <v>78</v>
      </c>
      <c r="AY103" s="240" t="s">
        <v>120</v>
      </c>
    </row>
    <row r="104" s="14" customFormat="1">
      <c r="A104" s="14"/>
      <c r="B104" s="241"/>
      <c r="C104" s="242"/>
      <c r="D104" s="211" t="s">
        <v>208</v>
      </c>
      <c r="E104" s="243" t="s">
        <v>32</v>
      </c>
      <c r="F104" s="244" t="s">
        <v>210</v>
      </c>
      <c r="G104" s="242"/>
      <c r="H104" s="245">
        <v>10.800000000000001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208</v>
      </c>
      <c r="AU104" s="251" t="s">
        <v>89</v>
      </c>
      <c r="AV104" s="14" t="s">
        <v>89</v>
      </c>
      <c r="AW104" s="14" t="s">
        <v>39</v>
      </c>
      <c r="AX104" s="14" t="s">
        <v>86</v>
      </c>
      <c r="AY104" s="251" t="s">
        <v>120</v>
      </c>
    </row>
    <row r="105" s="2" customFormat="1" ht="24.15" customHeight="1">
      <c r="A105" s="40"/>
      <c r="B105" s="41"/>
      <c r="C105" s="198" t="s">
        <v>130</v>
      </c>
      <c r="D105" s="198" t="s">
        <v>121</v>
      </c>
      <c r="E105" s="199" t="s">
        <v>216</v>
      </c>
      <c r="F105" s="200" t="s">
        <v>217</v>
      </c>
      <c r="G105" s="201" t="s">
        <v>204</v>
      </c>
      <c r="H105" s="202">
        <v>55.740000000000002</v>
      </c>
      <c r="I105" s="203"/>
      <c r="J105" s="204">
        <f>ROUND(I105*H105,2)</f>
        <v>0</v>
      </c>
      <c r="K105" s="200" t="s">
        <v>167</v>
      </c>
      <c r="L105" s="46"/>
      <c r="M105" s="205" t="s">
        <v>32</v>
      </c>
      <c r="N105" s="206" t="s">
        <v>49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119</v>
      </c>
      <c r="AT105" s="209" t="s">
        <v>121</v>
      </c>
      <c r="AU105" s="209" t="s">
        <v>89</v>
      </c>
      <c r="AY105" s="18" t="s">
        <v>120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8" t="s">
        <v>86</v>
      </c>
      <c r="BK105" s="210">
        <f>ROUND(I105*H105,2)</f>
        <v>0</v>
      </c>
      <c r="BL105" s="18" t="s">
        <v>119</v>
      </c>
      <c r="BM105" s="209" t="s">
        <v>218</v>
      </c>
    </row>
    <row r="106" s="2" customFormat="1">
      <c r="A106" s="40"/>
      <c r="B106" s="41"/>
      <c r="C106" s="42"/>
      <c r="D106" s="211" t="s">
        <v>126</v>
      </c>
      <c r="E106" s="42"/>
      <c r="F106" s="212" t="s">
        <v>219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126</v>
      </c>
      <c r="AU106" s="18" t="s">
        <v>89</v>
      </c>
    </row>
    <row r="107" s="2" customFormat="1">
      <c r="A107" s="40"/>
      <c r="B107" s="41"/>
      <c r="C107" s="42"/>
      <c r="D107" s="229" t="s">
        <v>170</v>
      </c>
      <c r="E107" s="42"/>
      <c r="F107" s="230" t="s">
        <v>220</v>
      </c>
      <c r="G107" s="42"/>
      <c r="H107" s="42"/>
      <c r="I107" s="213"/>
      <c r="J107" s="42"/>
      <c r="K107" s="42"/>
      <c r="L107" s="46"/>
      <c r="M107" s="214"/>
      <c r="N107" s="21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170</v>
      </c>
      <c r="AU107" s="18" t="s">
        <v>89</v>
      </c>
    </row>
    <row r="108" s="13" customFormat="1">
      <c r="A108" s="13"/>
      <c r="B108" s="231"/>
      <c r="C108" s="232"/>
      <c r="D108" s="211" t="s">
        <v>208</v>
      </c>
      <c r="E108" s="233" t="s">
        <v>32</v>
      </c>
      <c r="F108" s="234" t="s">
        <v>221</v>
      </c>
      <c r="G108" s="232"/>
      <c r="H108" s="233" t="s">
        <v>32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208</v>
      </c>
      <c r="AU108" s="240" t="s">
        <v>89</v>
      </c>
      <c r="AV108" s="13" t="s">
        <v>86</v>
      </c>
      <c r="AW108" s="13" t="s">
        <v>39</v>
      </c>
      <c r="AX108" s="13" t="s">
        <v>78</v>
      </c>
      <c r="AY108" s="240" t="s">
        <v>120</v>
      </c>
    </row>
    <row r="109" s="14" customFormat="1">
      <c r="A109" s="14"/>
      <c r="B109" s="241"/>
      <c r="C109" s="242"/>
      <c r="D109" s="211" t="s">
        <v>208</v>
      </c>
      <c r="E109" s="243" t="s">
        <v>32</v>
      </c>
      <c r="F109" s="244" t="s">
        <v>222</v>
      </c>
      <c r="G109" s="242"/>
      <c r="H109" s="245">
        <v>55.740000000000002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208</v>
      </c>
      <c r="AU109" s="251" t="s">
        <v>89</v>
      </c>
      <c r="AV109" s="14" t="s">
        <v>89</v>
      </c>
      <c r="AW109" s="14" t="s">
        <v>39</v>
      </c>
      <c r="AX109" s="14" t="s">
        <v>86</v>
      </c>
      <c r="AY109" s="251" t="s">
        <v>120</v>
      </c>
    </row>
    <row r="110" s="2" customFormat="1" ht="33" customHeight="1">
      <c r="A110" s="40"/>
      <c r="B110" s="41"/>
      <c r="C110" s="198" t="s">
        <v>119</v>
      </c>
      <c r="D110" s="198" t="s">
        <v>121</v>
      </c>
      <c r="E110" s="199" t="s">
        <v>223</v>
      </c>
      <c r="F110" s="200" t="s">
        <v>224</v>
      </c>
      <c r="G110" s="201" t="s">
        <v>225</v>
      </c>
      <c r="H110" s="202">
        <v>81.537999999999997</v>
      </c>
      <c r="I110" s="203"/>
      <c r="J110" s="204">
        <f>ROUND(I110*H110,2)</f>
        <v>0</v>
      </c>
      <c r="K110" s="200" t="s">
        <v>167</v>
      </c>
      <c r="L110" s="46"/>
      <c r="M110" s="205" t="s">
        <v>32</v>
      </c>
      <c r="N110" s="206" t="s">
        <v>49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119</v>
      </c>
      <c r="AT110" s="209" t="s">
        <v>121</v>
      </c>
      <c r="AU110" s="209" t="s">
        <v>89</v>
      </c>
      <c r="AY110" s="18" t="s">
        <v>120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86</v>
      </c>
      <c r="BK110" s="210">
        <f>ROUND(I110*H110,2)</f>
        <v>0</v>
      </c>
      <c r="BL110" s="18" t="s">
        <v>119</v>
      </c>
      <c r="BM110" s="209" t="s">
        <v>226</v>
      </c>
    </row>
    <row r="111" s="2" customFormat="1">
      <c r="A111" s="40"/>
      <c r="B111" s="41"/>
      <c r="C111" s="42"/>
      <c r="D111" s="211" t="s">
        <v>126</v>
      </c>
      <c r="E111" s="42"/>
      <c r="F111" s="212" t="s">
        <v>227</v>
      </c>
      <c r="G111" s="42"/>
      <c r="H111" s="42"/>
      <c r="I111" s="213"/>
      <c r="J111" s="42"/>
      <c r="K111" s="42"/>
      <c r="L111" s="46"/>
      <c r="M111" s="214"/>
      <c r="N111" s="21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126</v>
      </c>
      <c r="AU111" s="18" t="s">
        <v>89</v>
      </c>
    </row>
    <row r="112" s="2" customFormat="1">
      <c r="A112" s="40"/>
      <c r="B112" s="41"/>
      <c r="C112" s="42"/>
      <c r="D112" s="229" t="s">
        <v>170</v>
      </c>
      <c r="E112" s="42"/>
      <c r="F112" s="230" t="s">
        <v>228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170</v>
      </c>
      <c r="AU112" s="18" t="s">
        <v>89</v>
      </c>
    </row>
    <row r="113" s="14" customFormat="1">
      <c r="A113" s="14"/>
      <c r="B113" s="241"/>
      <c r="C113" s="242"/>
      <c r="D113" s="211" t="s">
        <v>208</v>
      </c>
      <c r="E113" s="243" t="s">
        <v>32</v>
      </c>
      <c r="F113" s="244" t="s">
        <v>229</v>
      </c>
      <c r="G113" s="242"/>
      <c r="H113" s="245">
        <v>81.537999999999997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208</v>
      </c>
      <c r="AU113" s="251" t="s">
        <v>89</v>
      </c>
      <c r="AV113" s="14" t="s">
        <v>89</v>
      </c>
      <c r="AW113" s="14" t="s">
        <v>39</v>
      </c>
      <c r="AX113" s="14" t="s">
        <v>86</v>
      </c>
      <c r="AY113" s="251" t="s">
        <v>120</v>
      </c>
    </row>
    <row r="114" s="2" customFormat="1" ht="24.15" customHeight="1">
      <c r="A114" s="40"/>
      <c r="B114" s="41"/>
      <c r="C114" s="198" t="s">
        <v>140</v>
      </c>
      <c r="D114" s="198" t="s">
        <v>121</v>
      </c>
      <c r="E114" s="199" t="s">
        <v>230</v>
      </c>
      <c r="F114" s="200" t="s">
        <v>231</v>
      </c>
      <c r="G114" s="201" t="s">
        <v>225</v>
      </c>
      <c r="H114" s="202">
        <v>12.096</v>
      </c>
      <c r="I114" s="203"/>
      <c r="J114" s="204">
        <f>ROUND(I114*H114,2)</f>
        <v>0</v>
      </c>
      <c r="K114" s="200" t="s">
        <v>167</v>
      </c>
      <c r="L114" s="46"/>
      <c r="M114" s="205" t="s">
        <v>32</v>
      </c>
      <c r="N114" s="206" t="s">
        <v>49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119</v>
      </c>
      <c r="AT114" s="209" t="s">
        <v>121</v>
      </c>
      <c r="AU114" s="209" t="s">
        <v>89</v>
      </c>
      <c r="AY114" s="18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86</v>
      </c>
      <c r="BK114" s="210">
        <f>ROUND(I114*H114,2)</f>
        <v>0</v>
      </c>
      <c r="BL114" s="18" t="s">
        <v>119</v>
      </c>
      <c r="BM114" s="209" t="s">
        <v>232</v>
      </c>
    </row>
    <row r="115" s="2" customFormat="1">
      <c r="A115" s="40"/>
      <c r="B115" s="41"/>
      <c r="C115" s="42"/>
      <c r="D115" s="211" t="s">
        <v>126</v>
      </c>
      <c r="E115" s="42"/>
      <c r="F115" s="212" t="s">
        <v>233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126</v>
      </c>
      <c r="AU115" s="18" t="s">
        <v>89</v>
      </c>
    </row>
    <row r="116" s="2" customFormat="1">
      <c r="A116" s="40"/>
      <c r="B116" s="41"/>
      <c r="C116" s="42"/>
      <c r="D116" s="229" t="s">
        <v>170</v>
      </c>
      <c r="E116" s="42"/>
      <c r="F116" s="230" t="s">
        <v>234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170</v>
      </c>
      <c r="AU116" s="18" t="s">
        <v>89</v>
      </c>
    </row>
    <row r="117" s="13" customFormat="1">
      <c r="A117" s="13"/>
      <c r="B117" s="231"/>
      <c r="C117" s="232"/>
      <c r="D117" s="211" t="s">
        <v>208</v>
      </c>
      <c r="E117" s="233" t="s">
        <v>32</v>
      </c>
      <c r="F117" s="234" t="s">
        <v>235</v>
      </c>
      <c r="G117" s="232"/>
      <c r="H117" s="233" t="s">
        <v>32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208</v>
      </c>
      <c r="AU117" s="240" t="s">
        <v>89</v>
      </c>
      <c r="AV117" s="13" t="s">
        <v>86</v>
      </c>
      <c r="AW117" s="13" t="s">
        <v>39</v>
      </c>
      <c r="AX117" s="13" t="s">
        <v>78</v>
      </c>
      <c r="AY117" s="240" t="s">
        <v>120</v>
      </c>
    </row>
    <row r="118" s="14" customFormat="1">
      <c r="A118" s="14"/>
      <c r="B118" s="241"/>
      <c r="C118" s="242"/>
      <c r="D118" s="211" t="s">
        <v>208</v>
      </c>
      <c r="E118" s="243" t="s">
        <v>32</v>
      </c>
      <c r="F118" s="244" t="s">
        <v>236</v>
      </c>
      <c r="G118" s="242"/>
      <c r="H118" s="245">
        <v>12.096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208</v>
      </c>
      <c r="AU118" s="251" t="s">
        <v>89</v>
      </c>
      <c r="AV118" s="14" t="s">
        <v>89</v>
      </c>
      <c r="AW118" s="14" t="s">
        <v>39</v>
      </c>
      <c r="AX118" s="14" t="s">
        <v>86</v>
      </c>
      <c r="AY118" s="251" t="s">
        <v>120</v>
      </c>
    </row>
    <row r="119" s="2" customFormat="1" ht="24.15" customHeight="1">
      <c r="A119" s="40"/>
      <c r="B119" s="41"/>
      <c r="C119" s="198" t="s">
        <v>145</v>
      </c>
      <c r="D119" s="198" t="s">
        <v>121</v>
      </c>
      <c r="E119" s="199" t="s">
        <v>237</v>
      </c>
      <c r="F119" s="200" t="s">
        <v>238</v>
      </c>
      <c r="G119" s="201" t="s">
        <v>225</v>
      </c>
      <c r="H119" s="202">
        <v>14.045</v>
      </c>
      <c r="I119" s="203"/>
      <c r="J119" s="204">
        <f>ROUND(I119*H119,2)</f>
        <v>0</v>
      </c>
      <c r="K119" s="200" t="s">
        <v>167</v>
      </c>
      <c r="L119" s="46"/>
      <c r="M119" s="205" t="s">
        <v>32</v>
      </c>
      <c r="N119" s="206" t="s">
        <v>49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119</v>
      </c>
      <c r="AT119" s="209" t="s">
        <v>121</v>
      </c>
      <c r="AU119" s="209" t="s">
        <v>89</v>
      </c>
      <c r="AY119" s="18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8" t="s">
        <v>86</v>
      </c>
      <c r="BK119" s="210">
        <f>ROUND(I119*H119,2)</f>
        <v>0</v>
      </c>
      <c r="BL119" s="18" t="s">
        <v>119</v>
      </c>
      <c r="BM119" s="209" t="s">
        <v>239</v>
      </c>
    </row>
    <row r="120" s="2" customFormat="1">
      <c r="A120" s="40"/>
      <c r="B120" s="41"/>
      <c r="C120" s="42"/>
      <c r="D120" s="211" t="s">
        <v>126</v>
      </c>
      <c r="E120" s="42"/>
      <c r="F120" s="212" t="s">
        <v>240</v>
      </c>
      <c r="G120" s="42"/>
      <c r="H120" s="42"/>
      <c r="I120" s="213"/>
      <c r="J120" s="42"/>
      <c r="K120" s="42"/>
      <c r="L120" s="46"/>
      <c r="M120" s="214"/>
      <c r="N120" s="21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126</v>
      </c>
      <c r="AU120" s="18" t="s">
        <v>89</v>
      </c>
    </row>
    <row r="121" s="2" customFormat="1">
      <c r="A121" s="40"/>
      <c r="B121" s="41"/>
      <c r="C121" s="42"/>
      <c r="D121" s="229" t="s">
        <v>170</v>
      </c>
      <c r="E121" s="42"/>
      <c r="F121" s="230" t="s">
        <v>241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170</v>
      </c>
      <c r="AU121" s="18" t="s">
        <v>89</v>
      </c>
    </row>
    <row r="122" s="13" customFormat="1">
      <c r="A122" s="13"/>
      <c r="B122" s="231"/>
      <c r="C122" s="232"/>
      <c r="D122" s="211" t="s">
        <v>208</v>
      </c>
      <c r="E122" s="233" t="s">
        <v>32</v>
      </c>
      <c r="F122" s="234" t="s">
        <v>242</v>
      </c>
      <c r="G122" s="232"/>
      <c r="H122" s="233" t="s">
        <v>32</v>
      </c>
      <c r="I122" s="235"/>
      <c r="J122" s="232"/>
      <c r="K122" s="232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208</v>
      </c>
      <c r="AU122" s="240" t="s">
        <v>89</v>
      </c>
      <c r="AV122" s="13" t="s">
        <v>86</v>
      </c>
      <c r="AW122" s="13" t="s">
        <v>39</v>
      </c>
      <c r="AX122" s="13" t="s">
        <v>78</v>
      </c>
      <c r="AY122" s="240" t="s">
        <v>120</v>
      </c>
    </row>
    <row r="123" s="14" customFormat="1">
      <c r="A123" s="14"/>
      <c r="B123" s="241"/>
      <c r="C123" s="242"/>
      <c r="D123" s="211" t="s">
        <v>208</v>
      </c>
      <c r="E123" s="243" t="s">
        <v>32</v>
      </c>
      <c r="F123" s="244" t="s">
        <v>243</v>
      </c>
      <c r="G123" s="242"/>
      <c r="H123" s="245">
        <v>14.045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208</v>
      </c>
      <c r="AU123" s="251" t="s">
        <v>89</v>
      </c>
      <c r="AV123" s="14" t="s">
        <v>89</v>
      </c>
      <c r="AW123" s="14" t="s">
        <v>39</v>
      </c>
      <c r="AX123" s="14" t="s">
        <v>86</v>
      </c>
      <c r="AY123" s="251" t="s">
        <v>120</v>
      </c>
    </row>
    <row r="124" s="2" customFormat="1" ht="21.75" customHeight="1">
      <c r="A124" s="40"/>
      <c r="B124" s="41"/>
      <c r="C124" s="198" t="s">
        <v>149</v>
      </c>
      <c r="D124" s="198" t="s">
        <v>121</v>
      </c>
      <c r="E124" s="199" t="s">
        <v>244</v>
      </c>
      <c r="F124" s="200" t="s">
        <v>245</v>
      </c>
      <c r="G124" s="201" t="s">
        <v>204</v>
      </c>
      <c r="H124" s="202">
        <v>201.35499999999999</v>
      </c>
      <c r="I124" s="203"/>
      <c r="J124" s="204">
        <f>ROUND(I124*H124,2)</f>
        <v>0</v>
      </c>
      <c r="K124" s="200" t="s">
        <v>167</v>
      </c>
      <c r="L124" s="46"/>
      <c r="M124" s="205" t="s">
        <v>32</v>
      </c>
      <c r="N124" s="206" t="s">
        <v>49</v>
      </c>
      <c r="O124" s="86"/>
      <c r="P124" s="207">
        <f>O124*H124</f>
        <v>0</v>
      </c>
      <c r="Q124" s="207">
        <v>0.00084000000000000003</v>
      </c>
      <c r="R124" s="207">
        <f>Q124*H124</f>
        <v>0.16913819999999999</v>
      </c>
      <c r="S124" s="207">
        <v>0</v>
      </c>
      <c r="T124" s="20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09" t="s">
        <v>119</v>
      </c>
      <c r="AT124" s="209" t="s">
        <v>121</v>
      </c>
      <c r="AU124" s="209" t="s">
        <v>89</v>
      </c>
      <c r="AY124" s="18" t="s">
        <v>120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86</v>
      </c>
      <c r="BK124" s="210">
        <f>ROUND(I124*H124,2)</f>
        <v>0</v>
      </c>
      <c r="BL124" s="18" t="s">
        <v>119</v>
      </c>
      <c r="BM124" s="209" t="s">
        <v>246</v>
      </c>
    </row>
    <row r="125" s="2" customFormat="1">
      <c r="A125" s="40"/>
      <c r="B125" s="41"/>
      <c r="C125" s="42"/>
      <c r="D125" s="211" t="s">
        <v>126</v>
      </c>
      <c r="E125" s="42"/>
      <c r="F125" s="212" t="s">
        <v>247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126</v>
      </c>
      <c r="AU125" s="18" t="s">
        <v>89</v>
      </c>
    </row>
    <row r="126" s="2" customFormat="1">
      <c r="A126" s="40"/>
      <c r="B126" s="41"/>
      <c r="C126" s="42"/>
      <c r="D126" s="229" t="s">
        <v>170</v>
      </c>
      <c r="E126" s="42"/>
      <c r="F126" s="230" t="s">
        <v>248</v>
      </c>
      <c r="G126" s="42"/>
      <c r="H126" s="42"/>
      <c r="I126" s="213"/>
      <c r="J126" s="42"/>
      <c r="K126" s="42"/>
      <c r="L126" s="46"/>
      <c r="M126" s="214"/>
      <c r="N126" s="21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170</v>
      </c>
      <c r="AU126" s="18" t="s">
        <v>89</v>
      </c>
    </row>
    <row r="127" s="14" customFormat="1">
      <c r="A127" s="14"/>
      <c r="B127" s="241"/>
      <c r="C127" s="242"/>
      <c r="D127" s="211" t="s">
        <v>208</v>
      </c>
      <c r="E127" s="243" t="s">
        <v>32</v>
      </c>
      <c r="F127" s="244" t="s">
        <v>249</v>
      </c>
      <c r="G127" s="242"/>
      <c r="H127" s="245">
        <v>181.19499999999999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208</v>
      </c>
      <c r="AU127" s="251" t="s">
        <v>89</v>
      </c>
      <c r="AV127" s="14" t="s">
        <v>89</v>
      </c>
      <c r="AW127" s="14" t="s">
        <v>39</v>
      </c>
      <c r="AX127" s="14" t="s">
        <v>78</v>
      </c>
      <c r="AY127" s="251" t="s">
        <v>120</v>
      </c>
    </row>
    <row r="128" s="14" customFormat="1">
      <c r="A128" s="14"/>
      <c r="B128" s="241"/>
      <c r="C128" s="242"/>
      <c r="D128" s="211" t="s">
        <v>208</v>
      </c>
      <c r="E128" s="243" t="s">
        <v>32</v>
      </c>
      <c r="F128" s="244" t="s">
        <v>250</v>
      </c>
      <c r="G128" s="242"/>
      <c r="H128" s="245">
        <v>20.16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208</v>
      </c>
      <c r="AU128" s="251" t="s">
        <v>89</v>
      </c>
      <c r="AV128" s="14" t="s">
        <v>89</v>
      </c>
      <c r="AW128" s="14" t="s">
        <v>39</v>
      </c>
      <c r="AX128" s="14" t="s">
        <v>78</v>
      </c>
      <c r="AY128" s="251" t="s">
        <v>120</v>
      </c>
    </row>
    <row r="129" s="15" customFormat="1">
      <c r="A129" s="15"/>
      <c r="B129" s="252"/>
      <c r="C129" s="253"/>
      <c r="D129" s="211" t="s">
        <v>208</v>
      </c>
      <c r="E129" s="254" t="s">
        <v>32</v>
      </c>
      <c r="F129" s="255" t="s">
        <v>251</v>
      </c>
      <c r="G129" s="253"/>
      <c r="H129" s="256">
        <v>201.35499999999999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2" t="s">
        <v>208</v>
      </c>
      <c r="AU129" s="262" t="s">
        <v>89</v>
      </c>
      <c r="AV129" s="15" t="s">
        <v>119</v>
      </c>
      <c r="AW129" s="15" t="s">
        <v>39</v>
      </c>
      <c r="AX129" s="15" t="s">
        <v>86</v>
      </c>
      <c r="AY129" s="262" t="s">
        <v>120</v>
      </c>
    </row>
    <row r="130" s="2" customFormat="1" ht="24.15" customHeight="1">
      <c r="A130" s="40"/>
      <c r="B130" s="41"/>
      <c r="C130" s="198" t="s">
        <v>153</v>
      </c>
      <c r="D130" s="198" t="s">
        <v>121</v>
      </c>
      <c r="E130" s="199" t="s">
        <v>252</v>
      </c>
      <c r="F130" s="200" t="s">
        <v>253</v>
      </c>
      <c r="G130" s="201" t="s">
        <v>204</v>
      </c>
      <c r="H130" s="202">
        <v>201.35499999999999</v>
      </c>
      <c r="I130" s="203"/>
      <c r="J130" s="204">
        <f>ROUND(I130*H130,2)</f>
        <v>0</v>
      </c>
      <c r="K130" s="200" t="s">
        <v>167</v>
      </c>
      <c r="L130" s="46"/>
      <c r="M130" s="205" t="s">
        <v>32</v>
      </c>
      <c r="N130" s="206" t="s">
        <v>49</v>
      </c>
      <c r="O130" s="86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09" t="s">
        <v>119</v>
      </c>
      <c r="AT130" s="209" t="s">
        <v>121</v>
      </c>
      <c r="AU130" s="209" t="s">
        <v>89</v>
      </c>
      <c r="AY130" s="18" t="s">
        <v>120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86</v>
      </c>
      <c r="BK130" s="210">
        <f>ROUND(I130*H130,2)</f>
        <v>0</v>
      </c>
      <c r="BL130" s="18" t="s">
        <v>119</v>
      </c>
      <c r="BM130" s="209" t="s">
        <v>254</v>
      </c>
    </row>
    <row r="131" s="2" customFormat="1">
      <c r="A131" s="40"/>
      <c r="B131" s="41"/>
      <c r="C131" s="42"/>
      <c r="D131" s="211" t="s">
        <v>126</v>
      </c>
      <c r="E131" s="42"/>
      <c r="F131" s="212" t="s">
        <v>255</v>
      </c>
      <c r="G131" s="42"/>
      <c r="H131" s="42"/>
      <c r="I131" s="213"/>
      <c r="J131" s="42"/>
      <c r="K131" s="42"/>
      <c r="L131" s="46"/>
      <c r="M131" s="214"/>
      <c r="N131" s="21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126</v>
      </c>
      <c r="AU131" s="18" t="s">
        <v>89</v>
      </c>
    </row>
    <row r="132" s="2" customFormat="1">
      <c r="A132" s="40"/>
      <c r="B132" s="41"/>
      <c r="C132" s="42"/>
      <c r="D132" s="229" t="s">
        <v>170</v>
      </c>
      <c r="E132" s="42"/>
      <c r="F132" s="230" t="s">
        <v>256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170</v>
      </c>
      <c r="AU132" s="18" t="s">
        <v>89</v>
      </c>
    </row>
    <row r="133" s="14" customFormat="1">
      <c r="A133" s="14"/>
      <c r="B133" s="241"/>
      <c r="C133" s="242"/>
      <c r="D133" s="211" t="s">
        <v>208</v>
      </c>
      <c r="E133" s="243" t="s">
        <v>32</v>
      </c>
      <c r="F133" s="244" t="s">
        <v>249</v>
      </c>
      <c r="G133" s="242"/>
      <c r="H133" s="245">
        <v>181.19499999999999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208</v>
      </c>
      <c r="AU133" s="251" t="s">
        <v>89</v>
      </c>
      <c r="AV133" s="14" t="s">
        <v>89</v>
      </c>
      <c r="AW133" s="14" t="s">
        <v>39</v>
      </c>
      <c r="AX133" s="14" t="s">
        <v>78</v>
      </c>
      <c r="AY133" s="251" t="s">
        <v>120</v>
      </c>
    </row>
    <row r="134" s="14" customFormat="1">
      <c r="A134" s="14"/>
      <c r="B134" s="241"/>
      <c r="C134" s="242"/>
      <c r="D134" s="211" t="s">
        <v>208</v>
      </c>
      <c r="E134" s="243" t="s">
        <v>32</v>
      </c>
      <c r="F134" s="244" t="s">
        <v>250</v>
      </c>
      <c r="G134" s="242"/>
      <c r="H134" s="245">
        <v>20.16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208</v>
      </c>
      <c r="AU134" s="251" t="s">
        <v>89</v>
      </c>
      <c r="AV134" s="14" t="s">
        <v>89</v>
      </c>
      <c r="AW134" s="14" t="s">
        <v>39</v>
      </c>
      <c r="AX134" s="14" t="s">
        <v>78</v>
      </c>
      <c r="AY134" s="251" t="s">
        <v>120</v>
      </c>
    </row>
    <row r="135" s="15" customFormat="1">
      <c r="A135" s="15"/>
      <c r="B135" s="252"/>
      <c r="C135" s="253"/>
      <c r="D135" s="211" t="s">
        <v>208</v>
      </c>
      <c r="E135" s="254" t="s">
        <v>32</v>
      </c>
      <c r="F135" s="255" t="s">
        <v>251</v>
      </c>
      <c r="G135" s="253"/>
      <c r="H135" s="256">
        <v>201.35499999999999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208</v>
      </c>
      <c r="AU135" s="262" t="s">
        <v>89</v>
      </c>
      <c r="AV135" s="15" t="s">
        <v>119</v>
      </c>
      <c r="AW135" s="15" t="s">
        <v>39</v>
      </c>
      <c r="AX135" s="15" t="s">
        <v>86</v>
      </c>
      <c r="AY135" s="262" t="s">
        <v>120</v>
      </c>
    </row>
    <row r="136" s="2" customFormat="1" ht="37.8" customHeight="1">
      <c r="A136" s="40"/>
      <c r="B136" s="41"/>
      <c r="C136" s="198" t="s">
        <v>257</v>
      </c>
      <c r="D136" s="198" t="s">
        <v>121</v>
      </c>
      <c r="E136" s="199" t="s">
        <v>258</v>
      </c>
      <c r="F136" s="200" t="s">
        <v>259</v>
      </c>
      <c r="G136" s="201" t="s">
        <v>225</v>
      </c>
      <c r="H136" s="202">
        <v>11.148</v>
      </c>
      <c r="I136" s="203"/>
      <c r="J136" s="204">
        <f>ROUND(I136*H136,2)</f>
        <v>0</v>
      </c>
      <c r="K136" s="200" t="s">
        <v>167</v>
      </c>
      <c r="L136" s="46"/>
      <c r="M136" s="205" t="s">
        <v>32</v>
      </c>
      <c r="N136" s="206" t="s">
        <v>49</v>
      </c>
      <c r="O136" s="86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09" t="s">
        <v>119</v>
      </c>
      <c r="AT136" s="209" t="s">
        <v>121</v>
      </c>
      <c r="AU136" s="209" t="s">
        <v>89</v>
      </c>
      <c r="AY136" s="18" t="s">
        <v>120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86</v>
      </c>
      <c r="BK136" s="210">
        <f>ROUND(I136*H136,2)</f>
        <v>0</v>
      </c>
      <c r="BL136" s="18" t="s">
        <v>119</v>
      </c>
      <c r="BM136" s="209" t="s">
        <v>260</v>
      </c>
    </row>
    <row r="137" s="2" customFormat="1">
      <c r="A137" s="40"/>
      <c r="B137" s="41"/>
      <c r="C137" s="42"/>
      <c r="D137" s="211" t="s">
        <v>126</v>
      </c>
      <c r="E137" s="42"/>
      <c r="F137" s="212" t="s">
        <v>261</v>
      </c>
      <c r="G137" s="42"/>
      <c r="H137" s="42"/>
      <c r="I137" s="213"/>
      <c r="J137" s="42"/>
      <c r="K137" s="42"/>
      <c r="L137" s="46"/>
      <c r="M137" s="214"/>
      <c r="N137" s="21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126</v>
      </c>
      <c r="AU137" s="18" t="s">
        <v>89</v>
      </c>
    </row>
    <row r="138" s="2" customFormat="1">
      <c r="A138" s="40"/>
      <c r="B138" s="41"/>
      <c r="C138" s="42"/>
      <c r="D138" s="229" t="s">
        <v>170</v>
      </c>
      <c r="E138" s="42"/>
      <c r="F138" s="230" t="s">
        <v>262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170</v>
      </c>
      <c r="AU138" s="18" t="s">
        <v>89</v>
      </c>
    </row>
    <row r="139" s="13" customFormat="1">
      <c r="A139" s="13"/>
      <c r="B139" s="231"/>
      <c r="C139" s="232"/>
      <c r="D139" s="211" t="s">
        <v>208</v>
      </c>
      <c r="E139" s="233" t="s">
        <v>32</v>
      </c>
      <c r="F139" s="234" t="s">
        <v>221</v>
      </c>
      <c r="G139" s="232"/>
      <c r="H139" s="233" t="s">
        <v>32</v>
      </c>
      <c r="I139" s="235"/>
      <c r="J139" s="232"/>
      <c r="K139" s="232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208</v>
      </c>
      <c r="AU139" s="240" t="s">
        <v>89</v>
      </c>
      <c r="AV139" s="13" t="s">
        <v>86</v>
      </c>
      <c r="AW139" s="13" t="s">
        <v>39</v>
      </c>
      <c r="AX139" s="13" t="s">
        <v>78</v>
      </c>
      <c r="AY139" s="240" t="s">
        <v>120</v>
      </c>
    </row>
    <row r="140" s="14" customFormat="1">
      <c r="A140" s="14"/>
      <c r="B140" s="241"/>
      <c r="C140" s="242"/>
      <c r="D140" s="211" t="s">
        <v>208</v>
      </c>
      <c r="E140" s="243" t="s">
        <v>32</v>
      </c>
      <c r="F140" s="244" t="s">
        <v>263</v>
      </c>
      <c r="G140" s="242"/>
      <c r="H140" s="245">
        <v>11.148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208</v>
      </c>
      <c r="AU140" s="251" t="s">
        <v>89</v>
      </c>
      <c r="AV140" s="14" t="s">
        <v>89</v>
      </c>
      <c r="AW140" s="14" t="s">
        <v>39</v>
      </c>
      <c r="AX140" s="14" t="s">
        <v>86</v>
      </c>
      <c r="AY140" s="251" t="s">
        <v>120</v>
      </c>
    </row>
    <row r="141" s="2" customFormat="1" ht="37.8" customHeight="1">
      <c r="A141" s="40"/>
      <c r="B141" s="41"/>
      <c r="C141" s="198" t="s">
        <v>264</v>
      </c>
      <c r="D141" s="198" t="s">
        <v>121</v>
      </c>
      <c r="E141" s="199" t="s">
        <v>265</v>
      </c>
      <c r="F141" s="200" t="s">
        <v>266</v>
      </c>
      <c r="G141" s="201" t="s">
        <v>225</v>
      </c>
      <c r="H141" s="202">
        <v>28.629000000000001</v>
      </c>
      <c r="I141" s="203"/>
      <c r="J141" s="204">
        <f>ROUND(I141*H141,2)</f>
        <v>0</v>
      </c>
      <c r="K141" s="200" t="s">
        <v>167</v>
      </c>
      <c r="L141" s="46"/>
      <c r="M141" s="205" t="s">
        <v>32</v>
      </c>
      <c r="N141" s="206" t="s">
        <v>49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119</v>
      </c>
      <c r="AT141" s="209" t="s">
        <v>121</v>
      </c>
      <c r="AU141" s="209" t="s">
        <v>89</v>
      </c>
      <c r="AY141" s="18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8" t="s">
        <v>86</v>
      </c>
      <c r="BK141" s="210">
        <f>ROUND(I141*H141,2)</f>
        <v>0</v>
      </c>
      <c r="BL141" s="18" t="s">
        <v>119</v>
      </c>
      <c r="BM141" s="209" t="s">
        <v>267</v>
      </c>
    </row>
    <row r="142" s="2" customFormat="1">
      <c r="A142" s="40"/>
      <c r="B142" s="41"/>
      <c r="C142" s="42"/>
      <c r="D142" s="211" t="s">
        <v>126</v>
      </c>
      <c r="E142" s="42"/>
      <c r="F142" s="212" t="s">
        <v>268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126</v>
      </c>
      <c r="AU142" s="18" t="s">
        <v>89</v>
      </c>
    </row>
    <row r="143" s="2" customFormat="1">
      <c r="A143" s="40"/>
      <c r="B143" s="41"/>
      <c r="C143" s="42"/>
      <c r="D143" s="229" t="s">
        <v>170</v>
      </c>
      <c r="E143" s="42"/>
      <c r="F143" s="230" t="s">
        <v>269</v>
      </c>
      <c r="G143" s="42"/>
      <c r="H143" s="42"/>
      <c r="I143" s="213"/>
      <c r="J143" s="42"/>
      <c r="K143" s="42"/>
      <c r="L143" s="46"/>
      <c r="M143" s="214"/>
      <c r="N143" s="21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170</v>
      </c>
      <c r="AU143" s="18" t="s">
        <v>89</v>
      </c>
    </row>
    <row r="144" s="14" customFormat="1">
      <c r="A144" s="14"/>
      <c r="B144" s="241"/>
      <c r="C144" s="242"/>
      <c r="D144" s="211" t="s">
        <v>208</v>
      </c>
      <c r="E144" s="243" t="s">
        <v>32</v>
      </c>
      <c r="F144" s="244" t="s">
        <v>270</v>
      </c>
      <c r="G144" s="242"/>
      <c r="H144" s="245">
        <v>93.634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208</v>
      </c>
      <c r="AU144" s="251" t="s">
        <v>89</v>
      </c>
      <c r="AV144" s="14" t="s">
        <v>89</v>
      </c>
      <c r="AW144" s="14" t="s">
        <v>39</v>
      </c>
      <c r="AX144" s="14" t="s">
        <v>78</v>
      </c>
      <c r="AY144" s="251" t="s">
        <v>120</v>
      </c>
    </row>
    <row r="145" s="14" customFormat="1">
      <c r="A145" s="14"/>
      <c r="B145" s="241"/>
      <c r="C145" s="242"/>
      <c r="D145" s="211" t="s">
        <v>208</v>
      </c>
      <c r="E145" s="243" t="s">
        <v>32</v>
      </c>
      <c r="F145" s="244" t="s">
        <v>271</v>
      </c>
      <c r="G145" s="242"/>
      <c r="H145" s="245">
        <v>-65.004999999999995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208</v>
      </c>
      <c r="AU145" s="251" t="s">
        <v>89</v>
      </c>
      <c r="AV145" s="14" t="s">
        <v>89</v>
      </c>
      <c r="AW145" s="14" t="s">
        <v>39</v>
      </c>
      <c r="AX145" s="14" t="s">
        <v>78</v>
      </c>
      <c r="AY145" s="251" t="s">
        <v>120</v>
      </c>
    </row>
    <row r="146" s="15" customFormat="1">
      <c r="A146" s="15"/>
      <c r="B146" s="252"/>
      <c r="C146" s="253"/>
      <c r="D146" s="211" t="s">
        <v>208</v>
      </c>
      <c r="E146" s="254" t="s">
        <v>32</v>
      </c>
      <c r="F146" s="255" t="s">
        <v>251</v>
      </c>
      <c r="G146" s="253"/>
      <c r="H146" s="256">
        <v>28.629000000000005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208</v>
      </c>
      <c r="AU146" s="262" t="s">
        <v>89</v>
      </c>
      <c r="AV146" s="15" t="s">
        <v>119</v>
      </c>
      <c r="AW146" s="15" t="s">
        <v>39</v>
      </c>
      <c r="AX146" s="15" t="s">
        <v>86</v>
      </c>
      <c r="AY146" s="262" t="s">
        <v>120</v>
      </c>
    </row>
    <row r="147" s="2" customFormat="1" ht="33" customHeight="1">
      <c r="A147" s="40"/>
      <c r="B147" s="41"/>
      <c r="C147" s="198" t="s">
        <v>272</v>
      </c>
      <c r="D147" s="198" t="s">
        <v>121</v>
      </c>
      <c r="E147" s="199" t="s">
        <v>273</v>
      </c>
      <c r="F147" s="200" t="s">
        <v>274</v>
      </c>
      <c r="G147" s="201" t="s">
        <v>275</v>
      </c>
      <c r="H147" s="202">
        <v>51.531999999999996</v>
      </c>
      <c r="I147" s="203"/>
      <c r="J147" s="204">
        <f>ROUND(I147*H147,2)</f>
        <v>0</v>
      </c>
      <c r="K147" s="200" t="s">
        <v>167</v>
      </c>
      <c r="L147" s="46"/>
      <c r="M147" s="205" t="s">
        <v>32</v>
      </c>
      <c r="N147" s="206" t="s">
        <v>49</v>
      </c>
      <c r="O147" s="86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09" t="s">
        <v>119</v>
      </c>
      <c r="AT147" s="209" t="s">
        <v>121</v>
      </c>
      <c r="AU147" s="209" t="s">
        <v>89</v>
      </c>
      <c r="AY147" s="18" t="s">
        <v>120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86</v>
      </c>
      <c r="BK147" s="210">
        <f>ROUND(I147*H147,2)</f>
        <v>0</v>
      </c>
      <c r="BL147" s="18" t="s">
        <v>119</v>
      </c>
      <c r="BM147" s="209" t="s">
        <v>276</v>
      </c>
    </row>
    <row r="148" s="2" customFormat="1">
      <c r="A148" s="40"/>
      <c r="B148" s="41"/>
      <c r="C148" s="42"/>
      <c r="D148" s="211" t="s">
        <v>126</v>
      </c>
      <c r="E148" s="42"/>
      <c r="F148" s="212" t="s">
        <v>277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126</v>
      </c>
      <c r="AU148" s="18" t="s">
        <v>89</v>
      </c>
    </row>
    <row r="149" s="2" customFormat="1">
      <c r="A149" s="40"/>
      <c r="B149" s="41"/>
      <c r="C149" s="42"/>
      <c r="D149" s="229" t="s">
        <v>170</v>
      </c>
      <c r="E149" s="42"/>
      <c r="F149" s="230" t="s">
        <v>278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170</v>
      </c>
      <c r="AU149" s="18" t="s">
        <v>89</v>
      </c>
    </row>
    <row r="150" s="14" customFormat="1">
      <c r="A150" s="14"/>
      <c r="B150" s="241"/>
      <c r="C150" s="242"/>
      <c r="D150" s="211" t="s">
        <v>208</v>
      </c>
      <c r="E150" s="243" t="s">
        <v>32</v>
      </c>
      <c r="F150" s="244" t="s">
        <v>270</v>
      </c>
      <c r="G150" s="242"/>
      <c r="H150" s="245">
        <v>93.634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208</v>
      </c>
      <c r="AU150" s="251" t="s">
        <v>89</v>
      </c>
      <c r="AV150" s="14" t="s">
        <v>89</v>
      </c>
      <c r="AW150" s="14" t="s">
        <v>39</v>
      </c>
      <c r="AX150" s="14" t="s">
        <v>78</v>
      </c>
      <c r="AY150" s="251" t="s">
        <v>120</v>
      </c>
    </row>
    <row r="151" s="14" customFormat="1">
      <c r="A151" s="14"/>
      <c r="B151" s="241"/>
      <c r="C151" s="242"/>
      <c r="D151" s="211" t="s">
        <v>208</v>
      </c>
      <c r="E151" s="243" t="s">
        <v>32</v>
      </c>
      <c r="F151" s="244" t="s">
        <v>271</v>
      </c>
      <c r="G151" s="242"/>
      <c r="H151" s="245">
        <v>-65.004999999999995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208</v>
      </c>
      <c r="AU151" s="251" t="s">
        <v>89</v>
      </c>
      <c r="AV151" s="14" t="s">
        <v>89</v>
      </c>
      <c r="AW151" s="14" t="s">
        <v>39</v>
      </c>
      <c r="AX151" s="14" t="s">
        <v>78</v>
      </c>
      <c r="AY151" s="251" t="s">
        <v>120</v>
      </c>
    </row>
    <row r="152" s="15" customFormat="1">
      <c r="A152" s="15"/>
      <c r="B152" s="252"/>
      <c r="C152" s="253"/>
      <c r="D152" s="211" t="s">
        <v>208</v>
      </c>
      <c r="E152" s="254" t="s">
        <v>32</v>
      </c>
      <c r="F152" s="255" t="s">
        <v>251</v>
      </c>
      <c r="G152" s="253"/>
      <c r="H152" s="256">
        <v>28.629000000000005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208</v>
      </c>
      <c r="AU152" s="262" t="s">
        <v>89</v>
      </c>
      <c r="AV152" s="15" t="s">
        <v>119</v>
      </c>
      <c r="AW152" s="15" t="s">
        <v>39</v>
      </c>
      <c r="AX152" s="15" t="s">
        <v>86</v>
      </c>
      <c r="AY152" s="262" t="s">
        <v>120</v>
      </c>
    </row>
    <row r="153" s="14" customFormat="1">
      <c r="A153" s="14"/>
      <c r="B153" s="241"/>
      <c r="C153" s="242"/>
      <c r="D153" s="211" t="s">
        <v>208</v>
      </c>
      <c r="E153" s="242"/>
      <c r="F153" s="244" t="s">
        <v>279</v>
      </c>
      <c r="G153" s="242"/>
      <c r="H153" s="245">
        <v>51.531999999999996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208</v>
      </c>
      <c r="AU153" s="251" t="s">
        <v>89</v>
      </c>
      <c r="AV153" s="14" t="s">
        <v>89</v>
      </c>
      <c r="AW153" s="14" t="s">
        <v>4</v>
      </c>
      <c r="AX153" s="14" t="s">
        <v>86</v>
      </c>
      <c r="AY153" s="251" t="s">
        <v>120</v>
      </c>
    </row>
    <row r="154" s="2" customFormat="1" ht="24.15" customHeight="1">
      <c r="A154" s="40"/>
      <c r="B154" s="41"/>
      <c r="C154" s="198" t="s">
        <v>280</v>
      </c>
      <c r="D154" s="198" t="s">
        <v>121</v>
      </c>
      <c r="E154" s="199" t="s">
        <v>281</v>
      </c>
      <c r="F154" s="200" t="s">
        <v>282</v>
      </c>
      <c r="G154" s="201" t="s">
        <v>225</v>
      </c>
      <c r="H154" s="202">
        <v>65.004999999999995</v>
      </c>
      <c r="I154" s="203"/>
      <c r="J154" s="204">
        <f>ROUND(I154*H154,2)</f>
        <v>0</v>
      </c>
      <c r="K154" s="200" t="s">
        <v>167</v>
      </c>
      <c r="L154" s="46"/>
      <c r="M154" s="205" t="s">
        <v>32</v>
      </c>
      <c r="N154" s="206" t="s">
        <v>49</v>
      </c>
      <c r="O154" s="86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119</v>
      </c>
      <c r="AT154" s="209" t="s">
        <v>121</v>
      </c>
      <c r="AU154" s="209" t="s">
        <v>89</v>
      </c>
      <c r="AY154" s="18" t="s">
        <v>120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86</v>
      </c>
      <c r="BK154" s="210">
        <f>ROUND(I154*H154,2)</f>
        <v>0</v>
      </c>
      <c r="BL154" s="18" t="s">
        <v>119</v>
      </c>
      <c r="BM154" s="209" t="s">
        <v>283</v>
      </c>
    </row>
    <row r="155" s="2" customFormat="1">
      <c r="A155" s="40"/>
      <c r="B155" s="41"/>
      <c r="C155" s="42"/>
      <c r="D155" s="211" t="s">
        <v>126</v>
      </c>
      <c r="E155" s="42"/>
      <c r="F155" s="212" t="s">
        <v>284</v>
      </c>
      <c r="G155" s="42"/>
      <c r="H155" s="42"/>
      <c r="I155" s="213"/>
      <c r="J155" s="42"/>
      <c r="K155" s="42"/>
      <c r="L155" s="46"/>
      <c r="M155" s="214"/>
      <c r="N155" s="21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126</v>
      </c>
      <c r="AU155" s="18" t="s">
        <v>89</v>
      </c>
    </row>
    <row r="156" s="2" customFormat="1">
      <c r="A156" s="40"/>
      <c r="B156" s="41"/>
      <c r="C156" s="42"/>
      <c r="D156" s="229" t="s">
        <v>170</v>
      </c>
      <c r="E156" s="42"/>
      <c r="F156" s="230" t="s">
        <v>285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170</v>
      </c>
      <c r="AU156" s="18" t="s">
        <v>89</v>
      </c>
    </row>
    <row r="157" s="13" customFormat="1">
      <c r="A157" s="13"/>
      <c r="B157" s="231"/>
      <c r="C157" s="232"/>
      <c r="D157" s="211" t="s">
        <v>208</v>
      </c>
      <c r="E157" s="233" t="s">
        <v>32</v>
      </c>
      <c r="F157" s="234" t="s">
        <v>286</v>
      </c>
      <c r="G157" s="232"/>
      <c r="H157" s="233" t="s">
        <v>32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208</v>
      </c>
      <c r="AU157" s="240" t="s">
        <v>89</v>
      </c>
      <c r="AV157" s="13" t="s">
        <v>86</v>
      </c>
      <c r="AW157" s="13" t="s">
        <v>39</v>
      </c>
      <c r="AX157" s="13" t="s">
        <v>78</v>
      </c>
      <c r="AY157" s="240" t="s">
        <v>120</v>
      </c>
    </row>
    <row r="158" s="14" customFormat="1">
      <c r="A158" s="14"/>
      <c r="B158" s="241"/>
      <c r="C158" s="242"/>
      <c r="D158" s="211" t="s">
        <v>208</v>
      </c>
      <c r="E158" s="243" t="s">
        <v>32</v>
      </c>
      <c r="F158" s="244" t="s">
        <v>287</v>
      </c>
      <c r="G158" s="242"/>
      <c r="H158" s="245">
        <v>104.782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208</v>
      </c>
      <c r="AU158" s="251" t="s">
        <v>89</v>
      </c>
      <c r="AV158" s="14" t="s">
        <v>89</v>
      </c>
      <c r="AW158" s="14" t="s">
        <v>39</v>
      </c>
      <c r="AX158" s="14" t="s">
        <v>78</v>
      </c>
      <c r="AY158" s="251" t="s">
        <v>120</v>
      </c>
    </row>
    <row r="159" s="13" customFormat="1">
      <c r="A159" s="13"/>
      <c r="B159" s="231"/>
      <c r="C159" s="232"/>
      <c r="D159" s="211" t="s">
        <v>208</v>
      </c>
      <c r="E159" s="233" t="s">
        <v>32</v>
      </c>
      <c r="F159" s="234" t="s">
        <v>288</v>
      </c>
      <c r="G159" s="232"/>
      <c r="H159" s="233" t="s">
        <v>32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208</v>
      </c>
      <c r="AU159" s="240" t="s">
        <v>89</v>
      </c>
      <c r="AV159" s="13" t="s">
        <v>86</v>
      </c>
      <c r="AW159" s="13" t="s">
        <v>39</v>
      </c>
      <c r="AX159" s="13" t="s">
        <v>78</v>
      </c>
      <c r="AY159" s="240" t="s">
        <v>120</v>
      </c>
    </row>
    <row r="160" s="14" customFormat="1">
      <c r="A160" s="14"/>
      <c r="B160" s="241"/>
      <c r="C160" s="242"/>
      <c r="D160" s="211" t="s">
        <v>208</v>
      </c>
      <c r="E160" s="243" t="s">
        <v>32</v>
      </c>
      <c r="F160" s="244" t="s">
        <v>289</v>
      </c>
      <c r="G160" s="242"/>
      <c r="H160" s="245">
        <v>-17.440000000000001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208</v>
      </c>
      <c r="AU160" s="251" t="s">
        <v>89</v>
      </c>
      <c r="AV160" s="14" t="s">
        <v>89</v>
      </c>
      <c r="AW160" s="14" t="s">
        <v>39</v>
      </c>
      <c r="AX160" s="14" t="s">
        <v>78</v>
      </c>
      <c r="AY160" s="251" t="s">
        <v>120</v>
      </c>
    </row>
    <row r="161" s="13" customFormat="1">
      <c r="A161" s="13"/>
      <c r="B161" s="231"/>
      <c r="C161" s="232"/>
      <c r="D161" s="211" t="s">
        <v>208</v>
      </c>
      <c r="E161" s="233" t="s">
        <v>32</v>
      </c>
      <c r="F161" s="234" t="s">
        <v>290</v>
      </c>
      <c r="G161" s="232"/>
      <c r="H161" s="233" t="s">
        <v>32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208</v>
      </c>
      <c r="AU161" s="240" t="s">
        <v>89</v>
      </c>
      <c r="AV161" s="13" t="s">
        <v>86</v>
      </c>
      <c r="AW161" s="13" t="s">
        <v>39</v>
      </c>
      <c r="AX161" s="13" t="s">
        <v>78</v>
      </c>
      <c r="AY161" s="240" t="s">
        <v>120</v>
      </c>
    </row>
    <row r="162" s="14" customFormat="1">
      <c r="A162" s="14"/>
      <c r="B162" s="241"/>
      <c r="C162" s="242"/>
      <c r="D162" s="211" t="s">
        <v>208</v>
      </c>
      <c r="E162" s="243" t="s">
        <v>32</v>
      </c>
      <c r="F162" s="244" t="s">
        <v>291</v>
      </c>
      <c r="G162" s="242"/>
      <c r="H162" s="245">
        <v>-5.5999999999999996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208</v>
      </c>
      <c r="AU162" s="251" t="s">
        <v>89</v>
      </c>
      <c r="AV162" s="14" t="s">
        <v>89</v>
      </c>
      <c r="AW162" s="14" t="s">
        <v>39</v>
      </c>
      <c r="AX162" s="14" t="s">
        <v>78</v>
      </c>
      <c r="AY162" s="251" t="s">
        <v>120</v>
      </c>
    </row>
    <row r="163" s="13" customFormat="1">
      <c r="A163" s="13"/>
      <c r="B163" s="231"/>
      <c r="C163" s="232"/>
      <c r="D163" s="211" t="s">
        <v>208</v>
      </c>
      <c r="E163" s="233" t="s">
        <v>32</v>
      </c>
      <c r="F163" s="234" t="s">
        <v>221</v>
      </c>
      <c r="G163" s="232"/>
      <c r="H163" s="233" t="s">
        <v>32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208</v>
      </c>
      <c r="AU163" s="240" t="s">
        <v>89</v>
      </c>
      <c r="AV163" s="13" t="s">
        <v>86</v>
      </c>
      <c r="AW163" s="13" t="s">
        <v>39</v>
      </c>
      <c r="AX163" s="13" t="s">
        <v>78</v>
      </c>
      <c r="AY163" s="240" t="s">
        <v>120</v>
      </c>
    </row>
    <row r="164" s="14" customFormat="1">
      <c r="A164" s="14"/>
      <c r="B164" s="241"/>
      <c r="C164" s="242"/>
      <c r="D164" s="211" t="s">
        <v>208</v>
      </c>
      <c r="E164" s="243" t="s">
        <v>32</v>
      </c>
      <c r="F164" s="244" t="s">
        <v>292</v>
      </c>
      <c r="G164" s="242"/>
      <c r="H164" s="245">
        <v>-11.148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208</v>
      </c>
      <c r="AU164" s="251" t="s">
        <v>89</v>
      </c>
      <c r="AV164" s="14" t="s">
        <v>89</v>
      </c>
      <c r="AW164" s="14" t="s">
        <v>39</v>
      </c>
      <c r="AX164" s="14" t="s">
        <v>78</v>
      </c>
      <c r="AY164" s="251" t="s">
        <v>120</v>
      </c>
    </row>
    <row r="165" s="13" customFormat="1">
      <c r="A165" s="13"/>
      <c r="B165" s="231"/>
      <c r="C165" s="232"/>
      <c r="D165" s="211" t="s">
        <v>208</v>
      </c>
      <c r="E165" s="233" t="s">
        <v>32</v>
      </c>
      <c r="F165" s="234" t="s">
        <v>293</v>
      </c>
      <c r="G165" s="232"/>
      <c r="H165" s="233" t="s">
        <v>32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208</v>
      </c>
      <c r="AU165" s="240" t="s">
        <v>89</v>
      </c>
      <c r="AV165" s="13" t="s">
        <v>86</v>
      </c>
      <c r="AW165" s="13" t="s">
        <v>39</v>
      </c>
      <c r="AX165" s="13" t="s">
        <v>78</v>
      </c>
      <c r="AY165" s="240" t="s">
        <v>120</v>
      </c>
    </row>
    <row r="166" s="14" customFormat="1">
      <c r="A166" s="14"/>
      <c r="B166" s="241"/>
      <c r="C166" s="242"/>
      <c r="D166" s="211" t="s">
        <v>208</v>
      </c>
      <c r="E166" s="243" t="s">
        <v>32</v>
      </c>
      <c r="F166" s="244" t="s">
        <v>294</v>
      </c>
      <c r="G166" s="242"/>
      <c r="H166" s="245">
        <v>-3.7799999999999998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208</v>
      </c>
      <c r="AU166" s="251" t="s">
        <v>89</v>
      </c>
      <c r="AV166" s="14" t="s">
        <v>89</v>
      </c>
      <c r="AW166" s="14" t="s">
        <v>39</v>
      </c>
      <c r="AX166" s="14" t="s">
        <v>78</v>
      </c>
      <c r="AY166" s="251" t="s">
        <v>120</v>
      </c>
    </row>
    <row r="167" s="13" customFormat="1">
      <c r="A167" s="13"/>
      <c r="B167" s="231"/>
      <c r="C167" s="232"/>
      <c r="D167" s="211" t="s">
        <v>208</v>
      </c>
      <c r="E167" s="233" t="s">
        <v>32</v>
      </c>
      <c r="F167" s="234" t="s">
        <v>235</v>
      </c>
      <c r="G167" s="232"/>
      <c r="H167" s="233" t="s">
        <v>32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208</v>
      </c>
      <c r="AU167" s="240" t="s">
        <v>89</v>
      </c>
      <c r="AV167" s="13" t="s">
        <v>86</v>
      </c>
      <c r="AW167" s="13" t="s">
        <v>39</v>
      </c>
      <c r="AX167" s="13" t="s">
        <v>78</v>
      </c>
      <c r="AY167" s="240" t="s">
        <v>120</v>
      </c>
    </row>
    <row r="168" s="14" customFormat="1">
      <c r="A168" s="14"/>
      <c r="B168" s="241"/>
      <c r="C168" s="242"/>
      <c r="D168" s="211" t="s">
        <v>208</v>
      </c>
      <c r="E168" s="243" t="s">
        <v>32</v>
      </c>
      <c r="F168" s="244" t="s">
        <v>295</v>
      </c>
      <c r="G168" s="242"/>
      <c r="H168" s="245">
        <v>-1.8089999999999999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208</v>
      </c>
      <c r="AU168" s="251" t="s">
        <v>89</v>
      </c>
      <c r="AV168" s="14" t="s">
        <v>89</v>
      </c>
      <c r="AW168" s="14" t="s">
        <v>39</v>
      </c>
      <c r="AX168" s="14" t="s">
        <v>78</v>
      </c>
      <c r="AY168" s="251" t="s">
        <v>120</v>
      </c>
    </row>
    <row r="169" s="15" customFormat="1">
      <c r="A169" s="15"/>
      <c r="B169" s="252"/>
      <c r="C169" s="253"/>
      <c r="D169" s="211" t="s">
        <v>208</v>
      </c>
      <c r="E169" s="254" t="s">
        <v>32</v>
      </c>
      <c r="F169" s="255" t="s">
        <v>251</v>
      </c>
      <c r="G169" s="253"/>
      <c r="H169" s="256">
        <v>65.00500000000001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208</v>
      </c>
      <c r="AU169" s="262" t="s">
        <v>89</v>
      </c>
      <c r="AV169" s="15" t="s">
        <v>119</v>
      </c>
      <c r="AW169" s="15" t="s">
        <v>39</v>
      </c>
      <c r="AX169" s="15" t="s">
        <v>86</v>
      </c>
      <c r="AY169" s="262" t="s">
        <v>120</v>
      </c>
    </row>
    <row r="170" s="2" customFormat="1" ht="24.15" customHeight="1">
      <c r="A170" s="40"/>
      <c r="B170" s="41"/>
      <c r="C170" s="198" t="s">
        <v>296</v>
      </c>
      <c r="D170" s="198" t="s">
        <v>121</v>
      </c>
      <c r="E170" s="199" t="s">
        <v>297</v>
      </c>
      <c r="F170" s="200" t="s">
        <v>298</v>
      </c>
      <c r="G170" s="201" t="s">
        <v>225</v>
      </c>
      <c r="H170" s="202">
        <v>16.646000000000001</v>
      </c>
      <c r="I170" s="203"/>
      <c r="J170" s="204">
        <f>ROUND(I170*H170,2)</f>
        <v>0</v>
      </c>
      <c r="K170" s="200" t="s">
        <v>167</v>
      </c>
      <c r="L170" s="46"/>
      <c r="M170" s="205" t="s">
        <v>32</v>
      </c>
      <c r="N170" s="206" t="s">
        <v>49</v>
      </c>
      <c r="O170" s="86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09" t="s">
        <v>119</v>
      </c>
      <c r="AT170" s="209" t="s">
        <v>121</v>
      </c>
      <c r="AU170" s="209" t="s">
        <v>89</v>
      </c>
      <c r="AY170" s="18" t="s">
        <v>120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86</v>
      </c>
      <c r="BK170" s="210">
        <f>ROUND(I170*H170,2)</f>
        <v>0</v>
      </c>
      <c r="BL170" s="18" t="s">
        <v>119</v>
      </c>
      <c r="BM170" s="209" t="s">
        <v>299</v>
      </c>
    </row>
    <row r="171" s="2" customFormat="1">
      <c r="A171" s="40"/>
      <c r="B171" s="41"/>
      <c r="C171" s="42"/>
      <c r="D171" s="211" t="s">
        <v>126</v>
      </c>
      <c r="E171" s="42"/>
      <c r="F171" s="212" t="s">
        <v>300</v>
      </c>
      <c r="G171" s="42"/>
      <c r="H171" s="42"/>
      <c r="I171" s="213"/>
      <c r="J171" s="42"/>
      <c r="K171" s="42"/>
      <c r="L171" s="46"/>
      <c r="M171" s="214"/>
      <c r="N171" s="21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126</v>
      </c>
      <c r="AU171" s="18" t="s">
        <v>89</v>
      </c>
    </row>
    <row r="172" s="2" customFormat="1">
      <c r="A172" s="40"/>
      <c r="B172" s="41"/>
      <c r="C172" s="42"/>
      <c r="D172" s="229" t="s">
        <v>170</v>
      </c>
      <c r="E172" s="42"/>
      <c r="F172" s="230" t="s">
        <v>301</v>
      </c>
      <c r="G172" s="42"/>
      <c r="H172" s="42"/>
      <c r="I172" s="213"/>
      <c r="J172" s="42"/>
      <c r="K172" s="42"/>
      <c r="L172" s="46"/>
      <c r="M172" s="214"/>
      <c r="N172" s="21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170</v>
      </c>
      <c r="AU172" s="18" t="s">
        <v>89</v>
      </c>
    </row>
    <row r="173" s="13" customFormat="1">
      <c r="A173" s="13"/>
      <c r="B173" s="231"/>
      <c r="C173" s="232"/>
      <c r="D173" s="211" t="s">
        <v>208</v>
      </c>
      <c r="E173" s="233" t="s">
        <v>32</v>
      </c>
      <c r="F173" s="234" t="s">
        <v>302</v>
      </c>
      <c r="G173" s="232"/>
      <c r="H173" s="233" t="s">
        <v>32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208</v>
      </c>
      <c r="AU173" s="240" t="s">
        <v>89</v>
      </c>
      <c r="AV173" s="13" t="s">
        <v>86</v>
      </c>
      <c r="AW173" s="13" t="s">
        <v>39</v>
      </c>
      <c r="AX173" s="13" t="s">
        <v>78</v>
      </c>
      <c r="AY173" s="240" t="s">
        <v>120</v>
      </c>
    </row>
    <row r="174" s="14" customFormat="1">
      <c r="A174" s="14"/>
      <c r="B174" s="241"/>
      <c r="C174" s="242"/>
      <c r="D174" s="211" t="s">
        <v>208</v>
      </c>
      <c r="E174" s="243" t="s">
        <v>32</v>
      </c>
      <c r="F174" s="244" t="s">
        <v>303</v>
      </c>
      <c r="G174" s="242"/>
      <c r="H174" s="245">
        <v>0.86399999999999999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208</v>
      </c>
      <c r="AU174" s="251" t="s">
        <v>89</v>
      </c>
      <c r="AV174" s="14" t="s">
        <v>89</v>
      </c>
      <c r="AW174" s="14" t="s">
        <v>39</v>
      </c>
      <c r="AX174" s="14" t="s">
        <v>78</v>
      </c>
      <c r="AY174" s="251" t="s">
        <v>120</v>
      </c>
    </row>
    <row r="175" s="13" customFormat="1">
      <c r="A175" s="13"/>
      <c r="B175" s="231"/>
      <c r="C175" s="232"/>
      <c r="D175" s="211" t="s">
        <v>208</v>
      </c>
      <c r="E175" s="233" t="s">
        <v>32</v>
      </c>
      <c r="F175" s="234" t="s">
        <v>304</v>
      </c>
      <c r="G175" s="232"/>
      <c r="H175" s="233" t="s">
        <v>32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208</v>
      </c>
      <c r="AU175" s="240" t="s">
        <v>89</v>
      </c>
      <c r="AV175" s="13" t="s">
        <v>86</v>
      </c>
      <c r="AW175" s="13" t="s">
        <v>39</v>
      </c>
      <c r="AX175" s="13" t="s">
        <v>78</v>
      </c>
      <c r="AY175" s="240" t="s">
        <v>120</v>
      </c>
    </row>
    <row r="176" s="14" customFormat="1">
      <c r="A176" s="14"/>
      <c r="B176" s="241"/>
      <c r="C176" s="242"/>
      <c r="D176" s="211" t="s">
        <v>208</v>
      </c>
      <c r="E176" s="243" t="s">
        <v>32</v>
      </c>
      <c r="F176" s="244" t="s">
        <v>305</v>
      </c>
      <c r="G176" s="242"/>
      <c r="H176" s="245">
        <v>15.782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208</v>
      </c>
      <c r="AU176" s="251" t="s">
        <v>89</v>
      </c>
      <c r="AV176" s="14" t="s">
        <v>89</v>
      </c>
      <c r="AW176" s="14" t="s">
        <v>39</v>
      </c>
      <c r="AX176" s="14" t="s">
        <v>78</v>
      </c>
      <c r="AY176" s="251" t="s">
        <v>120</v>
      </c>
    </row>
    <row r="177" s="15" customFormat="1">
      <c r="A177" s="15"/>
      <c r="B177" s="252"/>
      <c r="C177" s="253"/>
      <c r="D177" s="211" t="s">
        <v>208</v>
      </c>
      <c r="E177" s="254" t="s">
        <v>32</v>
      </c>
      <c r="F177" s="255" t="s">
        <v>251</v>
      </c>
      <c r="G177" s="253"/>
      <c r="H177" s="256">
        <v>16.646000000000001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2" t="s">
        <v>208</v>
      </c>
      <c r="AU177" s="262" t="s">
        <v>89</v>
      </c>
      <c r="AV177" s="15" t="s">
        <v>119</v>
      </c>
      <c r="AW177" s="15" t="s">
        <v>39</v>
      </c>
      <c r="AX177" s="15" t="s">
        <v>86</v>
      </c>
      <c r="AY177" s="262" t="s">
        <v>120</v>
      </c>
    </row>
    <row r="178" s="2" customFormat="1" ht="16.5" customHeight="1">
      <c r="A178" s="40"/>
      <c r="B178" s="41"/>
      <c r="C178" s="263" t="s">
        <v>306</v>
      </c>
      <c r="D178" s="263" t="s">
        <v>307</v>
      </c>
      <c r="E178" s="264" t="s">
        <v>308</v>
      </c>
      <c r="F178" s="265" t="s">
        <v>309</v>
      </c>
      <c r="G178" s="266" t="s">
        <v>275</v>
      </c>
      <c r="H178" s="267">
        <v>33.292000000000002</v>
      </c>
      <c r="I178" s="268"/>
      <c r="J178" s="269">
        <f>ROUND(I178*H178,2)</f>
        <v>0</v>
      </c>
      <c r="K178" s="265" t="s">
        <v>167</v>
      </c>
      <c r="L178" s="270"/>
      <c r="M178" s="271" t="s">
        <v>32</v>
      </c>
      <c r="N178" s="272" t="s">
        <v>49</v>
      </c>
      <c r="O178" s="86"/>
      <c r="P178" s="207">
        <f>O178*H178</f>
        <v>0</v>
      </c>
      <c r="Q178" s="207">
        <v>1</v>
      </c>
      <c r="R178" s="207">
        <f>Q178*H178</f>
        <v>33.292000000000002</v>
      </c>
      <c r="S178" s="207">
        <v>0</v>
      </c>
      <c r="T178" s="20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09" t="s">
        <v>153</v>
      </c>
      <c r="AT178" s="209" t="s">
        <v>307</v>
      </c>
      <c r="AU178" s="209" t="s">
        <v>89</v>
      </c>
      <c r="AY178" s="18" t="s">
        <v>120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8" t="s">
        <v>86</v>
      </c>
      <c r="BK178" s="210">
        <f>ROUND(I178*H178,2)</f>
        <v>0</v>
      </c>
      <c r="BL178" s="18" t="s">
        <v>119</v>
      </c>
      <c r="BM178" s="209" t="s">
        <v>310</v>
      </c>
    </row>
    <row r="179" s="2" customFormat="1">
      <c r="A179" s="40"/>
      <c r="B179" s="41"/>
      <c r="C179" s="42"/>
      <c r="D179" s="211" t="s">
        <v>126</v>
      </c>
      <c r="E179" s="42"/>
      <c r="F179" s="212" t="s">
        <v>309</v>
      </c>
      <c r="G179" s="42"/>
      <c r="H179" s="42"/>
      <c r="I179" s="213"/>
      <c r="J179" s="42"/>
      <c r="K179" s="42"/>
      <c r="L179" s="46"/>
      <c r="M179" s="214"/>
      <c r="N179" s="21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126</v>
      </c>
      <c r="AU179" s="18" t="s">
        <v>89</v>
      </c>
    </row>
    <row r="180" s="14" customFormat="1">
      <c r="A180" s="14"/>
      <c r="B180" s="241"/>
      <c r="C180" s="242"/>
      <c r="D180" s="211" t="s">
        <v>208</v>
      </c>
      <c r="E180" s="242"/>
      <c r="F180" s="244" t="s">
        <v>311</v>
      </c>
      <c r="G180" s="242"/>
      <c r="H180" s="245">
        <v>33.292000000000002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208</v>
      </c>
      <c r="AU180" s="251" t="s">
        <v>89</v>
      </c>
      <c r="AV180" s="14" t="s">
        <v>89</v>
      </c>
      <c r="AW180" s="14" t="s">
        <v>4</v>
      </c>
      <c r="AX180" s="14" t="s">
        <v>86</v>
      </c>
      <c r="AY180" s="251" t="s">
        <v>120</v>
      </c>
    </row>
    <row r="181" s="2" customFormat="1" ht="24.15" customHeight="1">
      <c r="A181" s="40"/>
      <c r="B181" s="41"/>
      <c r="C181" s="198" t="s">
        <v>8</v>
      </c>
      <c r="D181" s="198" t="s">
        <v>121</v>
      </c>
      <c r="E181" s="199" t="s">
        <v>312</v>
      </c>
      <c r="F181" s="200" t="s">
        <v>313</v>
      </c>
      <c r="G181" s="201" t="s">
        <v>204</v>
      </c>
      <c r="H181" s="202">
        <v>55.740000000000002</v>
      </c>
      <c r="I181" s="203"/>
      <c r="J181" s="204">
        <f>ROUND(I181*H181,2)</f>
        <v>0</v>
      </c>
      <c r="K181" s="200" t="s">
        <v>167</v>
      </c>
      <c r="L181" s="46"/>
      <c r="M181" s="205" t="s">
        <v>32</v>
      </c>
      <c r="N181" s="206" t="s">
        <v>49</v>
      </c>
      <c r="O181" s="86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09" t="s">
        <v>119</v>
      </c>
      <c r="AT181" s="209" t="s">
        <v>121</v>
      </c>
      <c r="AU181" s="209" t="s">
        <v>89</v>
      </c>
      <c r="AY181" s="18" t="s">
        <v>120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8" t="s">
        <v>86</v>
      </c>
      <c r="BK181" s="210">
        <f>ROUND(I181*H181,2)</f>
        <v>0</v>
      </c>
      <c r="BL181" s="18" t="s">
        <v>119</v>
      </c>
      <c r="BM181" s="209" t="s">
        <v>314</v>
      </c>
    </row>
    <row r="182" s="2" customFormat="1">
      <c r="A182" s="40"/>
      <c r="B182" s="41"/>
      <c r="C182" s="42"/>
      <c r="D182" s="211" t="s">
        <v>126</v>
      </c>
      <c r="E182" s="42"/>
      <c r="F182" s="212" t="s">
        <v>315</v>
      </c>
      <c r="G182" s="42"/>
      <c r="H182" s="42"/>
      <c r="I182" s="213"/>
      <c r="J182" s="42"/>
      <c r="K182" s="42"/>
      <c r="L182" s="46"/>
      <c r="M182" s="214"/>
      <c r="N182" s="21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126</v>
      </c>
      <c r="AU182" s="18" t="s">
        <v>89</v>
      </c>
    </row>
    <row r="183" s="2" customFormat="1">
      <c r="A183" s="40"/>
      <c r="B183" s="41"/>
      <c r="C183" s="42"/>
      <c r="D183" s="229" t="s">
        <v>170</v>
      </c>
      <c r="E183" s="42"/>
      <c r="F183" s="230" t="s">
        <v>316</v>
      </c>
      <c r="G183" s="42"/>
      <c r="H183" s="42"/>
      <c r="I183" s="213"/>
      <c r="J183" s="42"/>
      <c r="K183" s="42"/>
      <c r="L183" s="46"/>
      <c r="M183" s="214"/>
      <c r="N183" s="21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170</v>
      </c>
      <c r="AU183" s="18" t="s">
        <v>89</v>
      </c>
    </row>
    <row r="184" s="13" customFormat="1">
      <c r="A184" s="13"/>
      <c r="B184" s="231"/>
      <c r="C184" s="232"/>
      <c r="D184" s="211" t="s">
        <v>208</v>
      </c>
      <c r="E184" s="233" t="s">
        <v>32</v>
      </c>
      <c r="F184" s="234" t="s">
        <v>221</v>
      </c>
      <c r="G184" s="232"/>
      <c r="H184" s="233" t="s">
        <v>32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208</v>
      </c>
      <c r="AU184" s="240" t="s">
        <v>89</v>
      </c>
      <c r="AV184" s="13" t="s">
        <v>86</v>
      </c>
      <c r="AW184" s="13" t="s">
        <v>39</v>
      </c>
      <c r="AX184" s="13" t="s">
        <v>78</v>
      </c>
      <c r="AY184" s="240" t="s">
        <v>120</v>
      </c>
    </row>
    <row r="185" s="14" customFormat="1">
      <c r="A185" s="14"/>
      <c r="B185" s="241"/>
      <c r="C185" s="242"/>
      <c r="D185" s="211" t="s">
        <v>208</v>
      </c>
      <c r="E185" s="243" t="s">
        <v>32</v>
      </c>
      <c r="F185" s="244" t="s">
        <v>222</v>
      </c>
      <c r="G185" s="242"/>
      <c r="H185" s="245">
        <v>55.740000000000002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208</v>
      </c>
      <c r="AU185" s="251" t="s">
        <v>89</v>
      </c>
      <c r="AV185" s="14" t="s">
        <v>89</v>
      </c>
      <c r="AW185" s="14" t="s">
        <v>39</v>
      </c>
      <c r="AX185" s="14" t="s">
        <v>86</v>
      </c>
      <c r="AY185" s="251" t="s">
        <v>120</v>
      </c>
    </row>
    <row r="186" s="2" customFormat="1" ht="24.15" customHeight="1">
      <c r="A186" s="40"/>
      <c r="B186" s="41"/>
      <c r="C186" s="198" t="s">
        <v>317</v>
      </c>
      <c r="D186" s="198" t="s">
        <v>121</v>
      </c>
      <c r="E186" s="199" t="s">
        <v>318</v>
      </c>
      <c r="F186" s="200" t="s">
        <v>319</v>
      </c>
      <c r="G186" s="201" t="s">
        <v>204</v>
      </c>
      <c r="H186" s="202">
        <v>55.740000000000002</v>
      </c>
      <c r="I186" s="203"/>
      <c r="J186" s="204">
        <f>ROUND(I186*H186,2)</f>
        <v>0</v>
      </c>
      <c r="K186" s="200" t="s">
        <v>167</v>
      </c>
      <c r="L186" s="46"/>
      <c r="M186" s="205" t="s">
        <v>32</v>
      </c>
      <c r="N186" s="206" t="s">
        <v>49</v>
      </c>
      <c r="O186" s="86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09" t="s">
        <v>119</v>
      </c>
      <c r="AT186" s="209" t="s">
        <v>121</v>
      </c>
      <c r="AU186" s="209" t="s">
        <v>89</v>
      </c>
      <c r="AY186" s="18" t="s">
        <v>120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86</v>
      </c>
      <c r="BK186" s="210">
        <f>ROUND(I186*H186,2)</f>
        <v>0</v>
      </c>
      <c r="BL186" s="18" t="s">
        <v>119</v>
      </c>
      <c r="BM186" s="209" t="s">
        <v>320</v>
      </c>
    </row>
    <row r="187" s="2" customFormat="1">
      <c r="A187" s="40"/>
      <c r="B187" s="41"/>
      <c r="C187" s="42"/>
      <c r="D187" s="211" t="s">
        <v>126</v>
      </c>
      <c r="E187" s="42"/>
      <c r="F187" s="212" t="s">
        <v>321</v>
      </c>
      <c r="G187" s="42"/>
      <c r="H187" s="42"/>
      <c r="I187" s="213"/>
      <c r="J187" s="42"/>
      <c r="K187" s="42"/>
      <c r="L187" s="46"/>
      <c r="M187" s="214"/>
      <c r="N187" s="21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126</v>
      </c>
      <c r="AU187" s="18" t="s">
        <v>89</v>
      </c>
    </row>
    <row r="188" s="2" customFormat="1">
      <c r="A188" s="40"/>
      <c r="B188" s="41"/>
      <c r="C188" s="42"/>
      <c r="D188" s="229" t="s">
        <v>170</v>
      </c>
      <c r="E188" s="42"/>
      <c r="F188" s="230" t="s">
        <v>322</v>
      </c>
      <c r="G188" s="42"/>
      <c r="H188" s="42"/>
      <c r="I188" s="213"/>
      <c r="J188" s="42"/>
      <c r="K188" s="42"/>
      <c r="L188" s="46"/>
      <c r="M188" s="214"/>
      <c r="N188" s="21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170</v>
      </c>
      <c r="AU188" s="18" t="s">
        <v>89</v>
      </c>
    </row>
    <row r="189" s="13" customFormat="1">
      <c r="A189" s="13"/>
      <c r="B189" s="231"/>
      <c r="C189" s="232"/>
      <c r="D189" s="211" t="s">
        <v>208</v>
      </c>
      <c r="E189" s="233" t="s">
        <v>32</v>
      </c>
      <c r="F189" s="234" t="s">
        <v>221</v>
      </c>
      <c r="G189" s="232"/>
      <c r="H189" s="233" t="s">
        <v>32</v>
      </c>
      <c r="I189" s="235"/>
      <c r="J189" s="232"/>
      <c r="K189" s="232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208</v>
      </c>
      <c r="AU189" s="240" t="s">
        <v>89</v>
      </c>
      <c r="AV189" s="13" t="s">
        <v>86</v>
      </c>
      <c r="AW189" s="13" t="s">
        <v>39</v>
      </c>
      <c r="AX189" s="13" t="s">
        <v>78</v>
      </c>
      <c r="AY189" s="240" t="s">
        <v>120</v>
      </c>
    </row>
    <row r="190" s="14" customFormat="1">
      <c r="A190" s="14"/>
      <c r="B190" s="241"/>
      <c r="C190" s="242"/>
      <c r="D190" s="211" t="s">
        <v>208</v>
      </c>
      <c r="E190" s="243" t="s">
        <v>32</v>
      </c>
      <c r="F190" s="244" t="s">
        <v>222</v>
      </c>
      <c r="G190" s="242"/>
      <c r="H190" s="245">
        <v>55.740000000000002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208</v>
      </c>
      <c r="AU190" s="251" t="s">
        <v>89</v>
      </c>
      <c r="AV190" s="14" t="s">
        <v>89</v>
      </c>
      <c r="AW190" s="14" t="s">
        <v>39</v>
      </c>
      <c r="AX190" s="14" t="s">
        <v>86</v>
      </c>
      <c r="AY190" s="251" t="s">
        <v>120</v>
      </c>
    </row>
    <row r="191" s="2" customFormat="1" ht="16.5" customHeight="1">
      <c r="A191" s="40"/>
      <c r="B191" s="41"/>
      <c r="C191" s="263" t="s">
        <v>323</v>
      </c>
      <c r="D191" s="263" t="s">
        <v>307</v>
      </c>
      <c r="E191" s="264" t="s">
        <v>324</v>
      </c>
      <c r="F191" s="265" t="s">
        <v>325</v>
      </c>
      <c r="G191" s="266" t="s">
        <v>326</v>
      </c>
      <c r="H191" s="267">
        <v>1.115</v>
      </c>
      <c r="I191" s="268"/>
      <c r="J191" s="269">
        <f>ROUND(I191*H191,2)</f>
        <v>0</v>
      </c>
      <c r="K191" s="265" t="s">
        <v>167</v>
      </c>
      <c r="L191" s="270"/>
      <c r="M191" s="271" t="s">
        <v>32</v>
      </c>
      <c r="N191" s="272" t="s">
        <v>49</v>
      </c>
      <c r="O191" s="86"/>
      <c r="P191" s="207">
        <f>O191*H191</f>
        <v>0</v>
      </c>
      <c r="Q191" s="207">
        <v>0.001</v>
      </c>
      <c r="R191" s="207">
        <f>Q191*H191</f>
        <v>0.0011150000000000001</v>
      </c>
      <c r="S191" s="207">
        <v>0</v>
      </c>
      <c r="T191" s="20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09" t="s">
        <v>153</v>
      </c>
      <c r="AT191" s="209" t="s">
        <v>307</v>
      </c>
      <c r="AU191" s="209" t="s">
        <v>89</v>
      </c>
      <c r="AY191" s="18" t="s">
        <v>120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8" t="s">
        <v>86</v>
      </c>
      <c r="BK191" s="210">
        <f>ROUND(I191*H191,2)</f>
        <v>0</v>
      </c>
      <c r="BL191" s="18" t="s">
        <v>119</v>
      </c>
      <c r="BM191" s="209" t="s">
        <v>327</v>
      </c>
    </row>
    <row r="192" s="2" customFormat="1">
      <c r="A192" s="40"/>
      <c r="B192" s="41"/>
      <c r="C192" s="42"/>
      <c r="D192" s="211" t="s">
        <v>126</v>
      </c>
      <c r="E192" s="42"/>
      <c r="F192" s="212" t="s">
        <v>325</v>
      </c>
      <c r="G192" s="42"/>
      <c r="H192" s="42"/>
      <c r="I192" s="213"/>
      <c r="J192" s="42"/>
      <c r="K192" s="42"/>
      <c r="L192" s="46"/>
      <c r="M192" s="214"/>
      <c r="N192" s="21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126</v>
      </c>
      <c r="AU192" s="18" t="s">
        <v>89</v>
      </c>
    </row>
    <row r="193" s="14" customFormat="1">
      <c r="A193" s="14"/>
      <c r="B193" s="241"/>
      <c r="C193" s="242"/>
      <c r="D193" s="211" t="s">
        <v>208</v>
      </c>
      <c r="E193" s="242"/>
      <c r="F193" s="244" t="s">
        <v>328</v>
      </c>
      <c r="G193" s="242"/>
      <c r="H193" s="245">
        <v>1.115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208</v>
      </c>
      <c r="AU193" s="251" t="s">
        <v>89</v>
      </c>
      <c r="AV193" s="14" t="s">
        <v>89</v>
      </c>
      <c r="AW193" s="14" t="s">
        <v>4</v>
      </c>
      <c r="AX193" s="14" t="s">
        <v>86</v>
      </c>
      <c r="AY193" s="251" t="s">
        <v>120</v>
      </c>
    </row>
    <row r="194" s="2" customFormat="1" ht="24.15" customHeight="1">
      <c r="A194" s="40"/>
      <c r="B194" s="41"/>
      <c r="C194" s="198" t="s">
        <v>329</v>
      </c>
      <c r="D194" s="198" t="s">
        <v>121</v>
      </c>
      <c r="E194" s="199" t="s">
        <v>330</v>
      </c>
      <c r="F194" s="200" t="s">
        <v>331</v>
      </c>
      <c r="G194" s="201" t="s">
        <v>204</v>
      </c>
      <c r="H194" s="202">
        <v>52.604999999999997</v>
      </c>
      <c r="I194" s="203"/>
      <c r="J194" s="204">
        <f>ROUND(I194*H194,2)</f>
        <v>0</v>
      </c>
      <c r="K194" s="200" t="s">
        <v>167</v>
      </c>
      <c r="L194" s="46"/>
      <c r="M194" s="205" t="s">
        <v>32</v>
      </c>
      <c r="N194" s="206" t="s">
        <v>49</v>
      </c>
      <c r="O194" s="86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09" t="s">
        <v>119</v>
      </c>
      <c r="AT194" s="209" t="s">
        <v>121</v>
      </c>
      <c r="AU194" s="209" t="s">
        <v>89</v>
      </c>
      <c r="AY194" s="18" t="s">
        <v>120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8" t="s">
        <v>86</v>
      </c>
      <c r="BK194" s="210">
        <f>ROUND(I194*H194,2)</f>
        <v>0</v>
      </c>
      <c r="BL194" s="18" t="s">
        <v>119</v>
      </c>
      <c r="BM194" s="209" t="s">
        <v>332</v>
      </c>
    </row>
    <row r="195" s="2" customFormat="1">
      <c r="A195" s="40"/>
      <c r="B195" s="41"/>
      <c r="C195" s="42"/>
      <c r="D195" s="211" t="s">
        <v>126</v>
      </c>
      <c r="E195" s="42"/>
      <c r="F195" s="212" t="s">
        <v>333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126</v>
      </c>
      <c r="AU195" s="18" t="s">
        <v>89</v>
      </c>
    </row>
    <row r="196" s="2" customFormat="1">
      <c r="A196" s="40"/>
      <c r="B196" s="41"/>
      <c r="C196" s="42"/>
      <c r="D196" s="229" t="s">
        <v>170</v>
      </c>
      <c r="E196" s="42"/>
      <c r="F196" s="230" t="s">
        <v>334</v>
      </c>
      <c r="G196" s="42"/>
      <c r="H196" s="42"/>
      <c r="I196" s="213"/>
      <c r="J196" s="42"/>
      <c r="K196" s="42"/>
      <c r="L196" s="46"/>
      <c r="M196" s="214"/>
      <c r="N196" s="21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170</v>
      </c>
      <c r="AU196" s="18" t="s">
        <v>89</v>
      </c>
    </row>
    <row r="197" s="14" customFormat="1">
      <c r="A197" s="14"/>
      <c r="B197" s="241"/>
      <c r="C197" s="242"/>
      <c r="D197" s="211" t="s">
        <v>208</v>
      </c>
      <c r="E197" s="243" t="s">
        <v>32</v>
      </c>
      <c r="F197" s="244" t="s">
        <v>335</v>
      </c>
      <c r="G197" s="242"/>
      <c r="H197" s="245">
        <v>52.604999999999997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208</v>
      </c>
      <c r="AU197" s="251" t="s">
        <v>89</v>
      </c>
      <c r="AV197" s="14" t="s">
        <v>89</v>
      </c>
      <c r="AW197" s="14" t="s">
        <v>39</v>
      </c>
      <c r="AX197" s="14" t="s">
        <v>86</v>
      </c>
      <c r="AY197" s="251" t="s">
        <v>120</v>
      </c>
    </row>
    <row r="198" s="11" customFormat="1" ht="22.8" customHeight="1">
      <c r="A198" s="11"/>
      <c r="B198" s="184"/>
      <c r="C198" s="185"/>
      <c r="D198" s="186" t="s">
        <v>77</v>
      </c>
      <c r="E198" s="227" t="s">
        <v>119</v>
      </c>
      <c r="F198" s="227" t="s">
        <v>336</v>
      </c>
      <c r="G198" s="185"/>
      <c r="H198" s="185"/>
      <c r="I198" s="188"/>
      <c r="J198" s="228">
        <f>BK198</f>
        <v>0</v>
      </c>
      <c r="K198" s="185"/>
      <c r="L198" s="190"/>
      <c r="M198" s="191"/>
      <c r="N198" s="192"/>
      <c r="O198" s="192"/>
      <c r="P198" s="193">
        <f>SUM(P199:P218)</f>
        <v>0</v>
      </c>
      <c r="Q198" s="192"/>
      <c r="R198" s="193">
        <f>SUM(R199:R218)</f>
        <v>9.9685963700000002</v>
      </c>
      <c r="S198" s="192"/>
      <c r="T198" s="194">
        <f>SUM(T199:T218)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195" t="s">
        <v>86</v>
      </c>
      <c r="AT198" s="196" t="s">
        <v>77</v>
      </c>
      <c r="AU198" s="196" t="s">
        <v>86</v>
      </c>
      <c r="AY198" s="195" t="s">
        <v>120</v>
      </c>
      <c r="BK198" s="197">
        <f>SUM(BK199:BK218)</f>
        <v>0</v>
      </c>
    </row>
    <row r="199" s="2" customFormat="1" ht="16.5" customHeight="1">
      <c r="A199" s="40"/>
      <c r="B199" s="41"/>
      <c r="C199" s="198" t="s">
        <v>337</v>
      </c>
      <c r="D199" s="198" t="s">
        <v>121</v>
      </c>
      <c r="E199" s="199" t="s">
        <v>338</v>
      </c>
      <c r="F199" s="200" t="s">
        <v>339</v>
      </c>
      <c r="G199" s="201" t="s">
        <v>225</v>
      </c>
      <c r="H199" s="202">
        <v>0.86399999999999999</v>
      </c>
      <c r="I199" s="203"/>
      <c r="J199" s="204">
        <f>ROUND(I199*H199,2)</f>
        <v>0</v>
      </c>
      <c r="K199" s="200" t="s">
        <v>167</v>
      </c>
      <c r="L199" s="46"/>
      <c r="M199" s="205" t="s">
        <v>32</v>
      </c>
      <c r="N199" s="206" t="s">
        <v>49</v>
      </c>
      <c r="O199" s="86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09" t="s">
        <v>119</v>
      </c>
      <c r="AT199" s="209" t="s">
        <v>121</v>
      </c>
      <c r="AU199" s="209" t="s">
        <v>89</v>
      </c>
      <c r="AY199" s="18" t="s">
        <v>120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86</v>
      </c>
      <c r="BK199" s="210">
        <f>ROUND(I199*H199,2)</f>
        <v>0</v>
      </c>
      <c r="BL199" s="18" t="s">
        <v>119</v>
      </c>
      <c r="BM199" s="209" t="s">
        <v>340</v>
      </c>
    </row>
    <row r="200" s="2" customFormat="1">
      <c r="A200" s="40"/>
      <c r="B200" s="41"/>
      <c r="C200" s="42"/>
      <c r="D200" s="211" t="s">
        <v>126</v>
      </c>
      <c r="E200" s="42"/>
      <c r="F200" s="212" t="s">
        <v>341</v>
      </c>
      <c r="G200" s="42"/>
      <c r="H200" s="42"/>
      <c r="I200" s="213"/>
      <c r="J200" s="42"/>
      <c r="K200" s="42"/>
      <c r="L200" s="46"/>
      <c r="M200" s="214"/>
      <c r="N200" s="21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126</v>
      </c>
      <c r="AU200" s="18" t="s">
        <v>89</v>
      </c>
    </row>
    <row r="201" s="2" customFormat="1">
      <c r="A201" s="40"/>
      <c r="B201" s="41"/>
      <c r="C201" s="42"/>
      <c r="D201" s="229" t="s">
        <v>170</v>
      </c>
      <c r="E201" s="42"/>
      <c r="F201" s="230" t="s">
        <v>342</v>
      </c>
      <c r="G201" s="42"/>
      <c r="H201" s="42"/>
      <c r="I201" s="213"/>
      <c r="J201" s="42"/>
      <c r="K201" s="42"/>
      <c r="L201" s="46"/>
      <c r="M201" s="214"/>
      <c r="N201" s="21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170</v>
      </c>
      <c r="AU201" s="18" t="s">
        <v>89</v>
      </c>
    </row>
    <row r="202" s="13" customFormat="1">
      <c r="A202" s="13"/>
      <c r="B202" s="231"/>
      <c r="C202" s="232"/>
      <c r="D202" s="211" t="s">
        <v>208</v>
      </c>
      <c r="E202" s="233" t="s">
        <v>32</v>
      </c>
      <c r="F202" s="234" t="s">
        <v>302</v>
      </c>
      <c r="G202" s="232"/>
      <c r="H202" s="233" t="s">
        <v>32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208</v>
      </c>
      <c r="AU202" s="240" t="s">
        <v>89</v>
      </c>
      <c r="AV202" s="13" t="s">
        <v>86</v>
      </c>
      <c r="AW202" s="13" t="s">
        <v>39</v>
      </c>
      <c r="AX202" s="13" t="s">
        <v>78</v>
      </c>
      <c r="AY202" s="240" t="s">
        <v>120</v>
      </c>
    </row>
    <row r="203" s="14" customFormat="1">
      <c r="A203" s="14"/>
      <c r="B203" s="241"/>
      <c r="C203" s="242"/>
      <c r="D203" s="211" t="s">
        <v>208</v>
      </c>
      <c r="E203" s="243" t="s">
        <v>32</v>
      </c>
      <c r="F203" s="244" t="s">
        <v>303</v>
      </c>
      <c r="G203" s="242"/>
      <c r="H203" s="245">
        <v>0.86399999999999999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208</v>
      </c>
      <c r="AU203" s="251" t="s">
        <v>89</v>
      </c>
      <c r="AV203" s="14" t="s">
        <v>89</v>
      </c>
      <c r="AW203" s="14" t="s">
        <v>39</v>
      </c>
      <c r="AX203" s="14" t="s">
        <v>86</v>
      </c>
      <c r="AY203" s="251" t="s">
        <v>120</v>
      </c>
    </row>
    <row r="204" s="2" customFormat="1" ht="16.5" customHeight="1">
      <c r="A204" s="40"/>
      <c r="B204" s="41"/>
      <c r="C204" s="198" t="s">
        <v>343</v>
      </c>
      <c r="D204" s="198" t="s">
        <v>121</v>
      </c>
      <c r="E204" s="199" t="s">
        <v>344</v>
      </c>
      <c r="F204" s="200" t="s">
        <v>345</v>
      </c>
      <c r="G204" s="201" t="s">
        <v>225</v>
      </c>
      <c r="H204" s="202">
        <v>5.2610000000000001</v>
      </c>
      <c r="I204" s="203"/>
      <c r="J204" s="204">
        <f>ROUND(I204*H204,2)</f>
        <v>0</v>
      </c>
      <c r="K204" s="200" t="s">
        <v>167</v>
      </c>
      <c r="L204" s="46"/>
      <c r="M204" s="205" t="s">
        <v>32</v>
      </c>
      <c r="N204" s="206" t="s">
        <v>49</v>
      </c>
      <c r="O204" s="86"/>
      <c r="P204" s="207">
        <f>O204*H204</f>
        <v>0</v>
      </c>
      <c r="Q204" s="207">
        <v>1.8907700000000001</v>
      </c>
      <c r="R204" s="207">
        <f>Q204*H204</f>
        <v>9.9473409700000008</v>
      </c>
      <c r="S204" s="207">
        <v>0</v>
      </c>
      <c r="T204" s="20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09" t="s">
        <v>119</v>
      </c>
      <c r="AT204" s="209" t="s">
        <v>121</v>
      </c>
      <c r="AU204" s="209" t="s">
        <v>89</v>
      </c>
      <c r="AY204" s="18" t="s">
        <v>120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8" t="s">
        <v>86</v>
      </c>
      <c r="BK204" s="210">
        <f>ROUND(I204*H204,2)</f>
        <v>0</v>
      </c>
      <c r="BL204" s="18" t="s">
        <v>119</v>
      </c>
      <c r="BM204" s="209" t="s">
        <v>346</v>
      </c>
    </row>
    <row r="205" s="2" customFormat="1">
      <c r="A205" s="40"/>
      <c r="B205" s="41"/>
      <c r="C205" s="42"/>
      <c r="D205" s="211" t="s">
        <v>126</v>
      </c>
      <c r="E205" s="42"/>
      <c r="F205" s="212" t="s">
        <v>347</v>
      </c>
      <c r="G205" s="42"/>
      <c r="H205" s="42"/>
      <c r="I205" s="213"/>
      <c r="J205" s="42"/>
      <c r="K205" s="42"/>
      <c r="L205" s="46"/>
      <c r="M205" s="214"/>
      <c r="N205" s="21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126</v>
      </c>
      <c r="AU205" s="18" t="s">
        <v>89</v>
      </c>
    </row>
    <row r="206" s="2" customFormat="1">
      <c r="A206" s="40"/>
      <c r="B206" s="41"/>
      <c r="C206" s="42"/>
      <c r="D206" s="229" t="s">
        <v>170</v>
      </c>
      <c r="E206" s="42"/>
      <c r="F206" s="230" t="s">
        <v>348</v>
      </c>
      <c r="G206" s="42"/>
      <c r="H206" s="42"/>
      <c r="I206" s="213"/>
      <c r="J206" s="42"/>
      <c r="K206" s="42"/>
      <c r="L206" s="46"/>
      <c r="M206" s="214"/>
      <c r="N206" s="21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170</v>
      </c>
      <c r="AU206" s="18" t="s">
        <v>89</v>
      </c>
    </row>
    <row r="207" s="14" customFormat="1">
      <c r="A207" s="14"/>
      <c r="B207" s="241"/>
      <c r="C207" s="242"/>
      <c r="D207" s="211" t="s">
        <v>208</v>
      </c>
      <c r="E207" s="243" t="s">
        <v>32</v>
      </c>
      <c r="F207" s="244" t="s">
        <v>349</v>
      </c>
      <c r="G207" s="242"/>
      <c r="H207" s="245">
        <v>5.2610000000000001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208</v>
      </c>
      <c r="AU207" s="251" t="s">
        <v>89</v>
      </c>
      <c r="AV207" s="14" t="s">
        <v>89</v>
      </c>
      <c r="AW207" s="14" t="s">
        <v>39</v>
      </c>
      <c r="AX207" s="14" t="s">
        <v>86</v>
      </c>
      <c r="AY207" s="251" t="s">
        <v>120</v>
      </c>
    </row>
    <row r="208" s="2" customFormat="1" ht="24.15" customHeight="1">
      <c r="A208" s="40"/>
      <c r="B208" s="41"/>
      <c r="C208" s="198" t="s">
        <v>7</v>
      </c>
      <c r="D208" s="198" t="s">
        <v>121</v>
      </c>
      <c r="E208" s="199" t="s">
        <v>350</v>
      </c>
      <c r="F208" s="200" t="s">
        <v>351</v>
      </c>
      <c r="G208" s="201" t="s">
        <v>225</v>
      </c>
      <c r="H208" s="202">
        <v>0.86399999999999999</v>
      </c>
      <c r="I208" s="203"/>
      <c r="J208" s="204">
        <f>ROUND(I208*H208,2)</f>
        <v>0</v>
      </c>
      <c r="K208" s="200" t="s">
        <v>167</v>
      </c>
      <c r="L208" s="46"/>
      <c r="M208" s="205" t="s">
        <v>32</v>
      </c>
      <c r="N208" s="206" t="s">
        <v>49</v>
      </c>
      <c r="O208" s="86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317</v>
      </c>
      <c r="AT208" s="209" t="s">
        <v>121</v>
      </c>
      <c r="AU208" s="209" t="s">
        <v>89</v>
      </c>
      <c r="AY208" s="18" t="s">
        <v>120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86</v>
      </c>
      <c r="BK208" s="210">
        <f>ROUND(I208*H208,2)</f>
        <v>0</v>
      </c>
      <c r="BL208" s="18" t="s">
        <v>317</v>
      </c>
      <c r="BM208" s="209" t="s">
        <v>352</v>
      </c>
    </row>
    <row r="209" s="2" customFormat="1">
      <c r="A209" s="40"/>
      <c r="B209" s="41"/>
      <c r="C209" s="42"/>
      <c r="D209" s="211" t="s">
        <v>126</v>
      </c>
      <c r="E209" s="42"/>
      <c r="F209" s="212" t="s">
        <v>353</v>
      </c>
      <c r="G209" s="42"/>
      <c r="H209" s="42"/>
      <c r="I209" s="213"/>
      <c r="J209" s="42"/>
      <c r="K209" s="42"/>
      <c r="L209" s="46"/>
      <c r="M209" s="214"/>
      <c r="N209" s="21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126</v>
      </c>
      <c r="AU209" s="18" t="s">
        <v>89</v>
      </c>
    </row>
    <row r="210" s="2" customFormat="1">
      <c r="A210" s="40"/>
      <c r="B210" s="41"/>
      <c r="C210" s="42"/>
      <c r="D210" s="229" t="s">
        <v>170</v>
      </c>
      <c r="E210" s="42"/>
      <c r="F210" s="230" t="s">
        <v>354</v>
      </c>
      <c r="G210" s="42"/>
      <c r="H210" s="42"/>
      <c r="I210" s="213"/>
      <c r="J210" s="42"/>
      <c r="K210" s="42"/>
      <c r="L210" s="46"/>
      <c r="M210" s="214"/>
      <c r="N210" s="21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170</v>
      </c>
      <c r="AU210" s="18" t="s">
        <v>89</v>
      </c>
    </row>
    <row r="211" s="13" customFormat="1">
      <c r="A211" s="13"/>
      <c r="B211" s="231"/>
      <c r="C211" s="232"/>
      <c r="D211" s="211" t="s">
        <v>208</v>
      </c>
      <c r="E211" s="233" t="s">
        <v>32</v>
      </c>
      <c r="F211" s="234" t="s">
        <v>302</v>
      </c>
      <c r="G211" s="232"/>
      <c r="H211" s="233" t="s">
        <v>32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208</v>
      </c>
      <c r="AU211" s="240" t="s">
        <v>89</v>
      </c>
      <c r="AV211" s="13" t="s">
        <v>86</v>
      </c>
      <c r="AW211" s="13" t="s">
        <v>39</v>
      </c>
      <c r="AX211" s="13" t="s">
        <v>78</v>
      </c>
      <c r="AY211" s="240" t="s">
        <v>120</v>
      </c>
    </row>
    <row r="212" s="14" customFormat="1">
      <c r="A212" s="14"/>
      <c r="B212" s="241"/>
      <c r="C212" s="242"/>
      <c r="D212" s="211" t="s">
        <v>208</v>
      </c>
      <c r="E212" s="243" t="s">
        <v>32</v>
      </c>
      <c r="F212" s="244" t="s">
        <v>303</v>
      </c>
      <c r="G212" s="242"/>
      <c r="H212" s="245">
        <v>0.86399999999999999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208</v>
      </c>
      <c r="AU212" s="251" t="s">
        <v>89</v>
      </c>
      <c r="AV212" s="14" t="s">
        <v>89</v>
      </c>
      <c r="AW212" s="14" t="s">
        <v>39</v>
      </c>
      <c r="AX212" s="14" t="s">
        <v>86</v>
      </c>
      <c r="AY212" s="251" t="s">
        <v>120</v>
      </c>
    </row>
    <row r="213" s="2" customFormat="1" ht="24.15" customHeight="1">
      <c r="A213" s="40"/>
      <c r="B213" s="41"/>
      <c r="C213" s="198" t="s">
        <v>355</v>
      </c>
      <c r="D213" s="198" t="s">
        <v>121</v>
      </c>
      <c r="E213" s="199" t="s">
        <v>356</v>
      </c>
      <c r="F213" s="200" t="s">
        <v>357</v>
      </c>
      <c r="G213" s="201" t="s">
        <v>275</v>
      </c>
      <c r="H213" s="202">
        <v>0.02</v>
      </c>
      <c r="I213" s="203"/>
      <c r="J213" s="204">
        <f>ROUND(I213*H213,2)</f>
        <v>0</v>
      </c>
      <c r="K213" s="200" t="s">
        <v>167</v>
      </c>
      <c r="L213" s="46"/>
      <c r="M213" s="205" t="s">
        <v>32</v>
      </c>
      <c r="N213" s="206" t="s">
        <v>49</v>
      </c>
      <c r="O213" s="86"/>
      <c r="P213" s="207">
        <f>O213*H213</f>
        <v>0</v>
      </c>
      <c r="Q213" s="207">
        <v>1.06277</v>
      </c>
      <c r="R213" s="207">
        <f>Q213*H213</f>
        <v>0.021255400000000001</v>
      </c>
      <c r="S213" s="207">
        <v>0</v>
      </c>
      <c r="T213" s="20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09" t="s">
        <v>119</v>
      </c>
      <c r="AT213" s="209" t="s">
        <v>121</v>
      </c>
      <c r="AU213" s="209" t="s">
        <v>89</v>
      </c>
      <c r="AY213" s="18" t="s">
        <v>120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86</v>
      </c>
      <c r="BK213" s="210">
        <f>ROUND(I213*H213,2)</f>
        <v>0</v>
      </c>
      <c r="BL213" s="18" t="s">
        <v>119</v>
      </c>
      <c r="BM213" s="209" t="s">
        <v>358</v>
      </c>
    </row>
    <row r="214" s="2" customFormat="1">
      <c r="A214" s="40"/>
      <c r="B214" s="41"/>
      <c r="C214" s="42"/>
      <c r="D214" s="211" t="s">
        <v>126</v>
      </c>
      <c r="E214" s="42"/>
      <c r="F214" s="212" t="s">
        <v>359</v>
      </c>
      <c r="G214" s="42"/>
      <c r="H214" s="42"/>
      <c r="I214" s="213"/>
      <c r="J214" s="42"/>
      <c r="K214" s="42"/>
      <c r="L214" s="46"/>
      <c r="M214" s="214"/>
      <c r="N214" s="21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126</v>
      </c>
      <c r="AU214" s="18" t="s">
        <v>89</v>
      </c>
    </row>
    <row r="215" s="2" customFormat="1">
      <c r="A215" s="40"/>
      <c r="B215" s="41"/>
      <c r="C215" s="42"/>
      <c r="D215" s="229" t="s">
        <v>170</v>
      </c>
      <c r="E215" s="42"/>
      <c r="F215" s="230" t="s">
        <v>360</v>
      </c>
      <c r="G215" s="42"/>
      <c r="H215" s="42"/>
      <c r="I215" s="213"/>
      <c r="J215" s="42"/>
      <c r="K215" s="42"/>
      <c r="L215" s="46"/>
      <c r="M215" s="214"/>
      <c r="N215" s="21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170</v>
      </c>
      <c r="AU215" s="18" t="s">
        <v>89</v>
      </c>
    </row>
    <row r="216" s="13" customFormat="1">
      <c r="A216" s="13"/>
      <c r="B216" s="231"/>
      <c r="C216" s="232"/>
      <c r="D216" s="211" t="s">
        <v>208</v>
      </c>
      <c r="E216" s="233" t="s">
        <v>32</v>
      </c>
      <c r="F216" s="234" t="s">
        <v>302</v>
      </c>
      <c r="G216" s="232"/>
      <c r="H216" s="233" t="s">
        <v>32</v>
      </c>
      <c r="I216" s="235"/>
      <c r="J216" s="232"/>
      <c r="K216" s="232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208</v>
      </c>
      <c r="AU216" s="240" t="s">
        <v>89</v>
      </c>
      <c r="AV216" s="13" t="s">
        <v>86</v>
      </c>
      <c r="AW216" s="13" t="s">
        <v>39</v>
      </c>
      <c r="AX216" s="13" t="s">
        <v>78</v>
      </c>
      <c r="AY216" s="240" t="s">
        <v>120</v>
      </c>
    </row>
    <row r="217" s="14" customFormat="1">
      <c r="A217" s="14"/>
      <c r="B217" s="241"/>
      <c r="C217" s="242"/>
      <c r="D217" s="211" t="s">
        <v>208</v>
      </c>
      <c r="E217" s="243" t="s">
        <v>32</v>
      </c>
      <c r="F217" s="244" t="s">
        <v>361</v>
      </c>
      <c r="G217" s="242"/>
      <c r="H217" s="245">
        <v>0.017000000000000001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208</v>
      </c>
      <c r="AU217" s="251" t="s">
        <v>89</v>
      </c>
      <c r="AV217" s="14" t="s">
        <v>89</v>
      </c>
      <c r="AW217" s="14" t="s">
        <v>39</v>
      </c>
      <c r="AX217" s="14" t="s">
        <v>86</v>
      </c>
      <c r="AY217" s="251" t="s">
        <v>120</v>
      </c>
    </row>
    <row r="218" s="14" customFormat="1">
      <c r="A218" s="14"/>
      <c r="B218" s="241"/>
      <c r="C218" s="242"/>
      <c r="D218" s="211" t="s">
        <v>208</v>
      </c>
      <c r="E218" s="242"/>
      <c r="F218" s="244" t="s">
        <v>362</v>
      </c>
      <c r="G218" s="242"/>
      <c r="H218" s="245">
        <v>0.02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208</v>
      </c>
      <c r="AU218" s="251" t="s">
        <v>89</v>
      </c>
      <c r="AV218" s="14" t="s">
        <v>89</v>
      </c>
      <c r="AW218" s="14" t="s">
        <v>4</v>
      </c>
      <c r="AX218" s="14" t="s">
        <v>86</v>
      </c>
      <c r="AY218" s="251" t="s">
        <v>120</v>
      </c>
    </row>
    <row r="219" s="11" customFormat="1" ht="22.8" customHeight="1">
      <c r="A219" s="11"/>
      <c r="B219" s="184"/>
      <c r="C219" s="185"/>
      <c r="D219" s="186" t="s">
        <v>77</v>
      </c>
      <c r="E219" s="227" t="s">
        <v>140</v>
      </c>
      <c r="F219" s="227" t="s">
        <v>363</v>
      </c>
      <c r="G219" s="185"/>
      <c r="H219" s="185"/>
      <c r="I219" s="188"/>
      <c r="J219" s="228">
        <f>BK219</f>
        <v>0</v>
      </c>
      <c r="K219" s="185"/>
      <c r="L219" s="190"/>
      <c r="M219" s="191"/>
      <c r="N219" s="192"/>
      <c r="O219" s="192"/>
      <c r="P219" s="193">
        <f>SUM(P220:P230)</f>
        <v>0</v>
      </c>
      <c r="Q219" s="192"/>
      <c r="R219" s="193">
        <f>SUM(R220:R230)</f>
        <v>11.336328000000002</v>
      </c>
      <c r="S219" s="192"/>
      <c r="T219" s="194">
        <f>SUM(T220:T230)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195" t="s">
        <v>86</v>
      </c>
      <c r="AT219" s="196" t="s">
        <v>77</v>
      </c>
      <c r="AU219" s="196" t="s">
        <v>86</v>
      </c>
      <c r="AY219" s="195" t="s">
        <v>120</v>
      </c>
      <c r="BK219" s="197">
        <f>SUM(BK220:BK230)</f>
        <v>0</v>
      </c>
    </row>
    <row r="220" s="2" customFormat="1" ht="24.15" customHeight="1">
      <c r="A220" s="40"/>
      <c r="B220" s="41"/>
      <c r="C220" s="198" t="s">
        <v>364</v>
      </c>
      <c r="D220" s="198" t="s">
        <v>121</v>
      </c>
      <c r="E220" s="199" t="s">
        <v>365</v>
      </c>
      <c r="F220" s="200" t="s">
        <v>366</v>
      </c>
      <c r="G220" s="201" t="s">
        <v>204</v>
      </c>
      <c r="H220" s="202">
        <v>21.600000000000001</v>
      </c>
      <c r="I220" s="203"/>
      <c r="J220" s="204">
        <f>ROUND(I220*H220,2)</f>
        <v>0</v>
      </c>
      <c r="K220" s="200" t="s">
        <v>167</v>
      </c>
      <c r="L220" s="46"/>
      <c r="M220" s="205" t="s">
        <v>32</v>
      </c>
      <c r="N220" s="206" t="s">
        <v>49</v>
      </c>
      <c r="O220" s="86"/>
      <c r="P220" s="207">
        <f>O220*H220</f>
        <v>0</v>
      </c>
      <c r="Q220" s="207">
        <v>0.46000000000000002</v>
      </c>
      <c r="R220" s="207">
        <f>Q220*H220</f>
        <v>9.9360000000000017</v>
      </c>
      <c r="S220" s="207">
        <v>0</v>
      </c>
      <c r="T220" s="20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09" t="s">
        <v>119</v>
      </c>
      <c r="AT220" s="209" t="s">
        <v>121</v>
      </c>
      <c r="AU220" s="209" t="s">
        <v>89</v>
      </c>
      <c r="AY220" s="18" t="s">
        <v>120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86</v>
      </c>
      <c r="BK220" s="210">
        <f>ROUND(I220*H220,2)</f>
        <v>0</v>
      </c>
      <c r="BL220" s="18" t="s">
        <v>119</v>
      </c>
      <c r="BM220" s="209" t="s">
        <v>367</v>
      </c>
    </row>
    <row r="221" s="2" customFormat="1">
      <c r="A221" s="40"/>
      <c r="B221" s="41"/>
      <c r="C221" s="42"/>
      <c r="D221" s="211" t="s">
        <v>126</v>
      </c>
      <c r="E221" s="42"/>
      <c r="F221" s="212" t="s">
        <v>368</v>
      </c>
      <c r="G221" s="42"/>
      <c r="H221" s="42"/>
      <c r="I221" s="213"/>
      <c r="J221" s="42"/>
      <c r="K221" s="42"/>
      <c r="L221" s="46"/>
      <c r="M221" s="214"/>
      <c r="N221" s="21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126</v>
      </c>
      <c r="AU221" s="18" t="s">
        <v>89</v>
      </c>
    </row>
    <row r="222" s="2" customFormat="1">
      <c r="A222" s="40"/>
      <c r="B222" s="41"/>
      <c r="C222" s="42"/>
      <c r="D222" s="229" t="s">
        <v>170</v>
      </c>
      <c r="E222" s="42"/>
      <c r="F222" s="230" t="s">
        <v>369</v>
      </c>
      <c r="G222" s="42"/>
      <c r="H222" s="42"/>
      <c r="I222" s="213"/>
      <c r="J222" s="42"/>
      <c r="K222" s="42"/>
      <c r="L222" s="46"/>
      <c r="M222" s="214"/>
      <c r="N222" s="215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170</v>
      </c>
      <c r="AU222" s="18" t="s">
        <v>89</v>
      </c>
    </row>
    <row r="223" s="13" customFormat="1">
      <c r="A223" s="13"/>
      <c r="B223" s="231"/>
      <c r="C223" s="232"/>
      <c r="D223" s="211" t="s">
        <v>208</v>
      </c>
      <c r="E223" s="233" t="s">
        <v>32</v>
      </c>
      <c r="F223" s="234" t="s">
        <v>209</v>
      </c>
      <c r="G223" s="232"/>
      <c r="H223" s="233" t="s">
        <v>32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208</v>
      </c>
      <c r="AU223" s="240" t="s">
        <v>89</v>
      </c>
      <c r="AV223" s="13" t="s">
        <v>86</v>
      </c>
      <c r="AW223" s="13" t="s">
        <v>39</v>
      </c>
      <c r="AX223" s="13" t="s">
        <v>78</v>
      </c>
      <c r="AY223" s="240" t="s">
        <v>120</v>
      </c>
    </row>
    <row r="224" s="14" customFormat="1">
      <c r="A224" s="14"/>
      <c r="B224" s="241"/>
      <c r="C224" s="242"/>
      <c r="D224" s="211" t="s">
        <v>208</v>
      </c>
      <c r="E224" s="243" t="s">
        <v>32</v>
      </c>
      <c r="F224" s="244" t="s">
        <v>210</v>
      </c>
      <c r="G224" s="242"/>
      <c r="H224" s="245">
        <v>10.800000000000001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208</v>
      </c>
      <c r="AU224" s="251" t="s">
        <v>89</v>
      </c>
      <c r="AV224" s="14" t="s">
        <v>89</v>
      </c>
      <c r="AW224" s="14" t="s">
        <v>39</v>
      </c>
      <c r="AX224" s="14" t="s">
        <v>86</v>
      </c>
      <c r="AY224" s="251" t="s">
        <v>120</v>
      </c>
    </row>
    <row r="225" s="14" customFormat="1">
      <c r="A225" s="14"/>
      <c r="B225" s="241"/>
      <c r="C225" s="242"/>
      <c r="D225" s="211" t="s">
        <v>208</v>
      </c>
      <c r="E225" s="242"/>
      <c r="F225" s="244" t="s">
        <v>370</v>
      </c>
      <c r="G225" s="242"/>
      <c r="H225" s="245">
        <v>21.600000000000001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208</v>
      </c>
      <c r="AU225" s="251" t="s">
        <v>89</v>
      </c>
      <c r="AV225" s="14" t="s">
        <v>89</v>
      </c>
      <c r="AW225" s="14" t="s">
        <v>4</v>
      </c>
      <c r="AX225" s="14" t="s">
        <v>86</v>
      </c>
      <c r="AY225" s="251" t="s">
        <v>120</v>
      </c>
    </row>
    <row r="226" s="2" customFormat="1" ht="33" customHeight="1">
      <c r="A226" s="40"/>
      <c r="B226" s="41"/>
      <c r="C226" s="198" t="s">
        <v>371</v>
      </c>
      <c r="D226" s="198" t="s">
        <v>121</v>
      </c>
      <c r="E226" s="199" t="s">
        <v>372</v>
      </c>
      <c r="F226" s="200" t="s">
        <v>373</v>
      </c>
      <c r="G226" s="201" t="s">
        <v>204</v>
      </c>
      <c r="H226" s="202">
        <v>10.800000000000001</v>
      </c>
      <c r="I226" s="203"/>
      <c r="J226" s="204">
        <f>ROUND(I226*H226,2)</f>
        <v>0</v>
      </c>
      <c r="K226" s="200" t="s">
        <v>167</v>
      </c>
      <c r="L226" s="46"/>
      <c r="M226" s="205" t="s">
        <v>32</v>
      </c>
      <c r="N226" s="206" t="s">
        <v>49</v>
      </c>
      <c r="O226" s="86"/>
      <c r="P226" s="207">
        <f>O226*H226</f>
        <v>0</v>
      </c>
      <c r="Q226" s="207">
        <v>0.12966</v>
      </c>
      <c r="R226" s="207">
        <f>Q226*H226</f>
        <v>1.400328</v>
      </c>
      <c r="S226" s="207">
        <v>0</v>
      </c>
      <c r="T226" s="20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09" t="s">
        <v>119</v>
      </c>
      <c r="AT226" s="209" t="s">
        <v>121</v>
      </c>
      <c r="AU226" s="209" t="s">
        <v>89</v>
      </c>
      <c r="AY226" s="18" t="s">
        <v>120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8" t="s">
        <v>86</v>
      </c>
      <c r="BK226" s="210">
        <f>ROUND(I226*H226,2)</f>
        <v>0</v>
      </c>
      <c r="BL226" s="18" t="s">
        <v>119</v>
      </c>
      <c r="BM226" s="209" t="s">
        <v>374</v>
      </c>
    </row>
    <row r="227" s="2" customFormat="1">
      <c r="A227" s="40"/>
      <c r="B227" s="41"/>
      <c r="C227" s="42"/>
      <c r="D227" s="211" t="s">
        <v>126</v>
      </c>
      <c r="E227" s="42"/>
      <c r="F227" s="212" t="s">
        <v>375</v>
      </c>
      <c r="G227" s="42"/>
      <c r="H227" s="42"/>
      <c r="I227" s="213"/>
      <c r="J227" s="42"/>
      <c r="K227" s="42"/>
      <c r="L227" s="46"/>
      <c r="M227" s="214"/>
      <c r="N227" s="21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126</v>
      </c>
      <c r="AU227" s="18" t="s">
        <v>89</v>
      </c>
    </row>
    <row r="228" s="2" customFormat="1">
      <c r="A228" s="40"/>
      <c r="B228" s="41"/>
      <c r="C228" s="42"/>
      <c r="D228" s="229" t="s">
        <v>170</v>
      </c>
      <c r="E228" s="42"/>
      <c r="F228" s="230" t="s">
        <v>376</v>
      </c>
      <c r="G228" s="42"/>
      <c r="H228" s="42"/>
      <c r="I228" s="213"/>
      <c r="J228" s="42"/>
      <c r="K228" s="42"/>
      <c r="L228" s="46"/>
      <c r="M228" s="214"/>
      <c r="N228" s="21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170</v>
      </c>
      <c r="AU228" s="18" t="s">
        <v>89</v>
      </c>
    </row>
    <row r="229" s="13" customFormat="1">
      <c r="A229" s="13"/>
      <c r="B229" s="231"/>
      <c r="C229" s="232"/>
      <c r="D229" s="211" t="s">
        <v>208</v>
      </c>
      <c r="E229" s="233" t="s">
        <v>32</v>
      </c>
      <c r="F229" s="234" t="s">
        <v>209</v>
      </c>
      <c r="G229" s="232"/>
      <c r="H229" s="233" t="s">
        <v>32</v>
      </c>
      <c r="I229" s="235"/>
      <c r="J229" s="232"/>
      <c r="K229" s="232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208</v>
      </c>
      <c r="AU229" s="240" t="s">
        <v>89</v>
      </c>
      <c r="AV229" s="13" t="s">
        <v>86</v>
      </c>
      <c r="AW229" s="13" t="s">
        <v>39</v>
      </c>
      <c r="AX229" s="13" t="s">
        <v>78</v>
      </c>
      <c r="AY229" s="240" t="s">
        <v>120</v>
      </c>
    </row>
    <row r="230" s="14" customFormat="1">
      <c r="A230" s="14"/>
      <c r="B230" s="241"/>
      <c r="C230" s="242"/>
      <c r="D230" s="211" t="s">
        <v>208</v>
      </c>
      <c r="E230" s="243" t="s">
        <v>32</v>
      </c>
      <c r="F230" s="244" t="s">
        <v>210</v>
      </c>
      <c r="G230" s="242"/>
      <c r="H230" s="245">
        <v>10.800000000000001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208</v>
      </c>
      <c r="AU230" s="251" t="s">
        <v>89</v>
      </c>
      <c r="AV230" s="14" t="s">
        <v>89</v>
      </c>
      <c r="AW230" s="14" t="s">
        <v>39</v>
      </c>
      <c r="AX230" s="14" t="s">
        <v>86</v>
      </c>
      <c r="AY230" s="251" t="s">
        <v>120</v>
      </c>
    </row>
    <row r="231" s="11" customFormat="1" ht="22.8" customHeight="1">
      <c r="A231" s="11"/>
      <c r="B231" s="184"/>
      <c r="C231" s="185"/>
      <c r="D231" s="186" t="s">
        <v>77</v>
      </c>
      <c r="E231" s="227" t="s">
        <v>153</v>
      </c>
      <c r="F231" s="227" t="s">
        <v>377</v>
      </c>
      <c r="G231" s="185"/>
      <c r="H231" s="185"/>
      <c r="I231" s="188"/>
      <c r="J231" s="228">
        <f>BK231</f>
        <v>0</v>
      </c>
      <c r="K231" s="185"/>
      <c r="L231" s="190"/>
      <c r="M231" s="191"/>
      <c r="N231" s="192"/>
      <c r="O231" s="192"/>
      <c r="P231" s="193">
        <f>SUM(P232:P294)</f>
        <v>0</v>
      </c>
      <c r="Q231" s="192"/>
      <c r="R231" s="193">
        <f>SUM(R232:R294)</f>
        <v>1.0206371700000001</v>
      </c>
      <c r="S231" s="192"/>
      <c r="T231" s="194">
        <f>SUM(T232:T294)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195" t="s">
        <v>86</v>
      </c>
      <c r="AT231" s="196" t="s">
        <v>77</v>
      </c>
      <c r="AU231" s="196" t="s">
        <v>86</v>
      </c>
      <c r="AY231" s="195" t="s">
        <v>120</v>
      </c>
      <c r="BK231" s="197">
        <f>SUM(BK232:BK294)</f>
        <v>0</v>
      </c>
    </row>
    <row r="232" s="2" customFormat="1" ht="24.15" customHeight="1">
      <c r="A232" s="40"/>
      <c r="B232" s="41"/>
      <c r="C232" s="198" t="s">
        <v>378</v>
      </c>
      <c r="D232" s="198" t="s">
        <v>121</v>
      </c>
      <c r="E232" s="199" t="s">
        <v>379</v>
      </c>
      <c r="F232" s="200" t="s">
        <v>380</v>
      </c>
      <c r="G232" s="201" t="s">
        <v>381</v>
      </c>
      <c r="H232" s="202">
        <v>58.450000000000003</v>
      </c>
      <c r="I232" s="203"/>
      <c r="J232" s="204">
        <f>ROUND(I232*H232,2)</f>
        <v>0</v>
      </c>
      <c r="K232" s="200" t="s">
        <v>167</v>
      </c>
      <c r="L232" s="46"/>
      <c r="M232" s="205" t="s">
        <v>32</v>
      </c>
      <c r="N232" s="206" t="s">
        <v>49</v>
      </c>
      <c r="O232" s="86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09" t="s">
        <v>119</v>
      </c>
      <c r="AT232" s="209" t="s">
        <v>121</v>
      </c>
      <c r="AU232" s="209" t="s">
        <v>89</v>
      </c>
      <c r="AY232" s="18" t="s">
        <v>120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86</v>
      </c>
      <c r="BK232" s="210">
        <f>ROUND(I232*H232,2)</f>
        <v>0</v>
      </c>
      <c r="BL232" s="18" t="s">
        <v>119</v>
      </c>
      <c r="BM232" s="209" t="s">
        <v>382</v>
      </c>
    </row>
    <row r="233" s="2" customFormat="1">
      <c r="A233" s="40"/>
      <c r="B233" s="41"/>
      <c r="C233" s="42"/>
      <c r="D233" s="211" t="s">
        <v>126</v>
      </c>
      <c r="E233" s="42"/>
      <c r="F233" s="212" t="s">
        <v>383</v>
      </c>
      <c r="G233" s="42"/>
      <c r="H233" s="42"/>
      <c r="I233" s="213"/>
      <c r="J233" s="42"/>
      <c r="K233" s="42"/>
      <c r="L233" s="46"/>
      <c r="M233" s="214"/>
      <c r="N233" s="21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126</v>
      </c>
      <c r="AU233" s="18" t="s">
        <v>89</v>
      </c>
    </row>
    <row r="234" s="2" customFormat="1">
      <c r="A234" s="40"/>
      <c r="B234" s="41"/>
      <c r="C234" s="42"/>
      <c r="D234" s="229" t="s">
        <v>170</v>
      </c>
      <c r="E234" s="42"/>
      <c r="F234" s="230" t="s">
        <v>384</v>
      </c>
      <c r="G234" s="42"/>
      <c r="H234" s="42"/>
      <c r="I234" s="213"/>
      <c r="J234" s="42"/>
      <c r="K234" s="42"/>
      <c r="L234" s="46"/>
      <c r="M234" s="214"/>
      <c r="N234" s="21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170</v>
      </c>
      <c r="AU234" s="18" t="s">
        <v>89</v>
      </c>
    </row>
    <row r="235" s="13" customFormat="1">
      <c r="A235" s="13"/>
      <c r="B235" s="231"/>
      <c r="C235" s="232"/>
      <c r="D235" s="211" t="s">
        <v>208</v>
      </c>
      <c r="E235" s="233" t="s">
        <v>32</v>
      </c>
      <c r="F235" s="234" t="s">
        <v>385</v>
      </c>
      <c r="G235" s="232"/>
      <c r="H235" s="233" t="s">
        <v>32</v>
      </c>
      <c r="I235" s="235"/>
      <c r="J235" s="232"/>
      <c r="K235" s="232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208</v>
      </c>
      <c r="AU235" s="240" t="s">
        <v>89</v>
      </c>
      <c r="AV235" s="13" t="s">
        <v>86</v>
      </c>
      <c r="AW235" s="13" t="s">
        <v>39</v>
      </c>
      <c r="AX235" s="13" t="s">
        <v>78</v>
      </c>
      <c r="AY235" s="240" t="s">
        <v>120</v>
      </c>
    </row>
    <row r="236" s="14" customFormat="1">
      <c r="A236" s="14"/>
      <c r="B236" s="241"/>
      <c r="C236" s="242"/>
      <c r="D236" s="211" t="s">
        <v>208</v>
      </c>
      <c r="E236" s="243" t="s">
        <v>32</v>
      </c>
      <c r="F236" s="244" t="s">
        <v>386</v>
      </c>
      <c r="G236" s="242"/>
      <c r="H236" s="245">
        <v>58.450000000000003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208</v>
      </c>
      <c r="AU236" s="251" t="s">
        <v>89</v>
      </c>
      <c r="AV236" s="14" t="s">
        <v>89</v>
      </c>
      <c r="AW236" s="14" t="s">
        <v>39</v>
      </c>
      <c r="AX236" s="14" t="s">
        <v>86</v>
      </c>
      <c r="AY236" s="251" t="s">
        <v>120</v>
      </c>
    </row>
    <row r="237" s="2" customFormat="1" ht="16.5" customHeight="1">
      <c r="A237" s="40"/>
      <c r="B237" s="41"/>
      <c r="C237" s="263" t="s">
        <v>387</v>
      </c>
      <c r="D237" s="263" t="s">
        <v>307</v>
      </c>
      <c r="E237" s="264" t="s">
        <v>388</v>
      </c>
      <c r="F237" s="265" t="s">
        <v>389</v>
      </c>
      <c r="G237" s="266" t="s">
        <v>381</v>
      </c>
      <c r="H237" s="267">
        <v>64.441000000000002</v>
      </c>
      <c r="I237" s="268"/>
      <c r="J237" s="269">
        <f>ROUND(I237*H237,2)</f>
        <v>0</v>
      </c>
      <c r="K237" s="265" t="s">
        <v>167</v>
      </c>
      <c r="L237" s="270"/>
      <c r="M237" s="271" t="s">
        <v>32</v>
      </c>
      <c r="N237" s="272" t="s">
        <v>49</v>
      </c>
      <c r="O237" s="86"/>
      <c r="P237" s="207">
        <f>O237*H237</f>
        <v>0</v>
      </c>
      <c r="Q237" s="207">
        <v>0.00036999999999999999</v>
      </c>
      <c r="R237" s="207">
        <f>Q237*H237</f>
        <v>0.02384317</v>
      </c>
      <c r="S237" s="207">
        <v>0</v>
      </c>
      <c r="T237" s="20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09" t="s">
        <v>153</v>
      </c>
      <c r="AT237" s="209" t="s">
        <v>307</v>
      </c>
      <c r="AU237" s="209" t="s">
        <v>89</v>
      </c>
      <c r="AY237" s="18" t="s">
        <v>120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8" t="s">
        <v>86</v>
      </c>
      <c r="BK237" s="210">
        <f>ROUND(I237*H237,2)</f>
        <v>0</v>
      </c>
      <c r="BL237" s="18" t="s">
        <v>119</v>
      </c>
      <c r="BM237" s="209" t="s">
        <v>390</v>
      </c>
    </row>
    <row r="238" s="2" customFormat="1">
      <c r="A238" s="40"/>
      <c r="B238" s="41"/>
      <c r="C238" s="42"/>
      <c r="D238" s="211" t="s">
        <v>126</v>
      </c>
      <c r="E238" s="42"/>
      <c r="F238" s="212" t="s">
        <v>389</v>
      </c>
      <c r="G238" s="42"/>
      <c r="H238" s="42"/>
      <c r="I238" s="213"/>
      <c r="J238" s="42"/>
      <c r="K238" s="42"/>
      <c r="L238" s="46"/>
      <c r="M238" s="214"/>
      <c r="N238" s="21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126</v>
      </c>
      <c r="AU238" s="18" t="s">
        <v>89</v>
      </c>
    </row>
    <row r="239" s="14" customFormat="1">
      <c r="A239" s="14"/>
      <c r="B239" s="241"/>
      <c r="C239" s="242"/>
      <c r="D239" s="211" t="s">
        <v>208</v>
      </c>
      <c r="E239" s="242"/>
      <c r="F239" s="244" t="s">
        <v>391</v>
      </c>
      <c r="G239" s="242"/>
      <c r="H239" s="245">
        <v>64.441000000000002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208</v>
      </c>
      <c r="AU239" s="251" t="s">
        <v>89</v>
      </c>
      <c r="AV239" s="14" t="s">
        <v>89</v>
      </c>
      <c r="AW239" s="14" t="s">
        <v>4</v>
      </c>
      <c r="AX239" s="14" t="s">
        <v>86</v>
      </c>
      <c r="AY239" s="251" t="s">
        <v>120</v>
      </c>
    </row>
    <row r="240" s="2" customFormat="1" ht="16.5" customHeight="1">
      <c r="A240" s="40"/>
      <c r="B240" s="41"/>
      <c r="C240" s="198" t="s">
        <v>392</v>
      </c>
      <c r="D240" s="198" t="s">
        <v>121</v>
      </c>
      <c r="E240" s="199" t="s">
        <v>393</v>
      </c>
      <c r="F240" s="200" t="s">
        <v>394</v>
      </c>
      <c r="G240" s="201" t="s">
        <v>395</v>
      </c>
      <c r="H240" s="202">
        <v>1</v>
      </c>
      <c r="I240" s="203"/>
      <c r="J240" s="204">
        <f>ROUND(I240*H240,2)</f>
        <v>0</v>
      </c>
      <c r="K240" s="200" t="s">
        <v>167</v>
      </c>
      <c r="L240" s="46"/>
      <c r="M240" s="205" t="s">
        <v>32</v>
      </c>
      <c r="N240" s="206" t="s">
        <v>49</v>
      </c>
      <c r="O240" s="86"/>
      <c r="P240" s="207">
        <f>O240*H240</f>
        <v>0</v>
      </c>
      <c r="Q240" s="207">
        <v>0.00087000000000000001</v>
      </c>
      <c r="R240" s="207">
        <f>Q240*H240</f>
        <v>0.00087000000000000001</v>
      </c>
      <c r="S240" s="207">
        <v>0</v>
      </c>
      <c r="T240" s="20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09" t="s">
        <v>119</v>
      </c>
      <c r="AT240" s="209" t="s">
        <v>121</v>
      </c>
      <c r="AU240" s="209" t="s">
        <v>89</v>
      </c>
      <c r="AY240" s="18" t="s">
        <v>120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8" t="s">
        <v>86</v>
      </c>
      <c r="BK240" s="210">
        <f>ROUND(I240*H240,2)</f>
        <v>0</v>
      </c>
      <c r="BL240" s="18" t="s">
        <v>119</v>
      </c>
      <c r="BM240" s="209" t="s">
        <v>396</v>
      </c>
    </row>
    <row r="241" s="2" customFormat="1">
      <c r="A241" s="40"/>
      <c r="B241" s="41"/>
      <c r="C241" s="42"/>
      <c r="D241" s="211" t="s">
        <v>126</v>
      </c>
      <c r="E241" s="42"/>
      <c r="F241" s="212" t="s">
        <v>397</v>
      </c>
      <c r="G241" s="42"/>
      <c r="H241" s="42"/>
      <c r="I241" s="213"/>
      <c r="J241" s="42"/>
      <c r="K241" s="42"/>
      <c r="L241" s="46"/>
      <c r="M241" s="214"/>
      <c r="N241" s="21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126</v>
      </c>
      <c r="AU241" s="18" t="s">
        <v>89</v>
      </c>
    </row>
    <row r="242" s="2" customFormat="1">
      <c r="A242" s="40"/>
      <c r="B242" s="41"/>
      <c r="C242" s="42"/>
      <c r="D242" s="229" t="s">
        <v>170</v>
      </c>
      <c r="E242" s="42"/>
      <c r="F242" s="230" t="s">
        <v>398</v>
      </c>
      <c r="G242" s="42"/>
      <c r="H242" s="42"/>
      <c r="I242" s="213"/>
      <c r="J242" s="42"/>
      <c r="K242" s="42"/>
      <c r="L242" s="46"/>
      <c r="M242" s="214"/>
      <c r="N242" s="215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170</v>
      </c>
      <c r="AU242" s="18" t="s">
        <v>89</v>
      </c>
    </row>
    <row r="243" s="2" customFormat="1" ht="21.75" customHeight="1">
      <c r="A243" s="40"/>
      <c r="B243" s="41"/>
      <c r="C243" s="263" t="s">
        <v>399</v>
      </c>
      <c r="D243" s="263" t="s">
        <v>307</v>
      </c>
      <c r="E243" s="264" t="s">
        <v>400</v>
      </c>
      <c r="F243" s="265" t="s">
        <v>401</v>
      </c>
      <c r="G243" s="266" t="s">
        <v>395</v>
      </c>
      <c r="H243" s="267">
        <v>1</v>
      </c>
      <c r="I243" s="268"/>
      <c r="J243" s="269">
        <f>ROUND(I243*H243,2)</f>
        <v>0</v>
      </c>
      <c r="K243" s="265" t="s">
        <v>167</v>
      </c>
      <c r="L243" s="270"/>
      <c r="M243" s="271" t="s">
        <v>32</v>
      </c>
      <c r="N243" s="272" t="s">
        <v>49</v>
      </c>
      <c r="O243" s="86"/>
      <c r="P243" s="207">
        <f>O243*H243</f>
        <v>0</v>
      </c>
      <c r="Q243" s="207">
        <v>0.0035000000000000001</v>
      </c>
      <c r="R243" s="207">
        <f>Q243*H243</f>
        <v>0.0035000000000000001</v>
      </c>
      <c r="S243" s="207">
        <v>0</v>
      </c>
      <c r="T243" s="20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09" t="s">
        <v>153</v>
      </c>
      <c r="AT243" s="209" t="s">
        <v>307</v>
      </c>
      <c r="AU243" s="209" t="s">
        <v>89</v>
      </c>
      <c r="AY243" s="18" t="s">
        <v>120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86</v>
      </c>
      <c r="BK243" s="210">
        <f>ROUND(I243*H243,2)</f>
        <v>0</v>
      </c>
      <c r="BL243" s="18" t="s">
        <v>119</v>
      </c>
      <c r="BM243" s="209" t="s">
        <v>402</v>
      </c>
    </row>
    <row r="244" s="2" customFormat="1">
      <c r="A244" s="40"/>
      <c r="B244" s="41"/>
      <c r="C244" s="42"/>
      <c r="D244" s="211" t="s">
        <v>126</v>
      </c>
      <c r="E244" s="42"/>
      <c r="F244" s="212" t="s">
        <v>401</v>
      </c>
      <c r="G244" s="42"/>
      <c r="H244" s="42"/>
      <c r="I244" s="213"/>
      <c r="J244" s="42"/>
      <c r="K244" s="42"/>
      <c r="L244" s="46"/>
      <c r="M244" s="214"/>
      <c r="N244" s="21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126</v>
      </c>
      <c r="AU244" s="18" t="s">
        <v>89</v>
      </c>
    </row>
    <row r="245" s="2" customFormat="1" ht="21.75" customHeight="1">
      <c r="A245" s="40"/>
      <c r="B245" s="41"/>
      <c r="C245" s="198" t="s">
        <v>403</v>
      </c>
      <c r="D245" s="198" t="s">
        <v>121</v>
      </c>
      <c r="E245" s="199" t="s">
        <v>404</v>
      </c>
      <c r="F245" s="200" t="s">
        <v>405</v>
      </c>
      <c r="G245" s="201" t="s">
        <v>395</v>
      </c>
      <c r="H245" s="202">
        <v>1</v>
      </c>
      <c r="I245" s="203"/>
      <c r="J245" s="204">
        <f>ROUND(I245*H245,2)</f>
        <v>0</v>
      </c>
      <c r="K245" s="200" t="s">
        <v>167</v>
      </c>
      <c r="L245" s="46"/>
      <c r="M245" s="205" t="s">
        <v>32</v>
      </c>
      <c r="N245" s="206" t="s">
        <v>49</v>
      </c>
      <c r="O245" s="86"/>
      <c r="P245" s="207">
        <f>O245*H245</f>
        <v>0</v>
      </c>
      <c r="Q245" s="207">
        <v>0.00072000000000000005</v>
      </c>
      <c r="R245" s="207">
        <f>Q245*H245</f>
        <v>0.00072000000000000005</v>
      </c>
      <c r="S245" s="207">
        <v>0</v>
      </c>
      <c r="T245" s="20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09" t="s">
        <v>119</v>
      </c>
      <c r="AT245" s="209" t="s">
        <v>121</v>
      </c>
      <c r="AU245" s="209" t="s">
        <v>89</v>
      </c>
      <c r="AY245" s="18" t="s">
        <v>120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86</v>
      </c>
      <c r="BK245" s="210">
        <f>ROUND(I245*H245,2)</f>
        <v>0</v>
      </c>
      <c r="BL245" s="18" t="s">
        <v>119</v>
      </c>
      <c r="BM245" s="209" t="s">
        <v>406</v>
      </c>
    </row>
    <row r="246" s="2" customFormat="1">
      <c r="A246" s="40"/>
      <c r="B246" s="41"/>
      <c r="C246" s="42"/>
      <c r="D246" s="211" t="s">
        <v>126</v>
      </c>
      <c r="E246" s="42"/>
      <c r="F246" s="212" t="s">
        <v>407</v>
      </c>
      <c r="G246" s="42"/>
      <c r="H246" s="42"/>
      <c r="I246" s="213"/>
      <c r="J246" s="42"/>
      <c r="K246" s="42"/>
      <c r="L246" s="46"/>
      <c r="M246" s="214"/>
      <c r="N246" s="215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126</v>
      </c>
      <c r="AU246" s="18" t="s">
        <v>89</v>
      </c>
    </row>
    <row r="247" s="2" customFormat="1">
      <c r="A247" s="40"/>
      <c r="B247" s="41"/>
      <c r="C247" s="42"/>
      <c r="D247" s="229" t="s">
        <v>170</v>
      </c>
      <c r="E247" s="42"/>
      <c r="F247" s="230" t="s">
        <v>408</v>
      </c>
      <c r="G247" s="42"/>
      <c r="H247" s="42"/>
      <c r="I247" s="213"/>
      <c r="J247" s="42"/>
      <c r="K247" s="42"/>
      <c r="L247" s="46"/>
      <c r="M247" s="214"/>
      <c r="N247" s="215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8" t="s">
        <v>170</v>
      </c>
      <c r="AU247" s="18" t="s">
        <v>89</v>
      </c>
    </row>
    <row r="248" s="14" customFormat="1">
      <c r="A248" s="14"/>
      <c r="B248" s="241"/>
      <c r="C248" s="242"/>
      <c r="D248" s="211" t="s">
        <v>208</v>
      </c>
      <c r="E248" s="243" t="s">
        <v>32</v>
      </c>
      <c r="F248" s="244" t="s">
        <v>86</v>
      </c>
      <c r="G248" s="242"/>
      <c r="H248" s="245">
        <v>1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208</v>
      </c>
      <c r="AU248" s="251" t="s">
        <v>89</v>
      </c>
      <c r="AV248" s="14" t="s">
        <v>89</v>
      </c>
      <c r="AW248" s="14" t="s">
        <v>39</v>
      </c>
      <c r="AX248" s="14" t="s">
        <v>86</v>
      </c>
      <c r="AY248" s="251" t="s">
        <v>120</v>
      </c>
    </row>
    <row r="249" s="2" customFormat="1" ht="24.15" customHeight="1">
      <c r="A249" s="40"/>
      <c r="B249" s="41"/>
      <c r="C249" s="263" t="s">
        <v>409</v>
      </c>
      <c r="D249" s="263" t="s">
        <v>307</v>
      </c>
      <c r="E249" s="264" t="s">
        <v>410</v>
      </c>
      <c r="F249" s="265" t="s">
        <v>411</v>
      </c>
      <c r="G249" s="266" t="s">
        <v>395</v>
      </c>
      <c r="H249" s="267">
        <v>1</v>
      </c>
      <c r="I249" s="268"/>
      <c r="J249" s="269">
        <f>ROUND(I249*H249,2)</f>
        <v>0</v>
      </c>
      <c r="K249" s="265" t="s">
        <v>167</v>
      </c>
      <c r="L249" s="270"/>
      <c r="M249" s="271" t="s">
        <v>32</v>
      </c>
      <c r="N249" s="272" t="s">
        <v>49</v>
      </c>
      <c r="O249" s="86"/>
      <c r="P249" s="207">
        <f>O249*H249</f>
        <v>0</v>
      </c>
      <c r="Q249" s="207">
        <v>0.010970000000000001</v>
      </c>
      <c r="R249" s="207">
        <f>Q249*H249</f>
        <v>0.010970000000000001</v>
      </c>
      <c r="S249" s="207">
        <v>0</v>
      </c>
      <c r="T249" s="208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09" t="s">
        <v>153</v>
      </c>
      <c r="AT249" s="209" t="s">
        <v>307</v>
      </c>
      <c r="AU249" s="209" t="s">
        <v>89</v>
      </c>
      <c r="AY249" s="18" t="s">
        <v>120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8" t="s">
        <v>86</v>
      </c>
      <c r="BK249" s="210">
        <f>ROUND(I249*H249,2)</f>
        <v>0</v>
      </c>
      <c r="BL249" s="18" t="s">
        <v>119</v>
      </c>
      <c r="BM249" s="209" t="s">
        <v>412</v>
      </c>
    </row>
    <row r="250" s="2" customFormat="1">
      <c r="A250" s="40"/>
      <c r="B250" s="41"/>
      <c r="C250" s="42"/>
      <c r="D250" s="211" t="s">
        <v>126</v>
      </c>
      <c r="E250" s="42"/>
      <c r="F250" s="212" t="s">
        <v>411</v>
      </c>
      <c r="G250" s="42"/>
      <c r="H250" s="42"/>
      <c r="I250" s="213"/>
      <c r="J250" s="42"/>
      <c r="K250" s="42"/>
      <c r="L250" s="46"/>
      <c r="M250" s="214"/>
      <c r="N250" s="215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126</v>
      </c>
      <c r="AU250" s="18" t="s">
        <v>89</v>
      </c>
    </row>
    <row r="251" s="14" customFormat="1">
      <c r="A251" s="14"/>
      <c r="B251" s="241"/>
      <c r="C251" s="242"/>
      <c r="D251" s="211" t="s">
        <v>208</v>
      </c>
      <c r="E251" s="243" t="s">
        <v>32</v>
      </c>
      <c r="F251" s="244" t="s">
        <v>86</v>
      </c>
      <c r="G251" s="242"/>
      <c r="H251" s="245">
        <v>1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208</v>
      </c>
      <c r="AU251" s="251" t="s">
        <v>89</v>
      </c>
      <c r="AV251" s="14" t="s">
        <v>89</v>
      </c>
      <c r="AW251" s="14" t="s">
        <v>39</v>
      </c>
      <c r="AX251" s="14" t="s">
        <v>86</v>
      </c>
      <c r="AY251" s="251" t="s">
        <v>120</v>
      </c>
    </row>
    <row r="252" s="2" customFormat="1" ht="24.15" customHeight="1">
      <c r="A252" s="40"/>
      <c r="B252" s="41"/>
      <c r="C252" s="198" t="s">
        <v>413</v>
      </c>
      <c r="D252" s="198" t="s">
        <v>121</v>
      </c>
      <c r="E252" s="199" t="s">
        <v>414</v>
      </c>
      <c r="F252" s="200" t="s">
        <v>415</v>
      </c>
      <c r="G252" s="201" t="s">
        <v>395</v>
      </c>
      <c r="H252" s="202">
        <v>1</v>
      </c>
      <c r="I252" s="203"/>
      <c r="J252" s="204">
        <f>ROUND(I252*H252,2)</f>
        <v>0</v>
      </c>
      <c r="K252" s="200" t="s">
        <v>167</v>
      </c>
      <c r="L252" s="46"/>
      <c r="M252" s="205" t="s">
        <v>32</v>
      </c>
      <c r="N252" s="206" t="s">
        <v>49</v>
      </c>
      <c r="O252" s="86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09" t="s">
        <v>119</v>
      </c>
      <c r="AT252" s="209" t="s">
        <v>121</v>
      </c>
      <c r="AU252" s="209" t="s">
        <v>89</v>
      </c>
      <c r="AY252" s="18" t="s">
        <v>120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8" t="s">
        <v>86</v>
      </c>
      <c r="BK252" s="210">
        <f>ROUND(I252*H252,2)</f>
        <v>0</v>
      </c>
      <c r="BL252" s="18" t="s">
        <v>119</v>
      </c>
      <c r="BM252" s="209" t="s">
        <v>416</v>
      </c>
    </row>
    <row r="253" s="2" customFormat="1">
      <c r="A253" s="40"/>
      <c r="B253" s="41"/>
      <c r="C253" s="42"/>
      <c r="D253" s="211" t="s">
        <v>126</v>
      </c>
      <c r="E253" s="42"/>
      <c r="F253" s="212" t="s">
        <v>417</v>
      </c>
      <c r="G253" s="42"/>
      <c r="H253" s="42"/>
      <c r="I253" s="213"/>
      <c r="J253" s="42"/>
      <c r="K253" s="42"/>
      <c r="L253" s="46"/>
      <c r="M253" s="214"/>
      <c r="N253" s="21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126</v>
      </c>
      <c r="AU253" s="18" t="s">
        <v>89</v>
      </c>
    </row>
    <row r="254" s="2" customFormat="1">
      <c r="A254" s="40"/>
      <c r="B254" s="41"/>
      <c r="C254" s="42"/>
      <c r="D254" s="229" t="s">
        <v>170</v>
      </c>
      <c r="E254" s="42"/>
      <c r="F254" s="230" t="s">
        <v>418</v>
      </c>
      <c r="G254" s="42"/>
      <c r="H254" s="42"/>
      <c r="I254" s="213"/>
      <c r="J254" s="42"/>
      <c r="K254" s="42"/>
      <c r="L254" s="46"/>
      <c r="M254" s="214"/>
      <c r="N254" s="215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170</v>
      </c>
      <c r="AU254" s="18" t="s">
        <v>89</v>
      </c>
    </row>
    <row r="255" s="14" customFormat="1">
      <c r="A255" s="14"/>
      <c r="B255" s="241"/>
      <c r="C255" s="242"/>
      <c r="D255" s="211" t="s">
        <v>208</v>
      </c>
      <c r="E255" s="243" t="s">
        <v>32</v>
      </c>
      <c r="F255" s="244" t="s">
        <v>86</v>
      </c>
      <c r="G255" s="242"/>
      <c r="H255" s="245">
        <v>1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208</v>
      </c>
      <c r="AU255" s="251" t="s">
        <v>89</v>
      </c>
      <c r="AV255" s="14" t="s">
        <v>89</v>
      </c>
      <c r="AW255" s="14" t="s">
        <v>39</v>
      </c>
      <c r="AX255" s="14" t="s">
        <v>86</v>
      </c>
      <c r="AY255" s="251" t="s">
        <v>120</v>
      </c>
    </row>
    <row r="256" s="2" customFormat="1" ht="21.75" customHeight="1">
      <c r="A256" s="40"/>
      <c r="B256" s="41"/>
      <c r="C256" s="263" t="s">
        <v>419</v>
      </c>
      <c r="D256" s="263" t="s">
        <v>307</v>
      </c>
      <c r="E256" s="264" t="s">
        <v>420</v>
      </c>
      <c r="F256" s="265" t="s">
        <v>421</v>
      </c>
      <c r="G256" s="266" t="s">
        <v>395</v>
      </c>
      <c r="H256" s="267">
        <v>1</v>
      </c>
      <c r="I256" s="268"/>
      <c r="J256" s="269">
        <f>ROUND(I256*H256,2)</f>
        <v>0</v>
      </c>
      <c r="K256" s="265" t="s">
        <v>167</v>
      </c>
      <c r="L256" s="270"/>
      <c r="M256" s="271" t="s">
        <v>32</v>
      </c>
      <c r="N256" s="272" t="s">
        <v>49</v>
      </c>
      <c r="O256" s="86"/>
      <c r="P256" s="207">
        <f>O256*H256</f>
        <v>0</v>
      </c>
      <c r="Q256" s="207">
        <v>0.0035000000000000001</v>
      </c>
      <c r="R256" s="207">
        <f>Q256*H256</f>
        <v>0.0035000000000000001</v>
      </c>
      <c r="S256" s="207">
        <v>0</v>
      </c>
      <c r="T256" s="208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09" t="s">
        <v>153</v>
      </c>
      <c r="AT256" s="209" t="s">
        <v>307</v>
      </c>
      <c r="AU256" s="209" t="s">
        <v>89</v>
      </c>
      <c r="AY256" s="18" t="s">
        <v>120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8" t="s">
        <v>86</v>
      </c>
      <c r="BK256" s="210">
        <f>ROUND(I256*H256,2)</f>
        <v>0</v>
      </c>
      <c r="BL256" s="18" t="s">
        <v>119</v>
      </c>
      <c r="BM256" s="209" t="s">
        <v>422</v>
      </c>
    </row>
    <row r="257" s="2" customFormat="1">
      <c r="A257" s="40"/>
      <c r="B257" s="41"/>
      <c r="C257" s="42"/>
      <c r="D257" s="211" t="s">
        <v>126</v>
      </c>
      <c r="E257" s="42"/>
      <c r="F257" s="212" t="s">
        <v>421</v>
      </c>
      <c r="G257" s="42"/>
      <c r="H257" s="42"/>
      <c r="I257" s="213"/>
      <c r="J257" s="42"/>
      <c r="K257" s="42"/>
      <c r="L257" s="46"/>
      <c r="M257" s="214"/>
      <c r="N257" s="21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126</v>
      </c>
      <c r="AU257" s="18" t="s">
        <v>89</v>
      </c>
    </row>
    <row r="258" s="14" customFormat="1">
      <c r="A258" s="14"/>
      <c r="B258" s="241"/>
      <c r="C258" s="242"/>
      <c r="D258" s="211" t="s">
        <v>208</v>
      </c>
      <c r="E258" s="243" t="s">
        <v>32</v>
      </c>
      <c r="F258" s="244" t="s">
        <v>86</v>
      </c>
      <c r="G258" s="242"/>
      <c r="H258" s="245">
        <v>1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208</v>
      </c>
      <c r="AU258" s="251" t="s">
        <v>89</v>
      </c>
      <c r="AV258" s="14" t="s">
        <v>89</v>
      </c>
      <c r="AW258" s="14" t="s">
        <v>39</v>
      </c>
      <c r="AX258" s="14" t="s">
        <v>86</v>
      </c>
      <c r="AY258" s="251" t="s">
        <v>120</v>
      </c>
    </row>
    <row r="259" s="2" customFormat="1" ht="24.15" customHeight="1">
      <c r="A259" s="40"/>
      <c r="B259" s="41"/>
      <c r="C259" s="198" t="s">
        <v>423</v>
      </c>
      <c r="D259" s="198" t="s">
        <v>121</v>
      </c>
      <c r="E259" s="199" t="s">
        <v>424</v>
      </c>
      <c r="F259" s="200" t="s">
        <v>425</v>
      </c>
      <c r="G259" s="201" t="s">
        <v>381</v>
      </c>
      <c r="H259" s="202">
        <v>58.450000000000003</v>
      </c>
      <c r="I259" s="203"/>
      <c r="J259" s="204">
        <f>ROUND(I259*H259,2)</f>
        <v>0</v>
      </c>
      <c r="K259" s="200" t="s">
        <v>167</v>
      </c>
      <c r="L259" s="46"/>
      <c r="M259" s="205" t="s">
        <v>32</v>
      </c>
      <c r="N259" s="206" t="s">
        <v>49</v>
      </c>
      <c r="O259" s="86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09" t="s">
        <v>119</v>
      </c>
      <c r="AT259" s="209" t="s">
        <v>121</v>
      </c>
      <c r="AU259" s="209" t="s">
        <v>89</v>
      </c>
      <c r="AY259" s="18" t="s">
        <v>120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8" t="s">
        <v>86</v>
      </c>
      <c r="BK259" s="210">
        <f>ROUND(I259*H259,2)</f>
        <v>0</v>
      </c>
      <c r="BL259" s="18" t="s">
        <v>119</v>
      </c>
      <c r="BM259" s="209" t="s">
        <v>426</v>
      </c>
    </row>
    <row r="260" s="2" customFormat="1">
      <c r="A260" s="40"/>
      <c r="B260" s="41"/>
      <c r="C260" s="42"/>
      <c r="D260" s="211" t="s">
        <v>126</v>
      </c>
      <c r="E260" s="42"/>
      <c r="F260" s="212" t="s">
        <v>425</v>
      </c>
      <c r="G260" s="42"/>
      <c r="H260" s="42"/>
      <c r="I260" s="213"/>
      <c r="J260" s="42"/>
      <c r="K260" s="42"/>
      <c r="L260" s="46"/>
      <c r="M260" s="214"/>
      <c r="N260" s="215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126</v>
      </c>
      <c r="AU260" s="18" t="s">
        <v>89</v>
      </c>
    </row>
    <row r="261" s="2" customFormat="1">
      <c r="A261" s="40"/>
      <c r="B261" s="41"/>
      <c r="C261" s="42"/>
      <c r="D261" s="229" t="s">
        <v>170</v>
      </c>
      <c r="E261" s="42"/>
      <c r="F261" s="230" t="s">
        <v>427</v>
      </c>
      <c r="G261" s="42"/>
      <c r="H261" s="42"/>
      <c r="I261" s="213"/>
      <c r="J261" s="42"/>
      <c r="K261" s="42"/>
      <c r="L261" s="46"/>
      <c r="M261" s="214"/>
      <c r="N261" s="21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170</v>
      </c>
      <c r="AU261" s="18" t="s">
        <v>89</v>
      </c>
    </row>
    <row r="262" s="13" customFormat="1">
      <c r="A262" s="13"/>
      <c r="B262" s="231"/>
      <c r="C262" s="232"/>
      <c r="D262" s="211" t="s">
        <v>208</v>
      </c>
      <c r="E262" s="233" t="s">
        <v>32</v>
      </c>
      <c r="F262" s="234" t="s">
        <v>385</v>
      </c>
      <c r="G262" s="232"/>
      <c r="H262" s="233" t="s">
        <v>32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208</v>
      </c>
      <c r="AU262" s="240" t="s">
        <v>89</v>
      </c>
      <c r="AV262" s="13" t="s">
        <v>86</v>
      </c>
      <c r="AW262" s="13" t="s">
        <v>39</v>
      </c>
      <c r="AX262" s="13" t="s">
        <v>78</v>
      </c>
      <c r="AY262" s="240" t="s">
        <v>120</v>
      </c>
    </row>
    <row r="263" s="14" customFormat="1">
      <c r="A263" s="14"/>
      <c r="B263" s="241"/>
      <c r="C263" s="242"/>
      <c r="D263" s="211" t="s">
        <v>208</v>
      </c>
      <c r="E263" s="243" t="s">
        <v>32</v>
      </c>
      <c r="F263" s="244" t="s">
        <v>386</v>
      </c>
      <c r="G263" s="242"/>
      <c r="H263" s="245">
        <v>58.450000000000003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208</v>
      </c>
      <c r="AU263" s="251" t="s">
        <v>89</v>
      </c>
      <c r="AV263" s="14" t="s">
        <v>89</v>
      </c>
      <c r="AW263" s="14" t="s">
        <v>39</v>
      </c>
      <c r="AX263" s="14" t="s">
        <v>86</v>
      </c>
      <c r="AY263" s="251" t="s">
        <v>120</v>
      </c>
    </row>
    <row r="264" s="2" customFormat="1" ht="16.5" customHeight="1">
      <c r="A264" s="40"/>
      <c r="B264" s="41"/>
      <c r="C264" s="198" t="s">
        <v>428</v>
      </c>
      <c r="D264" s="198" t="s">
        <v>121</v>
      </c>
      <c r="E264" s="199" t="s">
        <v>429</v>
      </c>
      <c r="F264" s="200" t="s">
        <v>430</v>
      </c>
      <c r="G264" s="201" t="s">
        <v>381</v>
      </c>
      <c r="H264" s="202">
        <v>58.450000000000003</v>
      </c>
      <c r="I264" s="203"/>
      <c r="J264" s="204">
        <f>ROUND(I264*H264,2)</f>
        <v>0</v>
      </c>
      <c r="K264" s="200" t="s">
        <v>167</v>
      </c>
      <c r="L264" s="46"/>
      <c r="M264" s="205" t="s">
        <v>32</v>
      </c>
      <c r="N264" s="206" t="s">
        <v>49</v>
      </c>
      <c r="O264" s="86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09" t="s">
        <v>119</v>
      </c>
      <c r="AT264" s="209" t="s">
        <v>121</v>
      </c>
      <c r="AU264" s="209" t="s">
        <v>89</v>
      </c>
      <c r="AY264" s="18" t="s">
        <v>120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86</v>
      </c>
      <c r="BK264" s="210">
        <f>ROUND(I264*H264,2)</f>
        <v>0</v>
      </c>
      <c r="BL264" s="18" t="s">
        <v>119</v>
      </c>
      <c r="BM264" s="209" t="s">
        <v>431</v>
      </c>
    </row>
    <row r="265" s="2" customFormat="1">
      <c r="A265" s="40"/>
      <c r="B265" s="41"/>
      <c r="C265" s="42"/>
      <c r="D265" s="211" t="s">
        <v>126</v>
      </c>
      <c r="E265" s="42"/>
      <c r="F265" s="212" t="s">
        <v>432</v>
      </c>
      <c r="G265" s="42"/>
      <c r="H265" s="42"/>
      <c r="I265" s="213"/>
      <c r="J265" s="42"/>
      <c r="K265" s="42"/>
      <c r="L265" s="46"/>
      <c r="M265" s="214"/>
      <c r="N265" s="21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126</v>
      </c>
      <c r="AU265" s="18" t="s">
        <v>89</v>
      </c>
    </row>
    <row r="266" s="2" customFormat="1">
      <c r="A266" s="40"/>
      <c r="B266" s="41"/>
      <c r="C266" s="42"/>
      <c r="D266" s="229" t="s">
        <v>170</v>
      </c>
      <c r="E266" s="42"/>
      <c r="F266" s="230" t="s">
        <v>433</v>
      </c>
      <c r="G266" s="42"/>
      <c r="H266" s="42"/>
      <c r="I266" s="213"/>
      <c r="J266" s="42"/>
      <c r="K266" s="42"/>
      <c r="L266" s="46"/>
      <c r="M266" s="214"/>
      <c r="N266" s="21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170</v>
      </c>
      <c r="AU266" s="18" t="s">
        <v>89</v>
      </c>
    </row>
    <row r="267" s="13" customFormat="1">
      <c r="A267" s="13"/>
      <c r="B267" s="231"/>
      <c r="C267" s="232"/>
      <c r="D267" s="211" t="s">
        <v>208</v>
      </c>
      <c r="E267" s="233" t="s">
        <v>32</v>
      </c>
      <c r="F267" s="234" t="s">
        <v>385</v>
      </c>
      <c r="G267" s="232"/>
      <c r="H267" s="233" t="s">
        <v>32</v>
      </c>
      <c r="I267" s="235"/>
      <c r="J267" s="232"/>
      <c r="K267" s="232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208</v>
      </c>
      <c r="AU267" s="240" t="s">
        <v>89</v>
      </c>
      <c r="AV267" s="13" t="s">
        <v>86</v>
      </c>
      <c r="AW267" s="13" t="s">
        <v>39</v>
      </c>
      <c r="AX267" s="13" t="s">
        <v>78</v>
      </c>
      <c r="AY267" s="240" t="s">
        <v>120</v>
      </c>
    </row>
    <row r="268" s="14" customFormat="1">
      <c r="A268" s="14"/>
      <c r="B268" s="241"/>
      <c r="C268" s="242"/>
      <c r="D268" s="211" t="s">
        <v>208</v>
      </c>
      <c r="E268" s="243" t="s">
        <v>32</v>
      </c>
      <c r="F268" s="244" t="s">
        <v>386</v>
      </c>
      <c r="G268" s="242"/>
      <c r="H268" s="245">
        <v>58.450000000000003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208</v>
      </c>
      <c r="AU268" s="251" t="s">
        <v>89</v>
      </c>
      <c r="AV268" s="14" t="s">
        <v>89</v>
      </c>
      <c r="AW268" s="14" t="s">
        <v>39</v>
      </c>
      <c r="AX268" s="14" t="s">
        <v>86</v>
      </c>
      <c r="AY268" s="251" t="s">
        <v>120</v>
      </c>
    </row>
    <row r="269" s="2" customFormat="1" ht="33" customHeight="1">
      <c r="A269" s="40"/>
      <c r="B269" s="41"/>
      <c r="C269" s="198" t="s">
        <v>434</v>
      </c>
      <c r="D269" s="198" t="s">
        <v>121</v>
      </c>
      <c r="E269" s="199" t="s">
        <v>435</v>
      </c>
      <c r="F269" s="200" t="s">
        <v>436</v>
      </c>
      <c r="G269" s="201" t="s">
        <v>395</v>
      </c>
      <c r="H269" s="202">
        <v>1</v>
      </c>
      <c r="I269" s="203"/>
      <c r="J269" s="204">
        <f>ROUND(I269*H269,2)</f>
        <v>0</v>
      </c>
      <c r="K269" s="200" t="s">
        <v>167</v>
      </c>
      <c r="L269" s="46"/>
      <c r="M269" s="205" t="s">
        <v>32</v>
      </c>
      <c r="N269" s="206" t="s">
        <v>49</v>
      </c>
      <c r="O269" s="86"/>
      <c r="P269" s="207">
        <f>O269*H269</f>
        <v>0</v>
      </c>
      <c r="Q269" s="207">
        <v>0.43786000000000003</v>
      </c>
      <c r="R269" s="207">
        <f>Q269*H269</f>
        <v>0.43786000000000003</v>
      </c>
      <c r="S269" s="207">
        <v>0</v>
      </c>
      <c r="T269" s="208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09" t="s">
        <v>119</v>
      </c>
      <c r="AT269" s="209" t="s">
        <v>121</v>
      </c>
      <c r="AU269" s="209" t="s">
        <v>89</v>
      </c>
      <c r="AY269" s="18" t="s">
        <v>120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86</v>
      </c>
      <c r="BK269" s="210">
        <f>ROUND(I269*H269,2)</f>
        <v>0</v>
      </c>
      <c r="BL269" s="18" t="s">
        <v>119</v>
      </c>
      <c r="BM269" s="209" t="s">
        <v>437</v>
      </c>
    </row>
    <row r="270" s="2" customFormat="1">
      <c r="A270" s="40"/>
      <c r="B270" s="41"/>
      <c r="C270" s="42"/>
      <c r="D270" s="211" t="s">
        <v>126</v>
      </c>
      <c r="E270" s="42"/>
      <c r="F270" s="212" t="s">
        <v>438</v>
      </c>
      <c r="G270" s="42"/>
      <c r="H270" s="42"/>
      <c r="I270" s="213"/>
      <c r="J270" s="42"/>
      <c r="K270" s="42"/>
      <c r="L270" s="46"/>
      <c r="M270" s="214"/>
      <c r="N270" s="21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126</v>
      </c>
      <c r="AU270" s="18" t="s">
        <v>89</v>
      </c>
    </row>
    <row r="271" s="2" customFormat="1">
      <c r="A271" s="40"/>
      <c r="B271" s="41"/>
      <c r="C271" s="42"/>
      <c r="D271" s="229" t="s">
        <v>170</v>
      </c>
      <c r="E271" s="42"/>
      <c r="F271" s="230" t="s">
        <v>439</v>
      </c>
      <c r="G271" s="42"/>
      <c r="H271" s="42"/>
      <c r="I271" s="213"/>
      <c r="J271" s="42"/>
      <c r="K271" s="42"/>
      <c r="L271" s="46"/>
      <c r="M271" s="214"/>
      <c r="N271" s="215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170</v>
      </c>
      <c r="AU271" s="18" t="s">
        <v>89</v>
      </c>
    </row>
    <row r="272" s="2" customFormat="1" ht="24.15" customHeight="1">
      <c r="A272" s="40"/>
      <c r="B272" s="41"/>
      <c r="C272" s="263" t="s">
        <v>440</v>
      </c>
      <c r="D272" s="263" t="s">
        <v>307</v>
      </c>
      <c r="E272" s="264" t="s">
        <v>441</v>
      </c>
      <c r="F272" s="265" t="s">
        <v>442</v>
      </c>
      <c r="G272" s="266" t="s">
        <v>395</v>
      </c>
      <c r="H272" s="267">
        <v>1</v>
      </c>
      <c r="I272" s="268"/>
      <c r="J272" s="269">
        <f>ROUND(I272*H272,2)</f>
        <v>0</v>
      </c>
      <c r="K272" s="265" t="s">
        <v>167</v>
      </c>
      <c r="L272" s="270"/>
      <c r="M272" s="271" t="s">
        <v>32</v>
      </c>
      <c r="N272" s="272" t="s">
        <v>49</v>
      </c>
      <c r="O272" s="86"/>
      <c r="P272" s="207">
        <f>O272*H272</f>
        <v>0</v>
      </c>
      <c r="Q272" s="207">
        <v>0.086999999999999994</v>
      </c>
      <c r="R272" s="207">
        <f>Q272*H272</f>
        <v>0.086999999999999994</v>
      </c>
      <c r="S272" s="207">
        <v>0</v>
      </c>
      <c r="T272" s="208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09" t="s">
        <v>153</v>
      </c>
      <c r="AT272" s="209" t="s">
        <v>307</v>
      </c>
      <c r="AU272" s="209" t="s">
        <v>89</v>
      </c>
      <c r="AY272" s="18" t="s">
        <v>120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8" t="s">
        <v>86</v>
      </c>
      <c r="BK272" s="210">
        <f>ROUND(I272*H272,2)</f>
        <v>0</v>
      </c>
      <c r="BL272" s="18" t="s">
        <v>119</v>
      </c>
      <c r="BM272" s="209" t="s">
        <v>443</v>
      </c>
    </row>
    <row r="273" s="2" customFormat="1">
      <c r="A273" s="40"/>
      <c r="B273" s="41"/>
      <c r="C273" s="42"/>
      <c r="D273" s="211" t="s">
        <v>126</v>
      </c>
      <c r="E273" s="42"/>
      <c r="F273" s="212" t="s">
        <v>442</v>
      </c>
      <c r="G273" s="42"/>
      <c r="H273" s="42"/>
      <c r="I273" s="213"/>
      <c r="J273" s="42"/>
      <c r="K273" s="42"/>
      <c r="L273" s="46"/>
      <c r="M273" s="214"/>
      <c r="N273" s="21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126</v>
      </c>
      <c r="AU273" s="18" t="s">
        <v>89</v>
      </c>
    </row>
    <row r="274" s="2" customFormat="1" ht="24.15" customHeight="1">
      <c r="A274" s="40"/>
      <c r="B274" s="41"/>
      <c r="C274" s="198" t="s">
        <v>444</v>
      </c>
      <c r="D274" s="198" t="s">
        <v>121</v>
      </c>
      <c r="E274" s="199" t="s">
        <v>445</v>
      </c>
      <c r="F274" s="200" t="s">
        <v>446</v>
      </c>
      <c r="G274" s="201" t="s">
        <v>395</v>
      </c>
      <c r="H274" s="202">
        <v>1</v>
      </c>
      <c r="I274" s="203"/>
      <c r="J274" s="204">
        <f>ROUND(I274*H274,2)</f>
        <v>0</v>
      </c>
      <c r="K274" s="200" t="s">
        <v>167</v>
      </c>
      <c r="L274" s="46"/>
      <c r="M274" s="205" t="s">
        <v>32</v>
      </c>
      <c r="N274" s="206" t="s">
        <v>49</v>
      </c>
      <c r="O274" s="86"/>
      <c r="P274" s="207">
        <f>O274*H274</f>
        <v>0</v>
      </c>
      <c r="Q274" s="207">
        <v>0.21734000000000001</v>
      </c>
      <c r="R274" s="207">
        <f>Q274*H274</f>
        <v>0.21734000000000001</v>
      </c>
      <c r="S274" s="207">
        <v>0</v>
      </c>
      <c r="T274" s="20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09" t="s">
        <v>119</v>
      </c>
      <c r="AT274" s="209" t="s">
        <v>121</v>
      </c>
      <c r="AU274" s="209" t="s">
        <v>89</v>
      </c>
      <c r="AY274" s="18" t="s">
        <v>120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8" t="s">
        <v>86</v>
      </c>
      <c r="BK274" s="210">
        <f>ROUND(I274*H274,2)</f>
        <v>0</v>
      </c>
      <c r="BL274" s="18" t="s">
        <v>119</v>
      </c>
      <c r="BM274" s="209" t="s">
        <v>447</v>
      </c>
    </row>
    <row r="275" s="2" customFormat="1">
      <c r="A275" s="40"/>
      <c r="B275" s="41"/>
      <c r="C275" s="42"/>
      <c r="D275" s="211" t="s">
        <v>126</v>
      </c>
      <c r="E275" s="42"/>
      <c r="F275" s="212" t="s">
        <v>448</v>
      </c>
      <c r="G275" s="42"/>
      <c r="H275" s="42"/>
      <c r="I275" s="213"/>
      <c r="J275" s="42"/>
      <c r="K275" s="42"/>
      <c r="L275" s="46"/>
      <c r="M275" s="214"/>
      <c r="N275" s="215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126</v>
      </c>
      <c r="AU275" s="18" t="s">
        <v>89</v>
      </c>
    </row>
    <row r="276" s="2" customFormat="1">
      <c r="A276" s="40"/>
      <c r="B276" s="41"/>
      <c r="C276" s="42"/>
      <c r="D276" s="229" t="s">
        <v>170</v>
      </c>
      <c r="E276" s="42"/>
      <c r="F276" s="230" t="s">
        <v>449</v>
      </c>
      <c r="G276" s="42"/>
      <c r="H276" s="42"/>
      <c r="I276" s="213"/>
      <c r="J276" s="42"/>
      <c r="K276" s="42"/>
      <c r="L276" s="46"/>
      <c r="M276" s="214"/>
      <c r="N276" s="21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170</v>
      </c>
      <c r="AU276" s="18" t="s">
        <v>89</v>
      </c>
    </row>
    <row r="277" s="2" customFormat="1" ht="21.75" customHeight="1">
      <c r="A277" s="40"/>
      <c r="B277" s="41"/>
      <c r="C277" s="263" t="s">
        <v>450</v>
      </c>
      <c r="D277" s="263" t="s">
        <v>307</v>
      </c>
      <c r="E277" s="264" t="s">
        <v>451</v>
      </c>
      <c r="F277" s="265" t="s">
        <v>452</v>
      </c>
      <c r="G277" s="266" t="s">
        <v>395</v>
      </c>
      <c r="H277" s="267">
        <v>1</v>
      </c>
      <c r="I277" s="268"/>
      <c r="J277" s="269">
        <f>ROUND(I277*H277,2)</f>
        <v>0</v>
      </c>
      <c r="K277" s="265" t="s">
        <v>167</v>
      </c>
      <c r="L277" s="270"/>
      <c r="M277" s="271" t="s">
        <v>32</v>
      </c>
      <c r="N277" s="272" t="s">
        <v>49</v>
      </c>
      <c r="O277" s="86"/>
      <c r="P277" s="207">
        <f>O277*H277</f>
        <v>0</v>
      </c>
      <c r="Q277" s="207">
        <v>0.080000000000000002</v>
      </c>
      <c r="R277" s="207">
        <f>Q277*H277</f>
        <v>0.080000000000000002</v>
      </c>
      <c r="S277" s="207">
        <v>0</v>
      </c>
      <c r="T277" s="20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09" t="s">
        <v>153</v>
      </c>
      <c r="AT277" s="209" t="s">
        <v>307</v>
      </c>
      <c r="AU277" s="209" t="s">
        <v>89</v>
      </c>
      <c r="AY277" s="18" t="s">
        <v>120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8" t="s">
        <v>86</v>
      </c>
      <c r="BK277" s="210">
        <f>ROUND(I277*H277,2)</f>
        <v>0</v>
      </c>
      <c r="BL277" s="18" t="s">
        <v>119</v>
      </c>
      <c r="BM277" s="209" t="s">
        <v>453</v>
      </c>
    </row>
    <row r="278" s="2" customFormat="1">
      <c r="A278" s="40"/>
      <c r="B278" s="41"/>
      <c r="C278" s="42"/>
      <c r="D278" s="211" t="s">
        <v>126</v>
      </c>
      <c r="E278" s="42"/>
      <c r="F278" s="212" t="s">
        <v>452</v>
      </c>
      <c r="G278" s="42"/>
      <c r="H278" s="42"/>
      <c r="I278" s="213"/>
      <c r="J278" s="42"/>
      <c r="K278" s="42"/>
      <c r="L278" s="46"/>
      <c r="M278" s="214"/>
      <c r="N278" s="21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126</v>
      </c>
      <c r="AU278" s="18" t="s">
        <v>89</v>
      </c>
    </row>
    <row r="279" s="2" customFormat="1" ht="16.5" customHeight="1">
      <c r="A279" s="40"/>
      <c r="B279" s="41"/>
      <c r="C279" s="198" t="s">
        <v>454</v>
      </c>
      <c r="D279" s="198" t="s">
        <v>121</v>
      </c>
      <c r="E279" s="199" t="s">
        <v>455</v>
      </c>
      <c r="F279" s="200" t="s">
        <v>456</v>
      </c>
      <c r="G279" s="201" t="s">
        <v>395</v>
      </c>
      <c r="H279" s="202">
        <v>1</v>
      </c>
      <c r="I279" s="203"/>
      <c r="J279" s="204">
        <f>ROUND(I279*H279,2)</f>
        <v>0</v>
      </c>
      <c r="K279" s="200" t="s">
        <v>167</v>
      </c>
      <c r="L279" s="46"/>
      <c r="M279" s="205" t="s">
        <v>32</v>
      </c>
      <c r="N279" s="206" t="s">
        <v>49</v>
      </c>
      <c r="O279" s="86"/>
      <c r="P279" s="207">
        <f>O279*H279</f>
        <v>0</v>
      </c>
      <c r="Q279" s="207">
        <v>0.12303</v>
      </c>
      <c r="R279" s="207">
        <f>Q279*H279</f>
        <v>0.12303</v>
      </c>
      <c r="S279" s="207">
        <v>0</v>
      </c>
      <c r="T279" s="208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09" t="s">
        <v>119</v>
      </c>
      <c r="AT279" s="209" t="s">
        <v>121</v>
      </c>
      <c r="AU279" s="209" t="s">
        <v>89</v>
      </c>
      <c r="AY279" s="18" t="s">
        <v>120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8" t="s">
        <v>86</v>
      </c>
      <c r="BK279" s="210">
        <f>ROUND(I279*H279,2)</f>
        <v>0</v>
      </c>
      <c r="BL279" s="18" t="s">
        <v>119</v>
      </c>
      <c r="BM279" s="209" t="s">
        <v>457</v>
      </c>
    </row>
    <row r="280" s="2" customFormat="1">
      <c r="A280" s="40"/>
      <c r="B280" s="41"/>
      <c r="C280" s="42"/>
      <c r="D280" s="211" t="s">
        <v>126</v>
      </c>
      <c r="E280" s="42"/>
      <c r="F280" s="212" t="s">
        <v>456</v>
      </c>
      <c r="G280" s="42"/>
      <c r="H280" s="42"/>
      <c r="I280" s="213"/>
      <c r="J280" s="42"/>
      <c r="K280" s="42"/>
      <c r="L280" s="46"/>
      <c r="M280" s="214"/>
      <c r="N280" s="215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126</v>
      </c>
      <c r="AU280" s="18" t="s">
        <v>89</v>
      </c>
    </row>
    <row r="281" s="2" customFormat="1">
      <c r="A281" s="40"/>
      <c r="B281" s="41"/>
      <c r="C281" s="42"/>
      <c r="D281" s="229" t="s">
        <v>170</v>
      </c>
      <c r="E281" s="42"/>
      <c r="F281" s="230" t="s">
        <v>458</v>
      </c>
      <c r="G281" s="42"/>
      <c r="H281" s="42"/>
      <c r="I281" s="213"/>
      <c r="J281" s="42"/>
      <c r="K281" s="42"/>
      <c r="L281" s="46"/>
      <c r="M281" s="214"/>
      <c r="N281" s="21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170</v>
      </c>
      <c r="AU281" s="18" t="s">
        <v>89</v>
      </c>
    </row>
    <row r="282" s="14" customFormat="1">
      <c r="A282" s="14"/>
      <c r="B282" s="241"/>
      <c r="C282" s="242"/>
      <c r="D282" s="211" t="s">
        <v>208</v>
      </c>
      <c r="E282" s="243" t="s">
        <v>32</v>
      </c>
      <c r="F282" s="244" t="s">
        <v>86</v>
      </c>
      <c r="G282" s="242"/>
      <c r="H282" s="245">
        <v>1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208</v>
      </c>
      <c r="AU282" s="251" t="s">
        <v>89</v>
      </c>
      <c r="AV282" s="14" t="s">
        <v>89</v>
      </c>
      <c r="AW282" s="14" t="s">
        <v>39</v>
      </c>
      <c r="AX282" s="14" t="s">
        <v>86</v>
      </c>
      <c r="AY282" s="251" t="s">
        <v>120</v>
      </c>
    </row>
    <row r="283" s="2" customFormat="1" ht="24.15" customHeight="1">
      <c r="A283" s="40"/>
      <c r="B283" s="41"/>
      <c r="C283" s="263" t="s">
        <v>459</v>
      </c>
      <c r="D283" s="263" t="s">
        <v>307</v>
      </c>
      <c r="E283" s="264" t="s">
        <v>460</v>
      </c>
      <c r="F283" s="265" t="s">
        <v>461</v>
      </c>
      <c r="G283" s="266" t="s">
        <v>395</v>
      </c>
      <c r="H283" s="267">
        <v>1</v>
      </c>
      <c r="I283" s="268"/>
      <c r="J283" s="269">
        <f>ROUND(I283*H283,2)</f>
        <v>0</v>
      </c>
      <c r="K283" s="265" t="s">
        <v>167</v>
      </c>
      <c r="L283" s="270"/>
      <c r="M283" s="271" t="s">
        <v>32</v>
      </c>
      <c r="N283" s="272" t="s">
        <v>49</v>
      </c>
      <c r="O283" s="86"/>
      <c r="P283" s="207">
        <f>O283*H283</f>
        <v>0</v>
      </c>
      <c r="Q283" s="207">
        <v>0.013299999999999999</v>
      </c>
      <c r="R283" s="207">
        <f>Q283*H283</f>
        <v>0.013299999999999999</v>
      </c>
      <c r="S283" s="207">
        <v>0</v>
      </c>
      <c r="T283" s="20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09" t="s">
        <v>153</v>
      </c>
      <c r="AT283" s="209" t="s">
        <v>307</v>
      </c>
      <c r="AU283" s="209" t="s">
        <v>89</v>
      </c>
      <c r="AY283" s="18" t="s">
        <v>120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86</v>
      </c>
      <c r="BK283" s="210">
        <f>ROUND(I283*H283,2)</f>
        <v>0</v>
      </c>
      <c r="BL283" s="18" t="s">
        <v>119</v>
      </c>
      <c r="BM283" s="209" t="s">
        <v>462</v>
      </c>
    </row>
    <row r="284" s="2" customFormat="1">
      <c r="A284" s="40"/>
      <c r="B284" s="41"/>
      <c r="C284" s="42"/>
      <c r="D284" s="211" t="s">
        <v>126</v>
      </c>
      <c r="E284" s="42"/>
      <c r="F284" s="212" t="s">
        <v>461</v>
      </c>
      <c r="G284" s="42"/>
      <c r="H284" s="42"/>
      <c r="I284" s="213"/>
      <c r="J284" s="42"/>
      <c r="K284" s="42"/>
      <c r="L284" s="46"/>
      <c r="M284" s="214"/>
      <c r="N284" s="21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126</v>
      </c>
      <c r="AU284" s="18" t="s">
        <v>89</v>
      </c>
    </row>
    <row r="285" s="2" customFormat="1" ht="16.5" customHeight="1">
      <c r="A285" s="40"/>
      <c r="B285" s="41"/>
      <c r="C285" s="198" t="s">
        <v>463</v>
      </c>
      <c r="D285" s="198" t="s">
        <v>121</v>
      </c>
      <c r="E285" s="199" t="s">
        <v>464</v>
      </c>
      <c r="F285" s="200" t="s">
        <v>465</v>
      </c>
      <c r="G285" s="201" t="s">
        <v>381</v>
      </c>
      <c r="H285" s="202">
        <v>58.450000000000003</v>
      </c>
      <c r="I285" s="203"/>
      <c r="J285" s="204">
        <f>ROUND(I285*H285,2)</f>
        <v>0</v>
      </c>
      <c r="K285" s="200" t="s">
        <v>167</v>
      </c>
      <c r="L285" s="46"/>
      <c r="M285" s="205" t="s">
        <v>32</v>
      </c>
      <c r="N285" s="206" t="s">
        <v>49</v>
      </c>
      <c r="O285" s="86"/>
      <c r="P285" s="207">
        <f>O285*H285</f>
        <v>0</v>
      </c>
      <c r="Q285" s="207">
        <v>0.00019000000000000001</v>
      </c>
      <c r="R285" s="207">
        <f>Q285*H285</f>
        <v>0.011105500000000001</v>
      </c>
      <c r="S285" s="207">
        <v>0</v>
      </c>
      <c r="T285" s="208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09" t="s">
        <v>119</v>
      </c>
      <c r="AT285" s="209" t="s">
        <v>121</v>
      </c>
      <c r="AU285" s="209" t="s">
        <v>89</v>
      </c>
      <c r="AY285" s="18" t="s">
        <v>120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8" t="s">
        <v>86</v>
      </c>
      <c r="BK285" s="210">
        <f>ROUND(I285*H285,2)</f>
        <v>0</v>
      </c>
      <c r="BL285" s="18" t="s">
        <v>119</v>
      </c>
      <c r="BM285" s="209" t="s">
        <v>466</v>
      </c>
    </row>
    <row r="286" s="2" customFormat="1">
      <c r="A286" s="40"/>
      <c r="B286" s="41"/>
      <c r="C286" s="42"/>
      <c r="D286" s="211" t="s">
        <v>126</v>
      </c>
      <c r="E286" s="42"/>
      <c r="F286" s="212" t="s">
        <v>467</v>
      </c>
      <c r="G286" s="42"/>
      <c r="H286" s="42"/>
      <c r="I286" s="213"/>
      <c r="J286" s="42"/>
      <c r="K286" s="42"/>
      <c r="L286" s="46"/>
      <c r="M286" s="214"/>
      <c r="N286" s="215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126</v>
      </c>
      <c r="AU286" s="18" t="s">
        <v>89</v>
      </c>
    </row>
    <row r="287" s="2" customFormat="1">
      <c r="A287" s="40"/>
      <c r="B287" s="41"/>
      <c r="C287" s="42"/>
      <c r="D287" s="229" t="s">
        <v>170</v>
      </c>
      <c r="E287" s="42"/>
      <c r="F287" s="230" t="s">
        <v>468</v>
      </c>
      <c r="G287" s="42"/>
      <c r="H287" s="42"/>
      <c r="I287" s="213"/>
      <c r="J287" s="42"/>
      <c r="K287" s="42"/>
      <c r="L287" s="46"/>
      <c r="M287" s="214"/>
      <c r="N287" s="21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8" t="s">
        <v>170</v>
      </c>
      <c r="AU287" s="18" t="s">
        <v>89</v>
      </c>
    </row>
    <row r="288" s="13" customFormat="1">
      <c r="A288" s="13"/>
      <c r="B288" s="231"/>
      <c r="C288" s="232"/>
      <c r="D288" s="211" t="s">
        <v>208</v>
      </c>
      <c r="E288" s="233" t="s">
        <v>32</v>
      </c>
      <c r="F288" s="234" t="s">
        <v>385</v>
      </c>
      <c r="G288" s="232"/>
      <c r="H288" s="233" t="s">
        <v>32</v>
      </c>
      <c r="I288" s="235"/>
      <c r="J288" s="232"/>
      <c r="K288" s="232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208</v>
      </c>
      <c r="AU288" s="240" t="s">
        <v>89</v>
      </c>
      <c r="AV288" s="13" t="s">
        <v>86</v>
      </c>
      <c r="AW288" s="13" t="s">
        <v>39</v>
      </c>
      <c r="AX288" s="13" t="s">
        <v>78</v>
      </c>
      <c r="AY288" s="240" t="s">
        <v>120</v>
      </c>
    </row>
    <row r="289" s="14" customFormat="1">
      <c r="A289" s="14"/>
      <c r="B289" s="241"/>
      <c r="C289" s="242"/>
      <c r="D289" s="211" t="s">
        <v>208</v>
      </c>
      <c r="E289" s="243" t="s">
        <v>32</v>
      </c>
      <c r="F289" s="244" t="s">
        <v>386</v>
      </c>
      <c r="G289" s="242"/>
      <c r="H289" s="245">
        <v>58.450000000000003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208</v>
      </c>
      <c r="AU289" s="251" t="s">
        <v>89</v>
      </c>
      <c r="AV289" s="14" t="s">
        <v>89</v>
      </c>
      <c r="AW289" s="14" t="s">
        <v>39</v>
      </c>
      <c r="AX289" s="14" t="s">
        <v>86</v>
      </c>
      <c r="AY289" s="251" t="s">
        <v>120</v>
      </c>
    </row>
    <row r="290" s="2" customFormat="1" ht="21.75" customHeight="1">
      <c r="A290" s="40"/>
      <c r="B290" s="41"/>
      <c r="C290" s="198" t="s">
        <v>469</v>
      </c>
      <c r="D290" s="198" t="s">
        <v>121</v>
      </c>
      <c r="E290" s="199" t="s">
        <v>470</v>
      </c>
      <c r="F290" s="200" t="s">
        <v>471</v>
      </c>
      <c r="G290" s="201" t="s">
        <v>381</v>
      </c>
      <c r="H290" s="202">
        <v>58.450000000000003</v>
      </c>
      <c r="I290" s="203"/>
      <c r="J290" s="204">
        <f>ROUND(I290*H290,2)</f>
        <v>0</v>
      </c>
      <c r="K290" s="200" t="s">
        <v>167</v>
      </c>
      <c r="L290" s="46"/>
      <c r="M290" s="205" t="s">
        <v>32</v>
      </c>
      <c r="N290" s="206" t="s">
        <v>49</v>
      </c>
      <c r="O290" s="86"/>
      <c r="P290" s="207">
        <f>O290*H290</f>
        <v>0</v>
      </c>
      <c r="Q290" s="207">
        <v>0.00012999999999999999</v>
      </c>
      <c r="R290" s="207">
        <f>Q290*H290</f>
        <v>0.0075984999999999994</v>
      </c>
      <c r="S290" s="207">
        <v>0</v>
      </c>
      <c r="T290" s="208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09" t="s">
        <v>119</v>
      </c>
      <c r="AT290" s="209" t="s">
        <v>121</v>
      </c>
      <c r="AU290" s="209" t="s">
        <v>89</v>
      </c>
      <c r="AY290" s="18" t="s">
        <v>120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8" t="s">
        <v>86</v>
      </c>
      <c r="BK290" s="210">
        <f>ROUND(I290*H290,2)</f>
        <v>0</v>
      </c>
      <c r="BL290" s="18" t="s">
        <v>119</v>
      </c>
      <c r="BM290" s="209" t="s">
        <v>472</v>
      </c>
    </row>
    <row r="291" s="2" customFormat="1">
      <c r="A291" s="40"/>
      <c r="B291" s="41"/>
      <c r="C291" s="42"/>
      <c r="D291" s="211" t="s">
        <v>126</v>
      </c>
      <c r="E291" s="42"/>
      <c r="F291" s="212" t="s">
        <v>473</v>
      </c>
      <c r="G291" s="42"/>
      <c r="H291" s="42"/>
      <c r="I291" s="213"/>
      <c r="J291" s="42"/>
      <c r="K291" s="42"/>
      <c r="L291" s="46"/>
      <c r="M291" s="214"/>
      <c r="N291" s="215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126</v>
      </c>
      <c r="AU291" s="18" t="s">
        <v>89</v>
      </c>
    </row>
    <row r="292" s="2" customFormat="1">
      <c r="A292" s="40"/>
      <c r="B292" s="41"/>
      <c r="C292" s="42"/>
      <c r="D292" s="229" t="s">
        <v>170</v>
      </c>
      <c r="E292" s="42"/>
      <c r="F292" s="230" t="s">
        <v>474</v>
      </c>
      <c r="G292" s="42"/>
      <c r="H292" s="42"/>
      <c r="I292" s="213"/>
      <c r="J292" s="42"/>
      <c r="K292" s="42"/>
      <c r="L292" s="46"/>
      <c r="M292" s="214"/>
      <c r="N292" s="215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170</v>
      </c>
      <c r="AU292" s="18" t="s">
        <v>89</v>
      </c>
    </row>
    <row r="293" s="13" customFormat="1">
      <c r="A293" s="13"/>
      <c r="B293" s="231"/>
      <c r="C293" s="232"/>
      <c r="D293" s="211" t="s">
        <v>208</v>
      </c>
      <c r="E293" s="233" t="s">
        <v>32</v>
      </c>
      <c r="F293" s="234" t="s">
        <v>385</v>
      </c>
      <c r="G293" s="232"/>
      <c r="H293" s="233" t="s">
        <v>32</v>
      </c>
      <c r="I293" s="235"/>
      <c r="J293" s="232"/>
      <c r="K293" s="232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208</v>
      </c>
      <c r="AU293" s="240" t="s">
        <v>89</v>
      </c>
      <c r="AV293" s="13" t="s">
        <v>86</v>
      </c>
      <c r="AW293" s="13" t="s">
        <v>39</v>
      </c>
      <c r="AX293" s="13" t="s">
        <v>78</v>
      </c>
      <c r="AY293" s="240" t="s">
        <v>120</v>
      </c>
    </row>
    <row r="294" s="14" customFormat="1">
      <c r="A294" s="14"/>
      <c r="B294" s="241"/>
      <c r="C294" s="242"/>
      <c r="D294" s="211" t="s">
        <v>208</v>
      </c>
      <c r="E294" s="243" t="s">
        <v>32</v>
      </c>
      <c r="F294" s="244" t="s">
        <v>386</v>
      </c>
      <c r="G294" s="242"/>
      <c r="H294" s="245">
        <v>58.450000000000003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208</v>
      </c>
      <c r="AU294" s="251" t="s">
        <v>89</v>
      </c>
      <c r="AV294" s="14" t="s">
        <v>89</v>
      </c>
      <c r="AW294" s="14" t="s">
        <v>39</v>
      </c>
      <c r="AX294" s="14" t="s">
        <v>86</v>
      </c>
      <c r="AY294" s="251" t="s">
        <v>120</v>
      </c>
    </row>
    <row r="295" s="11" customFormat="1" ht="22.8" customHeight="1">
      <c r="A295" s="11"/>
      <c r="B295" s="184"/>
      <c r="C295" s="185"/>
      <c r="D295" s="186" t="s">
        <v>77</v>
      </c>
      <c r="E295" s="227" t="s">
        <v>257</v>
      </c>
      <c r="F295" s="227" t="s">
        <v>475</v>
      </c>
      <c r="G295" s="185"/>
      <c r="H295" s="185"/>
      <c r="I295" s="188"/>
      <c r="J295" s="228">
        <f>BK295</f>
        <v>0</v>
      </c>
      <c r="K295" s="185"/>
      <c r="L295" s="190"/>
      <c r="M295" s="191"/>
      <c r="N295" s="192"/>
      <c r="O295" s="192"/>
      <c r="P295" s="193">
        <f>SUM(P296:P308)</f>
        <v>0</v>
      </c>
      <c r="Q295" s="192"/>
      <c r="R295" s="193">
        <f>SUM(R296:R308)</f>
        <v>0.015270000000000001</v>
      </c>
      <c r="S295" s="192"/>
      <c r="T295" s="194">
        <f>SUM(T296:T308)</f>
        <v>0.0037199999999999998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R295" s="195" t="s">
        <v>86</v>
      </c>
      <c r="AT295" s="196" t="s">
        <v>77</v>
      </c>
      <c r="AU295" s="196" t="s">
        <v>86</v>
      </c>
      <c r="AY295" s="195" t="s">
        <v>120</v>
      </c>
      <c r="BK295" s="197">
        <f>SUM(BK296:BK308)</f>
        <v>0</v>
      </c>
    </row>
    <row r="296" s="2" customFormat="1" ht="33" customHeight="1">
      <c r="A296" s="40"/>
      <c r="B296" s="41"/>
      <c r="C296" s="198" t="s">
        <v>476</v>
      </c>
      <c r="D296" s="198" t="s">
        <v>121</v>
      </c>
      <c r="E296" s="199" t="s">
        <v>477</v>
      </c>
      <c r="F296" s="200" t="s">
        <v>478</v>
      </c>
      <c r="G296" s="201" t="s">
        <v>381</v>
      </c>
      <c r="H296" s="202">
        <v>24</v>
      </c>
      <c r="I296" s="203"/>
      <c r="J296" s="204">
        <f>ROUND(I296*H296,2)</f>
        <v>0</v>
      </c>
      <c r="K296" s="200" t="s">
        <v>167</v>
      </c>
      <c r="L296" s="46"/>
      <c r="M296" s="205" t="s">
        <v>32</v>
      </c>
      <c r="N296" s="206" t="s">
        <v>49</v>
      </c>
      <c r="O296" s="86"/>
      <c r="P296" s="207">
        <f>O296*H296</f>
        <v>0</v>
      </c>
      <c r="Q296" s="207">
        <v>0.00060999999999999997</v>
      </c>
      <c r="R296" s="207">
        <f>Q296*H296</f>
        <v>0.01464</v>
      </c>
      <c r="S296" s="207">
        <v>0</v>
      </c>
      <c r="T296" s="208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09" t="s">
        <v>119</v>
      </c>
      <c r="AT296" s="209" t="s">
        <v>121</v>
      </c>
      <c r="AU296" s="209" t="s">
        <v>89</v>
      </c>
      <c r="AY296" s="18" t="s">
        <v>120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8" t="s">
        <v>86</v>
      </c>
      <c r="BK296" s="210">
        <f>ROUND(I296*H296,2)</f>
        <v>0</v>
      </c>
      <c r="BL296" s="18" t="s">
        <v>119</v>
      </c>
      <c r="BM296" s="209" t="s">
        <v>479</v>
      </c>
    </row>
    <row r="297" s="2" customFormat="1">
      <c r="A297" s="40"/>
      <c r="B297" s="41"/>
      <c r="C297" s="42"/>
      <c r="D297" s="211" t="s">
        <v>126</v>
      </c>
      <c r="E297" s="42"/>
      <c r="F297" s="212" t="s">
        <v>480</v>
      </c>
      <c r="G297" s="42"/>
      <c r="H297" s="42"/>
      <c r="I297" s="213"/>
      <c r="J297" s="42"/>
      <c r="K297" s="42"/>
      <c r="L297" s="46"/>
      <c r="M297" s="214"/>
      <c r="N297" s="215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126</v>
      </c>
      <c r="AU297" s="18" t="s">
        <v>89</v>
      </c>
    </row>
    <row r="298" s="2" customFormat="1">
      <c r="A298" s="40"/>
      <c r="B298" s="41"/>
      <c r="C298" s="42"/>
      <c r="D298" s="229" t="s">
        <v>170</v>
      </c>
      <c r="E298" s="42"/>
      <c r="F298" s="230" t="s">
        <v>481</v>
      </c>
      <c r="G298" s="42"/>
      <c r="H298" s="42"/>
      <c r="I298" s="213"/>
      <c r="J298" s="42"/>
      <c r="K298" s="42"/>
      <c r="L298" s="46"/>
      <c r="M298" s="214"/>
      <c r="N298" s="215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8" t="s">
        <v>170</v>
      </c>
      <c r="AU298" s="18" t="s">
        <v>89</v>
      </c>
    </row>
    <row r="299" s="14" customFormat="1">
      <c r="A299" s="14"/>
      <c r="B299" s="241"/>
      <c r="C299" s="242"/>
      <c r="D299" s="211" t="s">
        <v>208</v>
      </c>
      <c r="E299" s="243" t="s">
        <v>32</v>
      </c>
      <c r="F299" s="244" t="s">
        <v>482</v>
      </c>
      <c r="G299" s="242"/>
      <c r="H299" s="245">
        <v>24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208</v>
      </c>
      <c r="AU299" s="251" t="s">
        <v>89</v>
      </c>
      <c r="AV299" s="14" t="s">
        <v>89</v>
      </c>
      <c r="AW299" s="14" t="s">
        <v>39</v>
      </c>
      <c r="AX299" s="14" t="s">
        <v>86</v>
      </c>
      <c r="AY299" s="251" t="s">
        <v>120</v>
      </c>
    </row>
    <row r="300" s="2" customFormat="1" ht="24.15" customHeight="1">
      <c r="A300" s="40"/>
      <c r="B300" s="41"/>
      <c r="C300" s="198" t="s">
        <v>483</v>
      </c>
      <c r="D300" s="198" t="s">
        <v>121</v>
      </c>
      <c r="E300" s="199" t="s">
        <v>484</v>
      </c>
      <c r="F300" s="200" t="s">
        <v>485</v>
      </c>
      <c r="G300" s="201" t="s">
        <v>381</v>
      </c>
      <c r="H300" s="202">
        <v>24</v>
      </c>
      <c r="I300" s="203"/>
      <c r="J300" s="204">
        <f>ROUND(I300*H300,2)</f>
        <v>0</v>
      </c>
      <c r="K300" s="200" t="s">
        <v>167</v>
      </c>
      <c r="L300" s="46"/>
      <c r="M300" s="205" t="s">
        <v>32</v>
      </c>
      <c r="N300" s="206" t="s">
        <v>49</v>
      </c>
      <c r="O300" s="86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09" t="s">
        <v>119</v>
      </c>
      <c r="AT300" s="209" t="s">
        <v>121</v>
      </c>
      <c r="AU300" s="209" t="s">
        <v>89</v>
      </c>
      <c r="AY300" s="18" t="s">
        <v>120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86</v>
      </c>
      <c r="BK300" s="210">
        <f>ROUND(I300*H300,2)</f>
        <v>0</v>
      </c>
      <c r="BL300" s="18" t="s">
        <v>119</v>
      </c>
      <c r="BM300" s="209" t="s">
        <v>486</v>
      </c>
    </row>
    <row r="301" s="2" customFormat="1">
      <c r="A301" s="40"/>
      <c r="B301" s="41"/>
      <c r="C301" s="42"/>
      <c r="D301" s="211" t="s">
        <v>126</v>
      </c>
      <c r="E301" s="42"/>
      <c r="F301" s="212" t="s">
        <v>487</v>
      </c>
      <c r="G301" s="42"/>
      <c r="H301" s="42"/>
      <c r="I301" s="213"/>
      <c r="J301" s="42"/>
      <c r="K301" s="42"/>
      <c r="L301" s="46"/>
      <c r="M301" s="214"/>
      <c r="N301" s="21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126</v>
      </c>
      <c r="AU301" s="18" t="s">
        <v>89</v>
      </c>
    </row>
    <row r="302" s="2" customFormat="1">
      <c r="A302" s="40"/>
      <c r="B302" s="41"/>
      <c r="C302" s="42"/>
      <c r="D302" s="229" t="s">
        <v>170</v>
      </c>
      <c r="E302" s="42"/>
      <c r="F302" s="230" t="s">
        <v>488</v>
      </c>
      <c r="G302" s="42"/>
      <c r="H302" s="42"/>
      <c r="I302" s="213"/>
      <c r="J302" s="42"/>
      <c r="K302" s="42"/>
      <c r="L302" s="46"/>
      <c r="M302" s="214"/>
      <c r="N302" s="21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170</v>
      </c>
      <c r="AU302" s="18" t="s">
        <v>89</v>
      </c>
    </row>
    <row r="303" s="14" customFormat="1">
      <c r="A303" s="14"/>
      <c r="B303" s="241"/>
      <c r="C303" s="242"/>
      <c r="D303" s="211" t="s">
        <v>208</v>
      </c>
      <c r="E303" s="243" t="s">
        <v>32</v>
      </c>
      <c r="F303" s="244" t="s">
        <v>482</v>
      </c>
      <c r="G303" s="242"/>
      <c r="H303" s="245">
        <v>24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208</v>
      </c>
      <c r="AU303" s="251" t="s">
        <v>89</v>
      </c>
      <c r="AV303" s="14" t="s">
        <v>89</v>
      </c>
      <c r="AW303" s="14" t="s">
        <v>39</v>
      </c>
      <c r="AX303" s="14" t="s">
        <v>86</v>
      </c>
      <c r="AY303" s="251" t="s">
        <v>120</v>
      </c>
    </row>
    <row r="304" s="2" customFormat="1" ht="24.15" customHeight="1">
      <c r="A304" s="40"/>
      <c r="B304" s="41"/>
      <c r="C304" s="198" t="s">
        <v>489</v>
      </c>
      <c r="D304" s="198" t="s">
        <v>121</v>
      </c>
      <c r="E304" s="199" t="s">
        <v>490</v>
      </c>
      <c r="F304" s="200" t="s">
        <v>491</v>
      </c>
      <c r="G304" s="201" t="s">
        <v>381</v>
      </c>
      <c r="H304" s="202">
        <v>0.59999999999999998</v>
      </c>
      <c r="I304" s="203"/>
      <c r="J304" s="204">
        <f>ROUND(I304*H304,2)</f>
        <v>0</v>
      </c>
      <c r="K304" s="200" t="s">
        <v>167</v>
      </c>
      <c r="L304" s="46"/>
      <c r="M304" s="205" t="s">
        <v>32</v>
      </c>
      <c r="N304" s="206" t="s">
        <v>49</v>
      </c>
      <c r="O304" s="86"/>
      <c r="P304" s="207">
        <f>O304*H304</f>
        <v>0</v>
      </c>
      <c r="Q304" s="207">
        <v>0.0010499999999999999</v>
      </c>
      <c r="R304" s="207">
        <f>Q304*H304</f>
        <v>0.00062999999999999992</v>
      </c>
      <c r="S304" s="207">
        <v>0.0061999999999999998</v>
      </c>
      <c r="T304" s="208">
        <f>S304*H304</f>
        <v>0.0037199999999999998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09" t="s">
        <v>119</v>
      </c>
      <c r="AT304" s="209" t="s">
        <v>121</v>
      </c>
      <c r="AU304" s="209" t="s">
        <v>89</v>
      </c>
      <c r="AY304" s="18" t="s">
        <v>120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8" t="s">
        <v>86</v>
      </c>
      <c r="BK304" s="210">
        <f>ROUND(I304*H304,2)</f>
        <v>0</v>
      </c>
      <c r="BL304" s="18" t="s">
        <v>119</v>
      </c>
      <c r="BM304" s="209" t="s">
        <v>492</v>
      </c>
    </row>
    <row r="305" s="2" customFormat="1">
      <c r="A305" s="40"/>
      <c r="B305" s="41"/>
      <c r="C305" s="42"/>
      <c r="D305" s="211" t="s">
        <v>126</v>
      </c>
      <c r="E305" s="42"/>
      <c r="F305" s="212" t="s">
        <v>493</v>
      </c>
      <c r="G305" s="42"/>
      <c r="H305" s="42"/>
      <c r="I305" s="213"/>
      <c r="J305" s="42"/>
      <c r="K305" s="42"/>
      <c r="L305" s="46"/>
      <c r="M305" s="214"/>
      <c r="N305" s="215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8" t="s">
        <v>126</v>
      </c>
      <c r="AU305" s="18" t="s">
        <v>89</v>
      </c>
    </row>
    <row r="306" s="2" customFormat="1">
      <c r="A306" s="40"/>
      <c r="B306" s="41"/>
      <c r="C306" s="42"/>
      <c r="D306" s="229" t="s">
        <v>170</v>
      </c>
      <c r="E306" s="42"/>
      <c r="F306" s="230" t="s">
        <v>494</v>
      </c>
      <c r="G306" s="42"/>
      <c r="H306" s="42"/>
      <c r="I306" s="213"/>
      <c r="J306" s="42"/>
      <c r="K306" s="42"/>
      <c r="L306" s="46"/>
      <c r="M306" s="214"/>
      <c r="N306" s="215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170</v>
      </c>
      <c r="AU306" s="18" t="s">
        <v>89</v>
      </c>
    </row>
    <row r="307" s="13" customFormat="1">
      <c r="A307" s="13"/>
      <c r="B307" s="231"/>
      <c r="C307" s="232"/>
      <c r="D307" s="211" t="s">
        <v>208</v>
      </c>
      <c r="E307" s="233" t="s">
        <v>32</v>
      </c>
      <c r="F307" s="234" t="s">
        <v>495</v>
      </c>
      <c r="G307" s="232"/>
      <c r="H307" s="233" t="s">
        <v>32</v>
      </c>
      <c r="I307" s="235"/>
      <c r="J307" s="232"/>
      <c r="K307" s="232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208</v>
      </c>
      <c r="AU307" s="240" t="s">
        <v>89</v>
      </c>
      <c r="AV307" s="13" t="s">
        <v>86</v>
      </c>
      <c r="AW307" s="13" t="s">
        <v>39</v>
      </c>
      <c r="AX307" s="13" t="s">
        <v>78</v>
      </c>
      <c r="AY307" s="240" t="s">
        <v>120</v>
      </c>
    </row>
    <row r="308" s="14" customFormat="1">
      <c r="A308" s="14"/>
      <c r="B308" s="241"/>
      <c r="C308" s="242"/>
      <c r="D308" s="211" t="s">
        <v>208</v>
      </c>
      <c r="E308" s="243" t="s">
        <v>32</v>
      </c>
      <c r="F308" s="244" t="s">
        <v>496</v>
      </c>
      <c r="G308" s="242"/>
      <c r="H308" s="245">
        <v>0.59999999999999998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208</v>
      </c>
      <c r="AU308" s="251" t="s">
        <v>89</v>
      </c>
      <c r="AV308" s="14" t="s">
        <v>89</v>
      </c>
      <c r="AW308" s="14" t="s">
        <v>39</v>
      </c>
      <c r="AX308" s="14" t="s">
        <v>86</v>
      </c>
      <c r="AY308" s="251" t="s">
        <v>120</v>
      </c>
    </row>
    <row r="309" s="11" customFormat="1" ht="22.8" customHeight="1">
      <c r="A309" s="11"/>
      <c r="B309" s="184"/>
      <c r="C309" s="185"/>
      <c r="D309" s="186" t="s">
        <v>77</v>
      </c>
      <c r="E309" s="227" t="s">
        <v>497</v>
      </c>
      <c r="F309" s="227" t="s">
        <v>498</v>
      </c>
      <c r="G309" s="185"/>
      <c r="H309" s="185"/>
      <c r="I309" s="188"/>
      <c r="J309" s="228">
        <f>BK309</f>
        <v>0</v>
      </c>
      <c r="K309" s="185"/>
      <c r="L309" s="190"/>
      <c r="M309" s="191"/>
      <c r="N309" s="192"/>
      <c r="O309" s="192"/>
      <c r="P309" s="193">
        <f>SUM(P310:P327)</f>
        <v>0</v>
      </c>
      <c r="Q309" s="192"/>
      <c r="R309" s="193">
        <f>SUM(R310:R327)</f>
        <v>0</v>
      </c>
      <c r="S309" s="192"/>
      <c r="T309" s="194">
        <f>SUM(T310:T327)</f>
        <v>0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R309" s="195" t="s">
        <v>86</v>
      </c>
      <c r="AT309" s="196" t="s">
        <v>77</v>
      </c>
      <c r="AU309" s="196" t="s">
        <v>86</v>
      </c>
      <c r="AY309" s="195" t="s">
        <v>120</v>
      </c>
      <c r="BK309" s="197">
        <f>SUM(BK310:BK327)</f>
        <v>0</v>
      </c>
    </row>
    <row r="310" s="2" customFormat="1" ht="16.5" customHeight="1">
      <c r="A310" s="40"/>
      <c r="B310" s="41"/>
      <c r="C310" s="198" t="s">
        <v>499</v>
      </c>
      <c r="D310" s="198" t="s">
        <v>121</v>
      </c>
      <c r="E310" s="199" t="s">
        <v>500</v>
      </c>
      <c r="F310" s="200" t="s">
        <v>501</v>
      </c>
      <c r="G310" s="201" t="s">
        <v>275</v>
      </c>
      <c r="H310" s="202">
        <v>7.3259999999999996</v>
      </c>
      <c r="I310" s="203"/>
      <c r="J310" s="204">
        <f>ROUND(I310*H310,2)</f>
        <v>0</v>
      </c>
      <c r="K310" s="200" t="s">
        <v>167</v>
      </c>
      <c r="L310" s="46"/>
      <c r="M310" s="205" t="s">
        <v>32</v>
      </c>
      <c r="N310" s="206" t="s">
        <v>49</v>
      </c>
      <c r="O310" s="86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09" t="s">
        <v>119</v>
      </c>
      <c r="AT310" s="209" t="s">
        <v>121</v>
      </c>
      <c r="AU310" s="209" t="s">
        <v>89</v>
      </c>
      <c r="AY310" s="18" t="s">
        <v>120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86</v>
      </c>
      <c r="BK310" s="210">
        <f>ROUND(I310*H310,2)</f>
        <v>0</v>
      </c>
      <c r="BL310" s="18" t="s">
        <v>119</v>
      </c>
      <c r="BM310" s="209" t="s">
        <v>502</v>
      </c>
    </row>
    <row r="311" s="2" customFormat="1">
      <c r="A311" s="40"/>
      <c r="B311" s="41"/>
      <c r="C311" s="42"/>
      <c r="D311" s="211" t="s">
        <v>126</v>
      </c>
      <c r="E311" s="42"/>
      <c r="F311" s="212" t="s">
        <v>503</v>
      </c>
      <c r="G311" s="42"/>
      <c r="H311" s="42"/>
      <c r="I311" s="213"/>
      <c r="J311" s="42"/>
      <c r="K311" s="42"/>
      <c r="L311" s="46"/>
      <c r="M311" s="214"/>
      <c r="N311" s="21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126</v>
      </c>
      <c r="AU311" s="18" t="s">
        <v>89</v>
      </c>
    </row>
    <row r="312" s="2" customFormat="1">
      <c r="A312" s="40"/>
      <c r="B312" s="41"/>
      <c r="C312" s="42"/>
      <c r="D312" s="229" t="s">
        <v>170</v>
      </c>
      <c r="E312" s="42"/>
      <c r="F312" s="230" t="s">
        <v>504</v>
      </c>
      <c r="G312" s="42"/>
      <c r="H312" s="42"/>
      <c r="I312" s="213"/>
      <c r="J312" s="42"/>
      <c r="K312" s="42"/>
      <c r="L312" s="46"/>
      <c r="M312" s="214"/>
      <c r="N312" s="215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170</v>
      </c>
      <c r="AU312" s="18" t="s">
        <v>89</v>
      </c>
    </row>
    <row r="313" s="2" customFormat="1" ht="24.15" customHeight="1">
      <c r="A313" s="40"/>
      <c r="B313" s="41"/>
      <c r="C313" s="198" t="s">
        <v>505</v>
      </c>
      <c r="D313" s="198" t="s">
        <v>121</v>
      </c>
      <c r="E313" s="199" t="s">
        <v>506</v>
      </c>
      <c r="F313" s="200" t="s">
        <v>507</v>
      </c>
      <c r="G313" s="201" t="s">
        <v>275</v>
      </c>
      <c r="H313" s="202">
        <v>29.303999999999998</v>
      </c>
      <c r="I313" s="203"/>
      <c r="J313" s="204">
        <f>ROUND(I313*H313,2)</f>
        <v>0</v>
      </c>
      <c r="K313" s="200" t="s">
        <v>167</v>
      </c>
      <c r="L313" s="46"/>
      <c r="M313" s="205" t="s">
        <v>32</v>
      </c>
      <c r="N313" s="206" t="s">
        <v>49</v>
      </c>
      <c r="O313" s="86"/>
      <c r="P313" s="207">
        <f>O313*H313</f>
        <v>0</v>
      </c>
      <c r="Q313" s="207">
        <v>0</v>
      </c>
      <c r="R313" s="207">
        <f>Q313*H313</f>
        <v>0</v>
      </c>
      <c r="S313" s="207">
        <v>0</v>
      </c>
      <c r="T313" s="208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09" t="s">
        <v>119</v>
      </c>
      <c r="AT313" s="209" t="s">
        <v>121</v>
      </c>
      <c r="AU313" s="209" t="s">
        <v>89</v>
      </c>
      <c r="AY313" s="18" t="s">
        <v>120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8" t="s">
        <v>86</v>
      </c>
      <c r="BK313" s="210">
        <f>ROUND(I313*H313,2)</f>
        <v>0</v>
      </c>
      <c r="BL313" s="18" t="s">
        <v>119</v>
      </c>
      <c r="BM313" s="209" t="s">
        <v>508</v>
      </c>
    </row>
    <row r="314" s="2" customFormat="1">
      <c r="A314" s="40"/>
      <c r="B314" s="41"/>
      <c r="C314" s="42"/>
      <c r="D314" s="211" t="s">
        <v>126</v>
      </c>
      <c r="E314" s="42"/>
      <c r="F314" s="212" t="s">
        <v>509</v>
      </c>
      <c r="G314" s="42"/>
      <c r="H314" s="42"/>
      <c r="I314" s="213"/>
      <c r="J314" s="42"/>
      <c r="K314" s="42"/>
      <c r="L314" s="46"/>
      <c r="M314" s="214"/>
      <c r="N314" s="215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126</v>
      </c>
      <c r="AU314" s="18" t="s">
        <v>89</v>
      </c>
    </row>
    <row r="315" s="2" customFormat="1">
      <c r="A315" s="40"/>
      <c r="B315" s="41"/>
      <c r="C315" s="42"/>
      <c r="D315" s="229" t="s">
        <v>170</v>
      </c>
      <c r="E315" s="42"/>
      <c r="F315" s="230" t="s">
        <v>510</v>
      </c>
      <c r="G315" s="42"/>
      <c r="H315" s="42"/>
      <c r="I315" s="213"/>
      <c r="J315" s="42"/>
      <c r="K315" s="42"/>
      <c r="L315" s="46"/>
      <c r="M315" s="214"/>
      <c r="N315" s="215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170</v>
      </c>
      <c r="AU315" s="18" t="s">
        <v>89</v>
      </c>
    </row>
    <row r="316" s="14" customFormat="1">
      <c r="A316" s="14"/>
      <c r="B316" s="241"/>
      <c r="C316" s="242"/>
      <c r="D316" s="211" t="s">
        <v>208</v>
      </c>
      <c r="E316" s="242"/>
      <c r="F316" s="244" t="s">
        <v>511</v>
      </c>
      <c r="G316" s="242"/>
      <c r="H316" s="245">
        <v>29.303999999999998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208</v>
      </c>
      <c r="AU316" s="251" t="s">
        <v>89</v>
      </c>
      <c r="AV316" s="14" t="s">
        <v>89</v>
      </c>
      <c r="AW316" s="14" t="s">
        <v>4</v>
      </c>
      <c r="AX316" s="14" t="s">
        <v>86</v>
      </c>
      <c r="AY316" s="251" t="s">
        <v>120</v>
      </c>
    </row>
    <row r="317" s="2" customFormat="1" ht="24.15" customHeight="1">
      <c r="A317" s="40"/>
      <c r="B317" s="41"/>
      <c r="C317" s="198" t="s">
        <v>512</v>
      </c>
      <c r="D317" s="198" t="s">
        <v>121</v>
      </c>
      <c r="E317" s="199" t="s">
        <v>513</v>
      </c>
      <c r="F317" s="200" t="s">
        <v>514</v>
      </c>
      <c r="G317" s="201" t="s">
        <v>275</v>
      </c>
      <c r="H317" s="202">
        <v>7.3259999999999996</v>
      </c>
      <c r="I317" s="203"/>
      <c r="J317" s="204">
        <f>ROUND(I317*H317,2)</f>
        <v>0</v>
      </c>
      <c r="K317" s="200" t="s">
        <v>167</v>
      </c>
      <c r="L317" s="46"/>
      <c r="M317" s="205" t="s">
        <v>32</v>
      </c>
      <c r="N317" s="206" t="s">
        <v>49</v>
      </c>
      <c r="O317" s="86"/>
      <c r="P317" s="207">
        <f>O317*H317</f>
        <v>0</v>
      </c>
      <c r="Q317" s="207">
        <v>0</v>
      </c>
      <c r="R317" s="207">
        <f>Q317*H317</f>
        <v>0</v>
      </c>
      <c r="S317" s="207">
        <v>0</v>
      </c>
      <c r="T317" s="208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09" t="s">
        <v>119</v>
      </c>
      <c r="AT317" s="209" t="s">
        <v>121</v>
      </c>
      <c r="AU317" s="209" t="s">
        <v>89</v>
      </c>
      <c r="AY317" s="18" t="s">
        <v>120</v>
      </c>
      <c r="BE317" s="210">
        <f>IF(N317="základní",J317,0)</f>
        <v>0</v>
      </c>
      <c r="BF317" s="210">
        <f>IF(N317="snížená",J317,0)</f>
        <v>0</v>
      </c>
      <c r="BG317" s="210">
        <f>IF(N317="zákl. přenesená",J317,0)</f>
        <v>0</v>
      </c>
      <c r="BH317" s="210">
        <f>IF(N317="sníž. přenesená",J317,0)</f>
        <v>0</v>
      </c>
      <c r="BI317" s="210">
        <f>IF(N317="nulová",J317,0)</f>
        <v>0</v>
      </c>
      <c r="BJ317" s="18" t="s">
        <v>86</v>
      </c>
      <c r="BK317" s="210">
        <f>ROUND(I317*H317,2)</f>
        <v>0</v>
      </c>
      <c r="BL317" s="18" t="s">
        <v>119</v>
      </c>
      <c r="BM317" s="209" t="s">
        <v>515</v>
      </c>
    </row>
    <row r="318" s="2" customFormat="1">
      <c r="A318" s="40"/>
      <c r="B318" s="41"/>
      <c r="C318" s="42"/>
      <c r="D318" s="211" t="s">
        <v>126</v>
      </c>
      <c r="E318" s="42"/>
      <c r="F318" s="212" t="s">
        <v>516</v>
      </c>
      <c r="G318" s="42"/>
      <c r="H318" s="42"/>
      <c r="I318" s="213"/>
      <c r="J318" s="42"/>
      <c r="K318" s="42"/>
      <c r="L318" s="46"/>
      <c r="M318" s="214"/>
      <c r="N318" s="215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8" t="s">
        <v>126</v>
      </c>
      <c r="AU318" s="18" t="s">
        <v>89</v>
      </c>
    </row>
    <row r="319" s="2" customFormat="1">
      <c r="A319" s="40"/>
      <c r="B319" s="41"/>
      <c r="C319" s="42"/>
      <c r="D319" s="229" t="s">
        <v>170</v>
      </c>
      <c r="E319" s="42"/>
      <c r="F319" s="230" t="s">
        <v>517</v>
      </c>
      <c r="G319" s="42"/>
      <c r="H319" s="42"/>
      <c r="I319" s="213"/>
      <c r="J319" s="42"/>
      <c r="K319" s="42"/>
      <c r="L319" s="46"/>
      <c r="M319" s="214"/>
      <c r="N319" s="215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8" t="s">
        <v>170</v>
      </c>
      <c r="AU319" s="18" t="s">
        <v>89</v>
      </c>
    </row>
    <row r="320" s="2" customFormat="1" ht="44.25" customHeight="1">
      <c r="A320" s="40"/>
      <c r="B320" s="41"/>
      <c r="C320" s="198" t="s">
        <v>518</v>
      </c>
      <c r="D320" s="198" t="s">
        <v>121</v>
      </c>
      <c r="E320" s="199" t="s">
        <v>519</v>
      </c>
      <c r="F320" s="200" t="s">
        <v>277</v>
      </c>
      <c r="G320" s="201" t="s">
        <v>275</v>
      </c>
      <c r="H320" s="202">
        <v>6.2640000000000002</v>
      </c>
      <c r="I320" s="203"/>
      <c r="J320" s="204">
        <f>ROUND(I320*H320,2)</f>
        <v>0</v>
      </c>
      <c r="K320" s="200" t="s">
        <v>167</v>
      </c>
      <c r="L320" s="46"/>
      <c r="M320" s="205" t="s">
        <v>32</v>
      </c>
      <c r="N320" s="206" t="s">
        <v>49</v>
      </c>
      <c r="O320" s="86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09" t="s">
        <v>119</v>
      </c>
      <c r="AT320" s="209" t="s">
        <v>121</v>
      </c>
      <c r="AU320" s="209" t="s">
        <v>89</v>
      </c>
      <c r="AY320" s="18" t="s">
        <v>120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86</v>
      </c>
      <c r="BK320" s="210">
        <f>ROUND(I320*H320,2)</f>
        <v>0</v>
      </c>
      <c r="BL320" s="18" t="s">
        <v>119</v>
      </c>
      <c r="BM320" s="209" t="s">
        <v>520</v>
      </c>
    </row>
    <row r="321" s="2" customFormat="1">
      <c r="A321" s="40"/>
      <c r="B321" s="41"/>
      <c r="C321" s="42"/>
      <c r="D321" s="211" t="s">
        <v>126</v>
      </c>
      <c r="E321" s="42"/>
      <c r="F321" s="212" t="s">
        <v>277</v>
      </c>
      <c r="G321" s="42"/>
      <c r="H321" s="42"/>
      <c r="I321" s="213"/>
      <c r="J321" s="42"/>
      <c r="K321" s="42"/>
      <c r="L321" s="46"/>
      <c r="M321" s="214"/>
      <c r="N321" s="215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8" t="s">
        <v>126</v>
      </c>
      <c r="AU321" s="18" t="s">
        <v>89</v>
      </c>
    </row>
    <row r="322" s="2" customFormat="1">
      <c r="A322" s="40"/>
      <c r="B322" s="41"/>
      <c r="C322" s="42"/>
      <c r="D322" s="229" t="s">
        <v>170</v>
      </c>
      <c r="E322" s="42"/>
      <c r="F322" s="230" t="s">
        <v>521</v>
      </c>
      <c r="G322" s="42"/>
      <c r="H322" s="42"/>
      <c r="I322" s="213"/>
      <c r="J322" s="42"/>
      <c r="K322" s="42"/>
      <c r="L322" s="46"/>
      <c r="M322" s="214"/>
      <c r="N322" s="215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8" t="s">
        <v>170</v>
      </c>
      <c r="AU322" s="18" t="s">
        <v>89</v>
      </c>
    </row>
    <row r="323" s="14" customFormat="1">
      <c r="A323" s="14"/>
      <c r="B323" s="241"/>
      <c r="C323" s="242"/>
      <c r="D323" s="211" t="s">
        <v>208</v>
      </c>
      <c r="E323" s="243" t="s">
        <v>32</v>
      </c>
      <c r="F323" s="244" t="s">
        <v>522</v>
      </c>
      <c r="G323" s="242"/>
      <c r="H323" s="245">
        <v>6.2640000000000002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1" t="s">
        <v>208</v>
      </c>
      <c r="AU323" s="251" t="s">
        <v>89</v>
      </c>
      <c r="AV323" s="14" t="s">
        <v>89</v>
      </c>
      <c r="AW323" s="14" t="s">
        <v>39</v>
      </c>
      <c r="AX323" s="14" t="s">
        <v>86</v>
      </c>
      <c r="AY323" s="251" t="s">
        <v>120</v>
      </c>
    </row>
    <row r="324" s="2" customFormat="1" ht="44.25" customHeight="1">
      <c r="A324" s="40"/>
      <c r="B324" s="41"/>
      <c r="C324" s="198" t="s">
        <v>523</v>
      </c>
      <c r="D324" s="198" t="s">
        <v>121</v>
      </c>
      <c r="E324" s="199" t="s">
        <v>524</v>
      </c>
      <c r="F324" s="200" t="s">
        <v>525</v>
      </c>
      <c r="G324" s="201" t="s">
        <v>275</v>
      </c>
      <c r="H324" s="202">
        <v>1.0580000000000001</v>
      </c>
      <c r="I324" s="203"/>
      <c r="J324" s="204">
        <f>ROUND(I324*H324,2)</f>
        <v>0</v>
      </c>
      <c r="K324" s="200" t="s">
        <v>167</v>
      </c>
      <c r="L324" s="46"/>
      <c r="M324" s="205" t="s">
        <v>32</v>
      </c>
      <c r="N324" s="206" t="s">
        <v>49</v>
      </c>
      <c r="O324" s="86"/>
      <c r="P324" s="207">
        <f>O324*H324</f>
        <v>0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09" t="s">
        <v>119</v>
      </c>
      <c r="AT324" s="209" t="s">
        <v>121</v>
      </c>
      <c r="AU324" s="209" t="s">
        <v>89</v>
      </c>
      <c r="AY324" s="18" t="s">
        <v>120</v>
      </c>
      <c r="BE324" s="210">
        <f>IF(N324="základní",J324,0)</f>
        <v>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8" t="s">
        <v>86</v>
      </c>
      <c r="BK324" s="210">
        <f>ROUND(I324*H324,2)</f>
        <v>0</v>
      </c>
      <c r="BL324" s="18" t="s">
        <v>119</v>
      </c>
      <c r="BM324" s="209" t="s">
        <v>526</v>
      </c>
    </row>
    <row r="325" s="2" customFormat="1">
      <c r="A325" s="40"/>
      <c r="B325" s="41"/>
      <c r="C325" s="42"/>
      <c r="D325" s="211" t="s">
        <v>126</v>
      </c>
      <c r="E325" s="42"/>
      <c r="F325" s="212" t="s">
        <v>525</v>
      </c>
      <c r="G325" s="42"/>
      <c r="H325" s="42"/>
      <c r="I325" s="213"/>
      <c r="J325" s="42"/>
      <c r="K325" s="42"/>
      <c r="L325" s="46"/>
      <c r="M325" s="214"/>
      <c r="N325" s="215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8" t="s">
        <v>126</v>
      </c>
      <c r="AU325" s="18" t="s">
        <v>89</v>
      </c>
    </row>
    <row r="326" s="2" customFormat="1">
      <c r="A326" s="40"/>
      <c r="B326" s="41"/>
      <c r="C326" s="42"/>
      <c r="D326" s="229" t="s">
        <v>170</v>
      </c>
      <c r="E326" s="42"/>
      <c r="F326" s="230" t="s">
        <v>527</v>
      </c>
      <c r="G326" s="42"/>
      <c r="H326" s="42"/>
      <c r="I326" s="213"/>
      <c r="J326" s="42"/>
      <c r="K326" s="42"/>
      <c r="L326" s="46"/>
      <c r="M326" s="214"/>
      <c r="N326" s="215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8" t="s">
        <v>170</v>
      </c>
      <c r="AU326" s="18" t="s">
        <v>89</v>
      </c>
    </row>
    <row r="327" s="14" customFormat="1">
      <c r="A327" s="14"/>
      <c r="B327" s="241"/>
      <c r="C327" s="242"/>
      <c r="D327" s="211" t="s">
        <v>208</v>
      </c>
      <c r="E327" s="243" t="s">
        <v>32</v>
      </c>
      <c r="F327" s="244" t="s">
        <v>528</v>
      </c>
      <c r="G327" s="242"/>
      <c r="H327" s="245">
        <v>1.0580000000000001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208</v>
      </c>
      <c r="AU327" s="251" t="s">
        <v>89</v>
      </c>
      <c r="AV327" s="14" t="s">
        <v>89</v>
      </c>
      <c r="AW327" s="14" t="s">
        <v>39</v>
      </c>
      <c r="AX327" s="14" t="s">
        <v>86</v>
      </c>
      <c r="AY327" s="251" t="s">
        <v>120</v>
      </c>
    </row>
    <row r="328" s="11" customFormat="1" ht="22.8" customHeight="1">
      <c r="A328" s="11"/>
      <c r="B328" s="184"/>
      <c r="C328" s="185"/>
      <c r="D328" s="186" t="s">
        <v>77</v>
      </c>
      <c r="E328" s="227" t="s">
        <v>529</v>
      </c>
      <c r="F328" s="227" t="s">
        <v>530</v>
      </c>
      <c r="G328" s="185"/>
      <c r="H328" s="185"/>
      <c r="I328" s="188"/>
      <c r="J328" s="228">
        <f>BK328</f>
        <v>0</v>
      </c>
      <c r="K328" s="185"/>
      <c r="L328" s="190"/>
      <c r="M328" s="191"/>
      <c r="N328" s="192"/>
      <c r="O328" s="192"/>
      <c r="P328" s="193">
        <f>SUM(P329:P334)</f>
        <v>0</v>
      </c>
      <c r="Q328" s="192"/>
      <c r="R328" s="193">
        <f>SUM(R329:R334)</f>
        <v>0</v>
      </c>
      <c r="S328" s="192"/>
      <c r="T328" s="194">
        <f>SUM(T329:T334)</f>
        <v>0</v>
      </c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R328" s="195" t="s">
        <v>86</v>
      </c>
      <c r="AT328" s="196" t="s">
        <v>77</v>
      </c>
      <c r="AU328" s="196" t="s">
        <v>86</v>
      </c>
      <c r="AY328" s="195" t="s">
        <v>120</v>
      </c>
      <c r="BK328" s="197">
        <f>SUM(BK329:BK334)</f>
        <v>0</v>
      </c>
    </row>
    <row r="329" s="2" customFormat="1" ht="24.15" customHeight="1">
      <c r="A329" s="40"/>
      <c r="B329" s="41"/>
      <c r="C329" s="198" t="s">
        <v>531</v>
      </c>
      <c r="D329" s="198" t="s">
        <v>121</v>
      </c>
      <c r="E329" s="199" t="s">
        <v>532</v>
      </c>
      <c r="F329" s="200" t="s">
        <v>533</v>
      </c>
      <c r="G329" s="201" t="s">
        <v>275</v>
      </c>
      <c r="H329" s="202">
        <v>55.802999999999997</v>
      </c>
      <c r="I329" s="203"/>
      <c r="J329" s="204">
        <f>ROUND(I329*H329,2)</f>
        <v>0</v>
      </c>
      <c r="K329" s="200" t="s">
        <v>167</v>
      </c>
      <c r="L329" s="46"/>
      <c r="M329" s="205" t="s">
        <v>32</v>
      </c>
      <c r="N329" s="206" t="s">
        <v>49</v>
      </c>
      <c r="O329" s="86"/>
      <c r="P329" s="207">
        <f>O329*H329</f>
        <v>0</v>
      </c>
      <c r="Q329" s="207">
        <v>0</v>
      </c>
      <c r="R329" s="207">
        <f>Q329*H329</f>
        <v>0</v>
      </c>
      <c r="S329" s="207">
        <v>0</v>
      </c>
      <c r="T329" s="208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09" t="s">
        <v>119</v>
      </c>
      <c r="AT329" s="209" t="s">
        <v>121</v>
      </c>
      <c r="AU329" s="209" t="s">
        <v>89</v>
      </c>
      <c r="AY329" s="18" t="s">
        <v>120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8" t="s">
        <v>86</v>
      </c>
      <c r="BK329" s="210">
        <f>ROUND(I329*H329,2)</f>
        <v>0</v>
      </c>
      <c r="BL329" s="18" t="s">
        <v>119</v>
      </c>
      <c r="BM329" s="209" t="s">
        <v>534</v>
      </c>
    </row>
    <row r="330" s="2" customFormat="1">
      <c r="A330" s="40"/>
      <c r="B330" s="41"/>
      <c r="C330" s="42"/>
      <c r="D330" s="211" t="s">
        <v>126</v>
      </c>
      <c r="E330" s="42"/>
      <c r="F330" s="212" t="s">
        <v>535</v>
      </c>
      <c r="G330" s="42"/>
      <c r="H330" s="42"/>
      <c r="I330" s="213"/>
      <c r="J330" s="42"/>
      <c r="K330" s="42"/>
      <c r="L330" s="46"/>
      <c r="M330" s="214"/>
      <c r="N330" s="215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8" t="s">
        <v>126</v>
      </c>
      <c r="AU330" s="18" t="s">
        <v>89</v>
      </c>
    </row>
    <row r="331" s="2" customFormat="1">
      <c r="A331" s="40"/>
      <c r="B331" s="41"/>
      <c r="C331" s="42"/>
      <c r="D331" s="229" t="s">
        <v>170</v>
      </c>
      <c r="E331" s="42"/>
      <c r="F331" s="230" t="s">
        <v>536</v>
      </c>
      <c r="G331" s="42"/>
      <c r="H331" s="42"/>
      <c r="I331" s="213"/>
      <c r="J331" s="42"/>
      <c r="K331" s="42"/>
      <c r="L331" s="46"/>
      <c r="M331" s="214"/>
      <c r="N331" s="21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170</v>
      </c>
      <c r="AU331" s="18" t="s">
        <v>89</v>
      </c>
    </row>
    <row r="332" s="2" customFormat="1" ht="33" customHeight="1">
      <c r="A332" s="40"/>
      <c r="B332" s="41"/>
      <c r="C332" s="198" t="s">
        <v>537</v>
      </c>
      <c r="D332" s="198" t="s">
        <v>121</v>
      </c>
      <c r="E332" s="199" t="s">
        <v>538</v>
      </c>
      <c r="F332" s="200" t="s">
        <v>539</v>
      </c>
      <c r="G332" s="201" t="s">
        <v>275</v>
      </c>
      <c r="H332" s="202">
        <v>55.802999999999997</v>
      </c>
      <c r="I332" s="203"/>
      <c r="J332" s="204">
        <f>ROUND(I332*H332,2)</f>
        <v>0</v>
      </c>
      <c r="K332" s="200" t="s">
        <v>167</v>
      </c>
      <c r="L332" s="46"/>
      <c r="M332" s="205" t="s">
        <v>32</v>
      </c>
      <c r="N332" s="206" t="s">
        <v>49</v>
      </c>
      <c r="O332" s="86"/>
      <c r="P332" s="207">
        <f>O332*H332</f>
        <v>0</v>
      </c>
      <c r="Q332" s="207">
        <v>0</v>
      </c>
      <c r="R332" s="207">
        <f>Q332*H332</f>
        <v>0</v>
      </c>
      <c r="S332" s="207">
        <v>0</v>
      </c>
      <c r="T332" s="208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09" t="s">
        <v>119</v>
      </c>
      <c r="AT332" s="209" t="s">
        <v>121</v>
      </c>
      <c r="AU332" s="209" t="s">
        <v>89</v>
      </c>
      <c r="AY332" s="18" t="s">
        <v>120</v>
      </c>
      <c r="BE332" s="210">
        <f>IF(N332="základní",J332,0)</f>
        <v>0</v>
      </c>
      <c r="BF332" s="210">
        <f>IF(N332="snížená",J332,0)</f>
        <v>0</v>
      </c>
      <c r="BG332" s="210">
        <f>IF(N332="zákl. přenesená",J332,0)</f>
        <v>0</v>
      </c>
      <c r="BH332" s="210">
        <f>IF(N332="sníž. přenesená",J332,0)</f>
        <v>0</v>
      </c>
      <c r="BI332" s="210">
        <f>IF(N332="nulová",J332,0)</f>
        <v>0</v>
      </c>
      <c r="BJ332" s="18" t="s">
        <v>86</v>
      </c>
      <c r="BK332" s="210">
        <f>ROUND(I332*H332,2)</f>
        <v>0</v>
      </c>
      <c r="BL332" s="18" t="s">
        <v>119</v>
      </c>
      <c r="BM332" s="209" t="s">
        <v>540</v>
      </c>
    </row>
    <row r="333" s="2" customFormat="1">
      <c r="A333" s="40"/>
      <c r="B333" s="41"/>
      <c r="C333" s="42"/>
      <c r="D333" s="211" t="s">
        <v>126</v>
      </c>
      <c r="E333" s="42"/>
      <c r="F333" s="212" t="s">
        <v>541</v>
      </c>
      <c r="G333" s="42"/>
      <c r="H333" s="42"/>
      <c r="I333" s="213"/>
      <c r="J333" s="42"/>
      <c r="K333" s="42"/>
      <c r="L333" s="46"/>
      <c r="M333" s="214"/>
      <c r="N333" s="215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8" t="s">
        <v>126</v>
      </c>
      <c r="AU333" s="18" t="s">
        <v>89</v>
      </c>
    </row>
    <row r="334" s="2" customFormat="1">
      <c r="A334" s="40"/>
      <c r="B334" s="41"/>
      <c r="C334" s="42"/>
      <c r="D334" s="229" t="s">
        <v>170</v>
      </c>
      <c r="E334" s="42"/>
      <c r="F334" s="230" t="s">
        <v>542</v>
      </c>
      <c r="G334" s="42"/>
      <c r="H334" s="42"/>
      <c r="I334" s="213"/>
      <c r="J334" s="42"/>
      <c r="K334" s="42"/>
      <c r="L334" s="46"/>
      <c r="M334" s="214"/>
      <c r="N334" s="215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8" t="s">
        <v>170</v>
      </c>
      <c r="AU334" s="18" t="s">
        <v>89</v>
      </c>
    </row>
    <row r="335" s="11" customFormat="1" ht="25.92" customHeight="1">
      <c r="A335" s="11"/>
      <c r="B335" s="184"/>
      <c r="C335" s="185"/>
      <c r="D335" s="186" t="s">
        <v>77</v>
      </c>
      <c r="E335" s="187" t="s">
        <v>543</v>
      </c>
      <c r="F335" s="187" t="s">
        <v>544</v>
      </c>
      <c r="G335" s="185"/>
      <c r="H335" s="185"/>
      <c r="I335" s="188"/>
      <c r="J335" s="189">
        <f>BK335</f>
        <v>0</v>
      </c>
      <c r="K335" s="185"/>
      <c r="L335" s="190"/>
      <c r="M335" s="191"/>
      <c r="N335" s="192"/>
      <c r="O335" s="192"/>
      <c r="P335" s="193">
        <f>P336</f>
        <v>0</v>
      </c>
      <c r="Q335" s="192"/>
      <c r="R335" s="193">
        <f>R336</f>
        <v>0.0037599999999999999</v>
      </c>
      <c r="S335" s="192"/>
      <c r="T335" s="194">
        <f>T336</f>
        <v>0</v>
      </c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R335" s="195" t="s">
        <v>89</v>
      </c>
      <c r="AT335" s="196" t="s">
        <v>77</v>
      </c>
      <c r="AU335" s="196" t="s">
        <v>78</v>
      </c>
      <c r="AY335" s="195" t="s">
        <v>120</v>
      </c>
      <c r="BK335" s="197">
        <f>BK336</f>
        <v>0</v>
      </c>
    </row>
    <row r="336" s="11" customFormat="1" ht="22.8" customHeight="1">
      <c r="A336" s="11"/>
      <c r="B336" s="184"/>
      <c r="C336" s="185"/>
      <c r="D336" s="186" t="s">
        <v>77</v>
      </c>
      <c r="E336" s="227" t="s">
        <v>545</v>
      </c>
      <c r="F336" s="227" t="s">
        <v>546</v>
      </c>
      <c r="G336" s="185"/>
      <c r="H336" s="185"/>
      <c r="I336" s="188"/>
      <c r="J336" s="228">
        <f>BK336</f>
        <v>0</v>
      </c>
      <c r="K336" s="185"/>
      <c r="L336" s="190"/>
      <c r="M336" s="191"/>
      <c r="N336" s="192"/>
      <c r="O336" s="192"/>
      <c r="P336" s="193">
        <f>SUM(P337:P340)</f>
        <v>0</v>
      </c>
      <c r="Q336" s="192"/>
      <c r="R336" s="193">
        <f>SUM(R337:R340)</f>
        <v>0.0037599999999999999</v>
      </c>
      <c r="S336" s="192"/>
      <c r="T336" s="194">
        <f>SUM(T337:T340)</f>
        <v>0</v>
      </c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R336" s="195" t="s">
        <v>89</v>
      </c>
      <c r="AT336" s="196" t="s">
        <v>77</v>
      </c>
      <c r="AU336" s="196" t="s">
        <v>86</v>
      </c>
      <c r="AY336" s="195" t="s">
        <v>120</v>
      </c>
      <c r="BK336" s="197">
        <f>SUM(BK337:BK340)</f>
        <v>0</v>
      </c>
    </row>
    <row r="337" s="2" customFormat="1" ht="16.5" customHeight="1">
      <c r="A337" s="40"/>
      <c r="B337" s="41"/>
      <c r="C337" s="198" t="s">
        <v>547</v>
      </c>
      <c r="D337" s="198" t="s">
        <v>121</v>
      </c>
      <c r="E337" s="199" t="s">
        <v>548</v>
      </c>
      <c r="F337" s="200" t="s">
        <v>549</v>
      </c>
      <c r="G337" s="201" t="s">
        <v>395</v>
      </c>
      <c r="H337" s="202">
        <v>2</v>
      </c>
      <c r="I337" s="203"/>
      <c r="J337" s="204">
        <f>ROUND(I337*H337,2)</f>
        <v>0</v>
      </c>
      <c r="K337" s="200" t="s">
        <v>167</v>
      </c>
      <c r="L337" s="46"/>
      <c r="M337" s="205" t="s">
        <v>32</v>
      </c>
      <c r="N337" s="206" t="s">
        <v>49</v>
      </c>
      <c r="O337" s="86"/>
      <c r="P337" s="207">
        <f>O337*H337</f>
        <v>0</v>
      </c>
      <c r="Q337" s="207">
        <v>0.0018799999999999999</v>
      </c>
      <c r="R337" s="207">
        <f>Q337*H337</f>
        <v>0.0037599999999999999</v>
      </c>
      <c r="S337" s="207">
        <v>0</v>
      </c>
      <c r="T337" s="208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09" t="s">
        <v>317</v>
      </c>
      <c r="AT337" s="209" t="s">
        <v>121</v>
      </c>
      <c r="AU337" s="209" t="s">
        <v>89</v>
      </c>
      <c r="AY337" s="18" t="s">
        <v>120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8" t="s">
        <v>86</v>
      </c>
      <c r="BK337" s="210">
        <f>ROUND(I337*H337,2)</f>
        <v>0</v>
      </c>
      <c r="BL337" s="18" t="s">
        <v>317</v>
      </c>
      <c r="BM337" s="209" t="s">
        <v>550</v>
      </c>
    </row>
    <row r="338" s="2" customFormat="1">
      <c r="A338" s="40"/>
      <c r="B338" s="41"/>
      <c r="C338" s="42"/>
      <c r="D338" s="211" t="s">
        <v>126</v>
      </c>
      <c r="E338" s="42"/>
      <c r="F338" s="212" t="s">
        <v>551</v>
      </c>
      <c r="G338" s="42"/>
      <c r="H338" s="42"/>
      <c r="I338" s="213"/>
      <c r="J338" s="42"/>
      <c r="K338" s="42"/>
      <c r="L338" s="46"/>
      <c r="M338" s="214"/>
      <c r="N338" s="215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126</v>
      </c>
      <c r="AU338" s="18" t="s">
        <v>89</v>
      </c>
    </row>
    <row r="339" s="2" customFormat="1">
      <c r="A339" s="40"/>
      <c r="B339" s="41"/>
      <c r="C339" s="42"/>
      <c r="D339" s="229" t="s">
        <v>170</v>
      </c>
      <c r="E339" s="42"/>
      <c r="F339" s="230" t="s">
        <v>552</v>
      </c>
      <c r="G339" s="42"/>
      <c r="H339" s="42"/>
      <c r="I339" s="213"/>
      <c r="J339" s="42"/>
      <c r="K339" s="42"/>
      <c r="L339" s="46"/>
      <c r="M339" s="214"/>
      <c r="N339" s="21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8" t="s">
        <v>170</v>
      </c>
      <c r="AU339" s="18" t="s">
        <v>89</v>
      </c>
    </row>
    <row r="340" s="14" customFormat="1">
      <c r="A340" s="14"/>
      <c r="B340" s="241"/>
      <c r="C340" s="242"/>
      <c r="D340" s="211" t="s">
        <v>208</v>
      </c>
      <c r="E340" s="243" t="s">
        <v>32</v>
      </c>
      <c r="F340" s="244" t="s">
        <v>89</v>
      </c>
      <c r="G340" s="242"/>
      <c r="H340" s="245">
        <v>2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208</v>
      </c>
      <c r="AU340" s="251" t="s">
        <v>89</v>
      </c>
      <c r="AV340" s="14" t="s">
        <v>89</v>
      </c>
      <c r="AW340" s="14" t="s">
        <v>39</v>
      </c>
      <c r="AX340" s="14" t="s">
        <v>86</v>
      </c>
      <c r="AY340" s="251" t="s">
        <v>120</v>
      </c>
    </row>
    <row r="341" s="11" customFormat="1" ht="25.92" customHeight="1">
      <c r="A341" s="11"/>
      <c r="B341" s="184"/>
      <c r="C341" s="185"/>
      <c r="D341" s="186" t="s">
        <v>77</v>
      </c>
      <c r="E341" s="187" t="s">
        <v>553</v>
      </c>
      <c r="F341" s="187" t="s">
        <v>554</v>
      </c>
      <c r="G341" s="185"/>
      <c r="H341" s="185"/>
      <c r="I341" s="188"/>
      <c r="J341" s="189">
        <f>BK341</f>
        <v>0</v>
      </c>
      <c r="K341" s="185"/>
      <c r="L341" s="190"/>
      <c r="M341" s="191"/>
      <c r="N341" s="192"/>
      <c r="O341" s="192"/>
      <c r="P341" s="193">
        <f>SUM(P342:P345)</f>
        <v>0</v>
      </c>
      <c r="Q341" s="192"/>
      <c r="R341" s="193">
        <f>SUM(R342:R345)</f>
        <v>0</v>
      </c>
      <c r="S341" s="192"/>
      <c r="T341" s="194">
        <f>SUM(T342:T345)</f>
        <v>0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195" t="s">
        <v>119</v>
      </c>
      <c r="AT341" s="196" t="s">
        <v>77</v>
      </c>
      <c r="AU341" s="196" t="s">
        <v>78</v>
      </c>
      <c r="AY341" s="195" t="s">
        <v>120</v>
      </c>
      <c r="BK341" s="197">
        <f>SUM(BK342:BK345)</f>
        <v>0</v>
      </c>
    </row>
    <row r="342" s="2" customFormat="1" ht="21.75" customHeight="1">
      <c r="A342" s="40"/>
      <c r="B342" s="41"/>
      <c r="C342" s="198" t="s">
        <v>555</v>
      </c>
      <c r="D342" s="198" t="s">
        <v>121</v>
      </c>
      <c r="E342" s="199" t="s">
        <v>556</v>
      </c>
      <c r="F342" s="200" t="s">
        <v>557</v>
      </c>
      <c r="G342" s="201" t="s">
        <v>558</v>
      </c>
      <c r="H342" s="202">
        <v>17</v>
      </c>
      <c r="I342" s="203"/>
      <c r="J342" s="204">
        <f>ROUND(I342*H342,2)</f>
        <v>0</v>
      </c>
      <c r="K342" s="200" t="s">
        <v>167</v>
      </c>
      <c r="L342" s="46"/>
      <c r="M342" s="205" t="s">
        <v>32</v>
      </c>
      <c r="N342" s="206" t="s">
        <v>49</v>
      </c>
      <c r="O342" s="86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09" t="s">
        <v>124</v>
      </c>
      <c r="AT342" s="209" t="s">
        <v>121</v>
      </c>
      <c r="AU342" s="209" t="s">
        <v>86</v>
      </c>
      <c r="AY342" s="18" t="s">
        <v>120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8" t="s">
        <v>86</v>
      </c>
      <c r="BK342" s="210">
        <f>ROUND(I342*H342,2)</f>
        <v>0</v>
      </c>
      <c r="BL342" s="18" t="s">
        <v>124</v>
      </c>
      <c r="BM342" s="209" t="s">
        <v>559</v>
      </c>
    </row>
    <row r="343" s="2" customFormat="1">
      <c r="A343" s="40"/>
      <c r="B343" s="41"/>
      <c r="C343" s="42"/>
      <c r="D343" s="211" t="s">
        <v>126</v>
      </c>
      <c r="E343" s="42"/>
      <c r="F343" s="212" t="s">
        <v>560</v>
      </c>
      <c r="G343" s="42"/>
      <c r="H343" s="42"/>
      <c r="I343" s="213"/>
      <c r="J343" s="42"/>
      <c r="K343" s="42"/>
      <c r="L343" s="46"/>
      <c r="M343" s="214"/>
      <c r="N343" s="215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8" t="s">
        <v>126</v>
      </c>
      <c r="AU343" s="18" t="s">
        <v>86</v>
      </c>
    </row>
    <row r="344" s="2" customFormat="1">
      <c r="A344" s="40"/>
      <c r="B344" s="41"/>
      <c r="C344" s="42"/>
      <c r="D344" s="229" t="s">
        <v>170</v>
      </c>
      <c r="E344" s="42"/>
      <c r="F344" s="230" t="s">
        <v>561</v>
      </c>
      <c r="G344" s="42"/>
      <c r="H344" s="42"/>
      <c r="I344" s="213"/>
      <c r="J344" s="42"/>
      <c r="K344" s="42"/>
      <c r="L344" s="46"/>
      <c r="M344" s="214"/>
      <c r="N344" s="215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8" t="s">
        <v>170</v>
      </c>
      <c r="AU344" s="18" t="s">
        <v>86</v>
      </c>
    </row>
    <row r="345" s="14" customFormat="1">
      <c r="A345" s="14"/>
      <c r="B345" s="241"/>
      <c r="C345" s="242"/>
      <c r="D345" s="211" t="s">
        <v>208</v>
      </c>
      <c r="E345" s="243" t="s">
        <v>32</v>
      </c>
      <c r="F345" s="244" t="s">
        <v>562</v>
      </c>
      <c r="G345" s="242"/>
      <c r="H345" s="245">
        <v>17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1" t="s">
        <v>208</v>
      </c>
      <c r="AU345" s="251" t="s">
        <v>86</v>
      </c>
      <c r="AV345" s="14" t="s">
        <v>89</v>
      </c>
      <c r="AW345" s="14" t="s">
        <v>39</v>
      </c>
      <c r="AX345" s="14" t="s">
        <v>86</v>
      </c>
      <c r="AY345" s="251" t="s">
        <v>120</v>
      </c>
    </row>
    <row r="346" s="11" customFormat="1" ht="25.92" customHeight="1">
      <c r="A346" s="11"/>
      <c r="B346" s="184"/>
      <c r="C346" s="185"/>
      <c r="D346" s="186" t="s">
        <v>77</v>
      </c>
      <c r="E346" s="187" t="s">
        <v>162</v>
      </c>
      <c r="F346" s="187" t="s">
        <v>91</v>
      </c>
      <c r="G346" s="185"/>
      <c r="H346" s="185"/>
      <c r="I346" s="188"/>
      <c r="J346" s="189">
        <f>BK346</f>
        <v>0</v>
      </c>
      <c r="K346" s="185"/>
      <c r="L346" s="190"/>
      <c r="M346" s="191"/>
      <c r="N346" s="192"/>
      <c r="O346" s="192"/>
      <c r="P346" s="193">
        <f>P347</f>
        <v>0</v>
      </c>
      <c r="Q346" s="192"/>
      <c r="R346" s="193">
        <f>R347</f>
        <v>0</v>
      </c>
      <c r="S346" s="192"/>
      <c r="T346" s="194">
        <f>T347</f>
        <v>0</v>
      </c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R346" s="195" t="s">
        <v>140</v>
      </c>
      <c r="AT346" s="196" t="s">
        <v>77</v>
      </c>
      <c r="AU346" s="196" t="s">
        <v>78</v>
      </c>
      <c r="AY346" s="195" t="s">
        <v>120</v>
      </c>
      <c r="BK346" s="197">
        <f>BK347</f>
        <v>0</v>
      </c>
    </row>
    <row r="347" s="11" customFormat="1" ht="22.8" customHeight="1">
      <c r="A347" s="11"/>
      <c r="B347" s="184"/>
      <c r="C347" s="185"/>
      <c r="D347" s="186" t="s">
        <v>77</v>
      </c>
      <c r="E347" s="227" t="s">
        <v>563</v>
      </c>
      <c r="F347" s="227" t="s">
        <v>564</v>
      </c>
      <c r="G347" s="185"/>
      <c r="H347" s="185"/>
      <c r="I347" s="188"/>
      <c r="J347" s="228">
        <f>BK347</f>
        <v>0</v>
      </c>
      <c r="K347" s="185"/>
      <c r="L347" s="190"/>
      <c r="M347" s="191"/>
      <c r="N347" s="192"/>
      <c r="O347" s="192"/>
      <c r="P347" s="193">
        <f>SUM(P348:P351)</f>
        <v>0</v>
      </c>
      <c r="Q347" s="192"/>
      <c r="R347" s="193">
        <f>SUM(R348:R351)</f>
        <v>0</v>
      </c>
      <c r="S347" s="192"/>
      <c r="T347" s="194">
        <f>SUM(T348:T351)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195" t="s">
        <v>140</v>
      </c>
      <c r="AT347" s="196" t="s">
        <v>77</v>
      </c>
      <c r="AU347" s="196" t="s">
        <v>86</v>
      </c>
      <c r="AY347" s="195" t="s">
        <v>120</v>
      </c>
      <c r="BK347" s="197">
        <f>SUM(BK348:BK351)</f>
        <v>0</v>
      </c>
    </row>
    <row r="348" s="2" customFormat="1" ht="24.15" customHeight="1">
      <c r="A348" s="40"/>
      <c r="B348" s="41"/>
      <c r="C348" s="198" t="s">
        <v>565</v>
      </c>
      <c r="D348" s="198" t="s">
        <v>121</v>
      </c>
      <c r="E348" s="199" t="s">
        <v>566</v>
      </c>
      <c r="F348" s="200" t="s">
        <v>567</v>
      </c>
      <c r="G348" s="201" t="s">
        <v>166</v>
      </c>
      <c r="H348" s="202">
        <v>1</v>
      </c>
      <c r="I348" s="203"/>
      <c r="J348" s="204">
        <f>ROUND(I348*H348,2)</f>
        <v>0</v>
      </c>
      <c r="K348" s="200" t="s">
        <v>167</v>
      </c>
      <c r="L348" s="46"/>
      <c r="M348" s="205" t="s">
        <v>32</v>
      </c>
      <c r="N348" s="206" t="s">
        <v>49</v>
      </c>
      <c r="O348" s="86"/>
      <c r="P348" s="207">
        <f>O348*H348</f>
        <v>0</v>
      </c>
      <c r="Q348" s="207">
        <v>0</v>
      </c>
      <c r="R348" s="207">
        <f>Q348*H348</f>
        <v>0</v>
      </c>
      <c r="S348" s="207">
        <v>0</v>
      </c>
      <c r="T348" s="208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09" t="s">
        <v>168</v>
      </c>
      <c r="AT348" s="209" t="s">
        <v>121</v>
      </c>
      <c r="AU348" s="209" t="s">
        <v>89</v>
      </c>
      <c r="AY348" s="18" t="s">
        <v>120</v>
      </c>
      <c r="BE348" s="210">
        <f>IF(N348="základní",J348,0)</f>
        <v>0</v>
      </c>
      <c r="BF348" s="210">
        <f>IF(N348="snížená",J348,0)</f>
        <v>0</v>
      </c>
      <c r="BG348" s="210">
        <f>IF(N348="zákl. přenesená",J348,0)</f>
        <v>0</v>
      </c>
      <c r="BH348" s="210">
        <f>IF(N348="sníž. přenesená",J348,0)</f>
        <v>0</v>
      </c>
      <c r="BI348" s="210">
        <f>IF(N348="nulová",J348,0)</f>
        <v>0</v>
      </c>
      <c r="BJ348" s="18" t="s">
        <v>86</v>
      </c>
      <c r="BK348" s="210">
        <f>ROUND(I348*H348,2)</f>
        <v>0</v>
      </c>
      <c r="BL348" s="18" t="s">
        <v>168</v>
      </c>
      <c r="BM348" s="209" t="s">
        <v>568</v>
      </c>
    </row>
    <row r="349" s="2" customFormat="1">
      <c r="A349" s="40"/>
      <c r="B349" s="41"/>
      <c r="C349" s="42"/>
      <c r="D349" s="211" t="s">
        <v>126</v>
      </c>
      <c r="E349" s="42"/>
      <c r="F349" s="212" t="s">
        <v>567</v>
      </c>
      <c r="G349" s="42"/>
      <c r="H349" s="42"/>
      <c r="I349" s="213"/>
      <c r="J349" s="42"/>
      <c r="K349" s="42"/>
      <c r="L349" s="46"/>
      <c r="M349" s="214"/>
      <c r="N349" s="215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8" t="s">
        <v>126</v>
      </c>
      <c r="AU349" s="18" t="s">
        <v>89</v>
      </c>
    </row>
    <row r="350" s="2" customFormat="1">
      <c r="A350" s="40"/>
      <c r="B350" s="41"/>
      <c r="C350" s="42"/>
      <c r="D350" s="229" t="s">
        <v>170</v>
      </c>
      <c r="E350" s="42"/>
      <c r="F350" s="230" t="s">
        <v>569</v>
      </c>
      <c r="G350" s="42"/>
      <c r="H350" s="42"/>
      <c r="I350" s="213"/>
      <c r="J350" s="42"/>
      <c r="K350" s="42"/>
      <c r="L350" s="46"/>
      <c r="M350" s="214"/>
      <c r="N350" s="215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8" t="s">
        <v>170</v>
      </c>
      <c r="AU350" s="18" t="s">
        <v>89</v>
      </c>
    </row>
    <row r="351" s="2" customFormat="1">
      <c r="A351" s="40"/>
      <c r="B351" s="41"/>
      <c r="C351" s="42"/>
      <c r="D351" s="211" t="s">
        <v>134</v>
      </c>
      <c r="E351" s="42"/>
      <c r="F351" s="216" t="s">
        <v>570</v>
      </c>
      <c r="G351" s="42"/>
      <c r="H351" s="42"/>
      <c r="I351" s="213"/>
      <c r="J351" s="42"/>
      <c r="K351" s="42"/>
      <c r="L351" s="46"/>
      <c r="M351" s="217"/>
      <c r="N351" s="218"/>
      <c r="O351" s="219"/>
      <c r="P351" s="219"/>
      <c r="Q351" s="219"/>
      <c r="R351" s="219"/>
      <c r="S351" s="219"/>
      <c r="T351" s="22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134</v>
      </c>
      <c r="AU351" s="18" t="s">
        <v>89</v>
      </c>
    </row>
    <row r="352" s="2" customFormat="1" ht="6.96" customHeight="1">
      <c r="A352" s="40"/>
      <c r="B352" s="61"/>
      <c r="C352" s="62"/>
      <c r="D352" s="62"/>
      <c r="E352" s="62"/>
      <c r="F352" s="62"/>
      <c r="G352" s="62"/>
      <c r="H352" s="62"/>
      <c r="I352" s="62"/>
      <c r="J352" s="62"/>
      <c r="K352" s="62"/>
      <c r="L352" s="46"/>
      <c r="M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</row>
  </sheetData>
  <sheetProtection sheet="1" autoFilter="0" formatColumns="0" formatRows="0" objects="1" scenarios="1" spinCount="100000" saltValue="h9pOp5Uvzr6cZuk+uSvAahHiQwUzZI5ZPPMeVwFb7OOPX+3Tsqixa5lRVwcTm/BdNmAqYhK/hMnwSZwEC1Gb2w==" hashValue="VN8Qr7bIYgZfWsHx0bR49jQmx87rpD0pyBVwhaEdoHNfBMXVA0n5N52lPiwovOYy99f39QqIU/DQG6zupTRZPw==" algorithmName="SHA-512" password="9C2B"/>
  <autoFilter ref="C91:K35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3_01/113107324"/>
    <hyperlink ref="F102" r:id="rId2" display="https://podminky.urs.cz/item/CS_URS_2023_01/113107341"/>
    <hyperlink ref="F107" r:id="rId3" display="https://podminky.urs.cz/item/CS_URS_2023_01/121151103"/>
    <hyperlink ref="F112" r:id="rId4" display="https://podminky.urs.cz/item/CS_URS_2023_01/132251103"/>
    <hyperlink ref="F116" r:id="rId5" display="https://podminky.urs.cz/item/CS_URS_2023_01/133251101"/>
    <hyperlink ref="F121" r:id="rId6" display="https://podminky.urs.cz/item/CS_URS_2023_01/139001101"/>
    <hyperlink ref="F126" r:id="rId7" display="https://podminky.urs.cz/item/CS_URS_2023_01/151101101"/>
    <hyperlink ref="F132" r:id="rId8" display="https://podminky.urs.cz/item/CS_URS_2023_01/151101111"/>
    <hyperlink ref="F138" r:id="rId9" display="https://podminky.urs.cz/item/CS_URS_2023_01/162351103"/>
    <hyperlink ref="F143" r:id="rId10" display="https://podminky.urs.cz/item/CS_URS_2023_01/162651111"/>
    <hyperlink ref="F149" r:id="rId11" display="https://podminky.urs.cz/item/CS_URS_2023_01/171201231"/>
    <hyperlink ref="F156" r:id="rId12" display="https://podminky.urs.cz/item/CS_URS_2023_01/174151101"/>
    <hyperlink ref="F172" r:id="rId13" display="https://podminky.urs.cz/item/CS_URS_2023_01/175151101"/>
    <hyperlink ref="F183" r:id="rId14" display="https://podminky.urs.cz/item/CS_URS_2023_01/181351003"/>
    <hyperlink ref="F188" r:id="rId15" display="https://podminky.urs.cz/item/CS_URS_2023_01/181411131"/>
    <hyperlink ref="F196" r:id="rId16" display="https://podminky.urs.cz/item/CS_URS_2023_01/181911101"/>
    <hyperlink ref="F201" r:id="rId17" display="https://podminky.urs.cz/item/CS_URS_2023_01/451541111"/>
    <hyperlink ref="F206" r:id="rId18" display="https://podminky.urs.cz/item/CS_URS_2023_01/451573111"/>
    <hyperlink ref="F210" r:id="rId19" display="https://podminky.urs.cz/item/CS_URS_2023_01/452321151"/>
    <hyperlink ref="F215" r:id="rId20" display="https://podminky.urs.cz/item/CS_URS_2023_01/452368211"/>
    <hyperlink ref="F222" r:id="rId21" display="https://podminky.urs.cz/item/CS_URS_2023_01/566901233"/>
    <hyperlink ref="F228" r:id="rId22" display="https://podminky.urs.cz/item/CS_URS_2023_01/572341111"/>
    <hyperlink ref="F234" r:id="rId23" display="https://podminky.urs.cz/item/CS_URS_2023_01/871161141"/>
    <hyperlink ref="F242" r:id="rId24" display="https://podminky.urs.cz/item/CS_URS_2023_01/891162211"/>
    <hyperlink ref="F247" r:id="rId25" display="https://podminky.urs.cz/item/CS_URS_2023_01/891211112"/>
    <hyperlink ref="F254" r:id="rId26" display="https://podminky.urs.cz/item/CS_URS_2023_01/891269111"/>
    <hyperlink ref="F261" r:id="rId27" display="https://podminky.urs.cz/item/CS_URS_2023_01/892233122"/>
    <hyperlink ref="F266" r:id="rId28" display="https://podminky.urs.cz/item/CS_URS_2023_01/892241111"/>
    <hyperlink ref="F271" r:id="rId29" display="https://podminky.urs.cz/item/CS_URS_2023_01/893811163"/>
    <hyperlink ref="F276" r:id="rId30" display="https://podminky.urs.cz/item/CS_URS_2023_01/899103112"/>
    <hyperlink ref="F281" r:id="rId31" display="https://podminky.urs.cz/item/CS_URS_2023_01/899401112"/>
    <hyperlink ref="F287" r:id="rId32" display="https://podminky.urs.cz/item/CS_URS_2023_01/899721111"/>
    <hyperlink ref="F292" r:id="rId33" display="https://podminky.urs.cz/item/CS_URS_2023_01/899722114"/>
    <hyperlink ref="F298" r:id="rId34" display="https://podminky.urs.cz/item/CS_URS_2023_01/919732211"/>
    <hyperlink ref="F302" r:id="rId35" display="https://podminky.urs.cz/item/CS_URS_2023_01/919735114"/>
    <hyperlink ref="F306" r:id="rId36" display="https://podminky.urs.cz/item/CS_URS_2023_01/977151114"/>
    <hyperlink ref="F312" r:id="rId37" display="https://podminky.urs.cz/item/CS_URS_2023_01/997221571"/>
    <hyperlink ref="F315" r:id="rId38" display="https://podminky.urs.cz/item/CS_URS_2023_01/997221579"/>
    <hyperlink ref="F319" r:id="rId39" display="https://podminky.urs.cz/item/CS_URS_2023_01/997221612"/>
    <hyperlink ref="F322" r:id="rId40" display="https://podminky.urs.cz/item/CS_URS_2023_01/997221873"/>
    <hyperlink ref="F326" r:id="rId41" display="https://podminky.urs.cz/item/CS_URS_2023_01/997221875"/>
    <hyperlink ref="F331" r:id="rId42" display="https://podminky.urs.cz/item/CS_URS_2023_01/998276101"/>
    <hyperlink ref="F334" r:id="rId43" display="https://podminky.urs.cz/item/CS_URS_2023_01/998276124"/>
    <hyperlink ref="F339" r:id="rId44" display="https://podminky.urs.cz/item/CS_URS_2023_01/722240104"/>
    <hyperlink ref="F344" r:id="rId45" display="https://podminky.urs.cz/item/CS_URS_2023_01/HZS2491"/>
    <hyperlink ref="F350" r:id="rId46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571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572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573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574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575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576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577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578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579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580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581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85</v>
      </c>
      <c r="F18" s="284" t="s">
        <v>582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583</v>
      </c>
      <c r="F19" s="284" t="s">
        <v>584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585</v>
      </c>
      <c r="F20" s="284" t="s">
        <v>586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587</v>
      </c>
      <c r="F21" s="284" t="s">
        <v>588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117</v>
      </c>
      <c r="F22" s="284" t="s">
        <v>118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589</v>
      </c>
      <c r="F23" s="284" t="s">
        <v>590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591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592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593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594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595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596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597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598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599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600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601</v>
      </c>
      <c r="F37" s="284"/>
      <c r="G37" s="284" t="s">
        <v>602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59</v>
      </c>
      <c r="F38" s="284"/>
      <c r="G38" s="284" t="s">
        <v>603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60</v>
      </c>
      <c r="F39" s="284"/>
      <c r="G39" s="284" t="s">
        <v>604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605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606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607</v>
      </c>
      <c r="F42" s="284"/>
      <c r="G42" s="284" t="s">
        <v>608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609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610</v>
      </c>
      <c r="F44" s="284"/>
      <c r="G44" s="284" t="s">
        <v>611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612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613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614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615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616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617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618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619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620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621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622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623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624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625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626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627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628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629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630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631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632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633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634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635</v>
      </c>
      <c r="D76" s="302"/>
      <c r="E76" s="302"/>
      <c r="F76" s="302" t="s">
        <v>636</v>
      </c>
      <c r="G76" s="303"/>
      <c r="H76" s="302" t="s">
        <v>60</v>
      </c>
      <c r="I76" s="302" t="s">
        <v>63</v>
      </c>
      <c r="J76" s="302" t="s">
        <v>637</v>
      </c>
      <c r="K76" s="301"/>
    </row>
    <row r="77" s="1" customFormat="1" ht="17.25" customHeight="1">
      <c r="B77" s="299"/>
      <c r="C77" s="304" t="s">
        <v>638</v>
      </c>
      <c r="D77" s="304"/>
      <c r="E77" s="304"/>
      <c r="F77" s="305" t="s">
        <v>639</v>
      </c>
      <c r="G77" s="306"/>
      <c r="H77" s="304"/>
      <c r="I77" s="304"/>
      <c r="J77" s="304" t="s">
        <v>640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59</v>
      </c>
      <c r="D79" s="309"/>
      <c r="E79" s="309"/>
      <c r="F79" s="310" t="s">
        <v>641</v>
      </c>
      <c r="G79" s="311"/>
      <c r="H79" s="287" t="s">
        <v>642</v>
      </c>
      <c r="I79" s="287" t="s">
        <v>643</v>
      </c>
      <c r="J79" s="287">
        <v>20</v>
      </c>
      <c r="K79" s="301"/>
    </row>
    <row r="80" s="1" customFormat="1" ht="15" customHeight="1">
      <c r="B80" s="299"/>
      <c r="C80" s="287" t="s">
        <v>644</v>
      </c>
      <c r="D80" s="287"/>
      <c r="E80" s="287"/>
      <c r="F80" s="310" t="s">
        <v>641</v>
      </c>
      <c r="G80" s="311"/>
      <c r="H80" s="287" t="s">
        <v>645</v>
      </c>
      <c r="I80" s="287" t="s">
        <v>643</v>
      </c>
      <c r="J80" s="287">
        <v>120</v>
      </c>
      <c r="K80" s="301"/>
    </row>
    <row r="81" s="1" customFormat="1" ht="15" customHeight="1">
      <c r="B81" s="312"/>
      <c r="C81" s="287" t="s">
        <v>646</v>
      </c>
      <c r="D81" s="287"/>
      <c r="E81" s="287"/>
      <c r="F81" s="310" t="s">
        <v>647</v>
      </c>
      <c r="G81" s="311"/>
      <c r="H81" s="287" t="s">
        <v>648</v>
      </c>
      <c r="I81" s="287" t="s">
        <v>643</v>
      </c>
      <c r="J81" s="287">
        <v>50</v>
      </c>
      <c r="K81" s="301"/>
    </row>
    <row r="82" s="1" customFormat="1" ht="15" customHeight="1">
      <c r="B82" s="312"/>
      <c r="C82" s="287" t="s">
        <v>649</v>
      </c>
      <c r="D82" s="287"/>
      <c r="E82" s="287"/>
      <c r="F82" s="310" t="s">
        <v>641</v>
      </c>
      <c r="G82" s="311"/>
      <c r="H82" s="287" t="s">
        <v>650</v>
      </c>
      <c r="I82" s="287" t="s">
        <v>651</v>
      </c>
      <c r="J82" s="287"/>
      <c r="K82" s="301"/>
    </row>
    <row r="83" s="1" customFormat="1" ht="15" customHeight="1">
      <c r="B83" s="312"/>
      <c r="C83" s="313" t="s">
        <v>652</v>
      </c>
      <c r="D83" s="313"/>
      <c r="E83" s="313"/>
      <c r="F83" s="314" t="s">
        <v>647</v>
      </c>
      <c r="G83" s="313"/>
      <c r="H83" s="313" t="s">
        <v>653</v>
      </c>
      <c r="I83" s="313" t="s">
        <v>643</v>
      </c>
      <c r="J83" s="313">
        <v>15</v>
      </c>
      <c r="K83" s="301"/>
    </row>
    <row r="84" s="1" customFormat="1" ht="15" customHeight="1">
      <c r="B84" s="312"/>
      <c r="C84" s="313" t="s">
        <v>654</v>
      </c>
      <c r="D84" s="313"/>
      <c r="E84" s="313"/>
      <c r="F84" s="314" t="s">
        <v>647</v>
      </c>
      <c r="G84" s="313"/>
      <c r="H84" s="313" t="s">
        <v>655</v>
      </c>
      <c r="I84" s="313" t="s">
        <v>643</v>
      </c>
      <c r="J84" s="313">
        <v>15</v>
      </c>
      <c r="K84" s="301"/>
    </row>
    <row r="85" s="1" customFormat="1" ht="15" customHeight="1">
      <c r="B85" s="312"/>
      <c r="C85" s="313" t="s">
        <v>656</v>
      </c>
      <c r="D85" s="313"/>
      <c r="E85" s="313"/>
      <c r="F85" s="314" t="s">
        <v>647</v>
      </c>
      <c r="G85" s="313"/>
      <c r="H85" s="313" t="s">
        <v>657</v>
      </c>
      <c r="I85" s="313" t="s">
        <v>643</v>
      </c>
      <c r="J85" s="313">
        <v>20</v>
      </c>
      <c r="K85" s="301"/>
    </row>
    <row r="86" s="1" customFormat="1" ht="15" customHeight="1">
      <c r="B86" s="312"/>
      <c r="C86" s="313" t="s">
        <v>658</v>
      </c>
      <c r="D86" s="313"/>
      <c r="E86" s="313"/>
      <c r="F86" s="314" t="s">
        <v>647</v>
      </c>
      <c r="G86" s="313"/>
      <c r="H86" s="313" t="s">
        <v>659</v>
      </c>
      <c r="I86" s="313" t="s">
        <v>643</v>
      </c>
      <c r="J86" s="313">
        <v>20</v>
      </c>
      <c r="K86" s="301"/>
    </row>
    <row r="87" s="1" customFormat="1" ht="15" customHeight="1">
      <c r="B87" s="312"/>
      <c r="C87" s="287" t="s">
        <v>660</v>
      </c>
      <c r="D87" s="287"/>
      <c r="E87" s="287"/>
      <c r="F87" s="310" t="s">
        <v>647</v>
      </c>
      <c r="G87" s="311"/>
      <c r="H87" s="287" t="s">
        <v>661</v>
      </c>
      <c r="I87" s="287" t="s">
        <v>643</v>
      </c>
      <c r="J87" s="287">
        <v>50</v>
      </c>
      <c r="K87" s="301"/>
    </row>
    <row r="88" s="1" customFormat="1" ht="15" customHeight="1">
      <c r="B88" s="312"/>
      <c r="C88" s="287" t="s">
        <v>662</v>
      </c>
      <c r="D88" s="287"/>
      <c r="E88" s="287"/>
      <c r="F88" s="310" t="s">
        <v>647</v>
      </c>
      <c r="G88" s="311"/>
      <c r="H88" s="287" t="s">
        <v>663</v>
      </c>
      <c r="I88" s="287" t="s">
        <v>643</v>
      </c>
      <c r="J88" s="287">
        <v>20</v>
      </c>
      <c r="K88" s="301"/>
    </row>
    <row r="89" s="1" customFormat="1" ht="15" customHeight="1">
      <c r="B89" s="312"/>
      <c r="C89" s="287" t="s">
        <v>664</v>
      </c>
      <c r="D89" s="287"/>
      <c r="E89" s="287"/>
      <c r="F89" s="310" t="s">
        <v>647</v>
      </c>
      <c r="G89" s="311"/>
      <c r="H89" s="287" t="s">
        <v>665</v>
      </c>
      <c r="I89" s="287" t="s">
        <v>643</v>
      </c>
      <c r="J89" s="287">
        <v>20</v>
      </c>
      <c r="K89" s="301"/>
    </row>
    <row r="90" s="1" customFormat="1" ht="15" customHeight="1">
      <c r="B90" s="312"/>
      <c r="C90" s="287" t="s">
        <v>666</v>
      </c>
      <c r="D90" s="287"/>
      <c r="E90" s="287"/>
      <c r="F90" s="310" t="s">
        <v>647</v>
      </c>
      <c r="G90" s="311"/>
      <c r="H90" s="287" t="s">
        <v>667</v>
      </c>
      <c r="I90" s="287" t="s">
        <v>643</v>
      </c>
      <c r="J90" s="287">
        <v>50</v>
      </c>
      <c r="K90" s="301"/>
    </row>
    <row r="91" s="1" customFormat="1" ht="15" customHeight="1">
      <c r="B91" s="312"/>
      <c r="C91" s="287" t="s">
        <v>668</v>
      </c>
      <c r="D91" s="287"/>
      <c r="E91" s="287"/>
      <c r="F91" s="310" t="s">
        <v>647</v>
      </c>
      <c r="G91" s="311"/>
      <c r="H91" s="287" t="s">
        <v>668</v>
      </c>
      <c r="I91" s="287" t="s">
        <v>643</v>
      </c>
      <c r="J91" s="287">
        <v>50</v>
      </c>
      <c r="K91" s="301"/>
    </row>
    <row r="92" s="1" customFormat="1" ht="15" customHeight="1">
      <c r="B92" s="312"/>
      <c r="C92" s="287" t="s">
        <v>669</v>
      </c>
      <c r="D92" s="287"/>
      <c r="E92" s="287"/>
      <c r="F92" s="310" t="s">
        <v>647</v>
      </c>
      <c r="G92" s="311"/>
      <c r="H92" s="287" t="s">
        <v>670</v>
      </c>
      <c r="I92" s="287" t="s">
        <v>643</v>
      </c>
      <c r="J92" s="287">
        <v>255</v>
      </c>
      <c r="K92" s="301"/>
    </row>
    <row r="93" s="1" customFormat="1" ht="15" customHeight="1">
      <c r="B93" s="312"/>
      <c r="C93" s="287" t="s">
        <v>671</v>
      </c>
      <c r="D93" s="287"/>
      <c r="E93" s="287"/>
      <c r="F93" s="310" t="s">
        <v>641</v>
      </c>
      <c r="G93" s="311"/>
      <c r="H93" s="287" t="s">
        <v>672</v>
      </c>
      <c r="I93" s="287" t="s">
        <v>673</v>
      </c>
      <c r="J93" s="287"/>
      <c r="K93" s="301"/>
    </row>
    <row r="94" s="1" customFormat="1" ht="15" customHeight="1">
      <c r="B94" s="312"/>
      <c r="C94" s="287" t="s">
        <v>674</v>
      </c>
      <c r="D94" s="287"/>
      <c r="E94" s="287"/>
      <c r="F94" s="310" t="s">
        <v>641</v>
      </c>
      <c r="G94" s="311"/>
      <c r="H94" s="287" t="s">
        <v>675</v>
      </c>
      <c r="I94" s="287" t="s">
        <v>676</v>
      </c>
      <c r="J94" s="287"/>
      <c r="K94" s="301"/>
    </row>
    <row r="95" s="1" customFormat="1" ht="15" customHeight="1">
      <c r="B95" s="312"/>
      <c r="C95" s="287" t="s">
        <v>677</v>
      </c>
      <c r="D95" s="287"/>
      <c r="E95" s="287"/>
      <c r="F95" s="310" t="s">
        <v>641</v>
      </c>
      <c r="G95" s="311"/>
      <c r="H95" s="287" t="s">
        <v>677</v>
      </c>
      <c r="I95" s="287" t="s">
        <v>676</v>
      </c>
      <c r="J95" s="287"/>
      <c r="K95" s="301"/>
    </row>
    <row r="96" s="1" customFormat="1" ht="15" customHeight="1">
      <c r="B96" s="312"/>
      <c r="C96" s="287" t="s">
        <v>44</v>
      </c>
      <c r="D96" s="287"/>
      <c r="E96" s="287"/>
      <c r="F96" s="310" t="s">
        <v>641</v>
      </c>
      <c r="G96" s="311"/>
      <c r="H96" s="287" t="s">
        <v>678</v>
      </c>
      <c r="I96" s="287" t="s">
        <v>676</v>
      </c>
      <c r="J96" s="287"/>
      <c r="K96" s="301"/>
    </row>
    <row r="97" s="1" customFormat="1" ht="15" customHeight="1">
      <c r="B97" s="312"/>
      <c r="C97" s="287" t="s">
        <v>54</v>
      </c>
      <c r="D97" s="287"/>
      <c r="E97" s="287"/>
      <c r="F97" s="310" t="s">
        <v>641</v>
      </c>
      <c r="G97" s="311"/>
      <c r="H97" s="287" t="s">
        <v>679</v>
      </c>
      <c r="I97" s="287" t="s">
        <v>676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680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635</v>
      </c>
      <c r="D103" s="302"/>
      <c r="E103" s="302"/>
      <c r="F103" s="302" t="s">
        <v>636</v>
      </c>
      <c r="G103" s="303"/>
      <c r="H103" s="302" t="s">
        <v>60</v>
      </c>
      <c r="I103" s="302" t="s">
        <v>63</v>
      </c>
      <c r="J103" s="302" t="s">
        <v>637</v>
      </c>
      <c r="K103" s="301"/>
    </row>
    <row r="104" s="1" customFormat="1" ht="17.25" customHeight="1">
      <c r="B104" s="299"/>
      <c r="C104" s="304" t="s">
        <v>638</v>
      </c>
      <c r="D104" s="304"/>
      <c r="E104" s="304"/>
      <c r="F104" s="305" t="s">
        <v>639</v>
      </c>
      <c r="G104" s="306"/>
      <c r="H104" s="304"/>
      <c r="I104" s="304"/>
      <c r="J104" s="304" t="s">
        <v>640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59</v>
      </c>
      <c r="D106" s="309"/>
      <c r="E106" s="309"/>
      <c r="F106" s="310" t="s">
        <v>641</v>
      </c>
      <c r="G106" s="287"/>
      <c r="H106" s="287" t="s">
        <v>681</v>
      </c>
      <c r="I106" s="287" t="s">
        <v>643</v>
      </c>
      <c r="J106" s="287">
        <v>20</v>
      </c>
      <c r="K106" s="301"/>
    </row>
    <row r="107" s="1" customFormat="1" ht="15" customHeight="1">
      <c r="B107" s="299"/>
      <c r="C107" s="287" t="s">
        <v>644</v>
      </c>
      <c r="D107" s="287"/>
      <c r="E107" s="287"/>
      <c r="F107" s="310" t="s">
        <v>641</v>
      </c>
      <c r="G107" s="287"/>
      <c r="H107" s="287" t="s">
        <v>681</v>
      </c>
      <c r="I107" s="287" t="s">
        <v>643</v>
      </c>
      <c r="J107" s="287">
        <v>120</v>
      </c>
      <c r="K107" s="301"/>
    </row>
    <row r="108" s="1" customFormat="1" ht="15" customHeight="1">
      <c r="B108" s="312"/>
      <c r="C108" s="287" t="s">
        <v>646</v>
      </c>
      <c r="D108" s="287"/>
      <c r="E108" s="287"/>
      <c r="F108" s="310" t="s">
        <v>647</v>
      </c>
      <c r="G108" s="287"/>
      <c r="H108" s="287" t="s">
        <v>681</v>
      </c>
      <c r="I108" s="287" t="s">
        <v>643</v>
      </c>
      <c r="J108" s="287">
        <v>50</v>
      </c>
      <c r="K108" s="301"/>
    </row>
    <row r="109" s="1" customFormat="1" ht="15" customHeight="1">
      <c r="B109" s="312"/>
      <c r="C109" s="287" t="s">
        <v>649</v>
      </c>
      <c r="D109" s="287"/>
      <c r="E109" s="287"/>
      <c r="F109" s="310" t="s">
        <v>641</v>
      </c>
      <c r="G109" s="287"/>
      <c r="H109" s="287" t="s">
        <v>681</v>
      </c>
      <c r="I109" s="287" t="s">
        <v>651</v>
      </c>
      <c r="J109" s="287"/>
      <c r="K109" s="301"/>
    </row>
    <row r="110" s="1" customFormat="1" ht="15" customHeight="1">
      <c r="B110" s="312"/>
      <c r="C110" s="287" t="s">
        <v>660</v>
      </c>
      <c r="D110" s="287"/>
      <c r="E110" s="287"/>
      <c r="F110" s="310" t="s">
        <v>647</v>
      </c>
      <c r="G110" s="287"/>
      <c r="H110" s="287" t="s">
        <v>681</v>
      </c>
      <c r="I110" s="287" t="s">
        <v>643</v>
      </c>
      <c r="J110" s="287">
        <v>50</v>
      </c>
      <c r="K110" s="301"/>
    </row>
    <row r="111" s="1" customFormat="1" ht="15" customHeight="1">
      <c r="B111" s="312"/>
      <c r="C111" s="287" t="s">
        <v>668</v>
      </c>
      <c r="D111" s="287"/>
      <c r="E111" s="287"/>
      <c r="F111" s="310" t="s">
        <v>647</v>
      </c>
      <c r="G111" s="287"/>
      <c r="H111" s="287" t="s">
        <v>681</v>
      </c>
      <c r="I111" s="287" t="s">
        <v>643</v>
      </c>
      <c r="J111" s="287">
        <v>50</v>
      </c>
      <c r="K111" s="301"/>
    </row>
    <row r="112" s="1" customFormat="1" ht="15" customHeight="1">
      <c r="B112" s="312"/>
      <c r="C112" s="287" t="s">
        <v>666</v>
      </c>
      <c r="D112" s="287"/>
      <c r="E112" s="287"/>
      <c r="F112" s="310" t="s">
        <v>647</v>
      </c>
      <c r="G112" s="287"/>
      <c r="H112" s="287" t="s">
        <v>681</v>
      </c>
      <c r="I112" s="287" t="s">
        <v>643</v>
      </c>
      <c r="J112" s="287">
        <v>50</v>
      </c>
      <c r="K112" s="301"/>
    </row>
    <row r="113" s="1" customFormat="1" ht="15" customHeight="1">
      <c r="B113" s="312"/>
      <c r="C113" s="287" t="s">
        <v>59</v>
      </c>
      <c r="D113" s="287"/>
      <c r="E113" s="287"/>
      <c r="F113" s="310" t="s">
        <v>641</v>
      </c>
      <c r="G113" s="287"/>
      <c r="H113" s="287" t="s">
        <v>682</v>
      </c>
      <c r="I113" s="287" t="s">
        <v>643</v>
      </c>
      <c r="J113" s="287">
        <v>20</v>
      </c>
      <c r="K113" s="301"/>
    </row>
    <row r="114" s="1" customFormat="1" ht="15" customHeight="1">
      <c r="B114" s="312"/>
      <c r="C114" s="287" t="s">
        <v>683</v>
      </c>
      <c r="D114" s="287"/>
      <c r="E114" s="287"/>
      <c r="F114" s="310" t="s">
        <v>641</v>
      </c>
      <c r="G114" s="287"/>
      <c r="H114" s="287" t="s">
        <v>684</v>
      </c>
      <c r="I114" s="287" t="s">
        <v>643</v>
      </c>
      <c r="J114" s="287">
        <v>120</v>
      </c>
      <c r="K114" s="301"/>
    </row>
    <row r="115" s="1" customFormat="1" ht="15" customHeight="1">
      <c r="B115" s="312"/>
      <c r="C115" s="287" t="s">
        <v>44</v>
      </c>
      <c r="D115" s="287"/>
      <c r="E115" s="287"/>
      <c r="F115" s="310" t="s">
        <v>641</v>
      </c>
      <c r="G115" s="287"/>
      <c r="H115" s="287" t="s">
        <v>685</v>
      </c>
      <c r="I115" s="287" t="s">
        <v>676</v>
      </c>
      <c r="J115" s="287"/>
      <c r="K115" s="301"/>
    </row>
    <row r="116" s="1" customFormat="1" ht="15" customHeight="1">
      <c r="B116" s="312"/>
      <c r="C116" s="287" t="s">
        <v>54</v>
      </c>
      <c r="D116" s="287"/>
      <c r="E116" s="287"/>
      <c r="F116" s="310" t="s">
        <v>641</v>
      </c>
      <c r="G116" s="287"/>
      <c r="H116" s="287" t="s">
        <v>686</v>
      </c>
      <c r="I116" s="287" t="s">
        <v>676</v>
      </c>
      <c r="J116" s="287"/>
      <c r="K116" s="301"/>
    </row>
    <row r="117" s="1" customFormat="1" ht="15" customHeight="1">
      <c r="B117" s="312"/>
      <c r="C117" s="287" t="s">
        <v>63</v>
      </c>
      <c r="D117" s="287"/>
      <c r="E117" s="287"/>
      <c r="F117" s="310" t="s">
        <v>641</v>
      </c>
      <c r="G117" s="287"/>
      <c r="H117" s="287" t="s">
        <v>687</v>
      </c>
      <c r="I117" s="287" t="s">
        <v>688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689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635</v>
      </c>
      <c r="D123" s="302"/>
      <c r="E123" s="302"/>
      <c r="F123" s="302" t="s">
        <v>636</v>
      </c>
      <c r="G123" s="303"/>
      <c r="H123" s="302" t="s">
        <v>60</v>
      </c>
      <c r="I123" s="302" t="s">
        <v>63</v>
      </c>
      <c r="J123" s="302" t="s">
        <v>637</v>
      </c>
      <c r="K123" s="331"/>
    </row>
    <row r="124" s="1" customFormat="1" ht="17.25" customHeight="1">
      <c r="B124" s="330"/>
      <c r="C124" s="304" t="s">
        <v>638</v>
      </c>
      <c r="D124" s="304"/>
      <c r="E124" s="304"/>
      <c r="F124" s="305" t="s">
        <v>639</v>
      </c>
      <c r="G124" s="306"/>
      <c r="H124" s="304"/>
      <c r="I124" s="304"/>
      <c r="J124" s="304" t="s">
        <v>640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644</v>
      </c>
      <c r="D126" s="309"/>
      <c r="E126" s="309"/>
      <c r="F126" s="310" t="s">
        <v>641</v>
      </c>
      <c r="G126" s="287"/>
      <c r="H126" s="287" t="s">
        <v>681</v>
      </c>
      <c r="I126" s="287" t="s">
        <v>643</v>
      </c>
      <c r="J126" s="287">
        <v>120</v>
      </c>
      <c r="K126" s="335"/>
    </row>
    <row r="127" s="1" customFormat="1" ht="15" customHeight="1">
      <c r="B127" s="332"/>
      <c r="C127" s="287" t="s">
        <v>690</v>
      </c>
      <c r="D127" s="287"/>
      <c r="E127" s="287"/>
      <c r="F127" s="310" t="s">
        <v>641</v>
      </c>
      <c r="G127" s="287"/>
      <c r="H127" s="287" t="s">
        <v>691</v>
      </c>
      <c r="I127" s="287" t="s">
        <v>643</v>
      </c>
      <c r="J127" s="287" t="s">
        <v>692</v>
      </c>
      <c r="K127" s="335"/>
    </row>
    <row r="128" s="1" customFormat="1" ht="15" customHeight="1">
      <c r="B128" s="332"/>
      <c r="C128" s="287" t="s">
        <v>589</v>
      </c>
      <c r="D128" s="287"/>
      <c r="E128" s="287"/>
      <c r="F128" s="310" t="s">
        <v>641</v>
      </c>
      <c r="G128" s="287"/>
      <c r="H128" s="287" t="s">
        <v>693</v>
      </c>
      <c r="I128" s="287" t="s">
        <v>643</v>
      </c>
      <c r="J128" s="287" t="s">
        <v>692</v>
      </c>
      <c r="K128" s="335"/>
    </row>
    <row r="129" s="1" customFormat="1" ht="15" customHeight="1">
      <c r="B129" s="332"/>
      <c r="C129" s="287" t="s">
        <v>652</v>
      </c>
      <c r="D129" s="287"/>
      <c r="E129" s="287"/>
      <c r="F129" s="310" t="s">
        <v>647</v>
      </c>
      <c r="G129" s="287"/>
      <c r="H129" s="287" t="s">
        <v>653</v>
      </c>
      <c r="I129" s="287" t="s">
        <v>643</v>
      </c>
      <c r="J129" s="287">
        <v>15</v>
      </c>
      <c r="K129" s="335"/>
    </row>
    <row r="130" s="1" customFormat="1" ht="15" customHeight="1">
      <c r="B130" s="332"/>
      <c r="C130" s="313" t="s">
        <v>654</v>
      </c>
      <c r="D130" s="313"/>
      <c r="E130" s="313"/>
      <c r="F130" s="314" t="s">
        <v>647</v>
      </c>
      <c r="G130" s="313"/>
      <c r="H130" s="313" t="s">
        <v>655</v>
      </c>
      <c r="I130" s="313" t="s">
        <v>643</v>
      </c>
      <c r="J130" s="313">
        <v>15</v>
      </c>
      <c r="K130" s="335"/>
    </row>
    <row r="131" s="1" customFormat="1" ht="15" customHeight="1">
      <c r="B131" s="332"/>
      <c r="C131" s="313" t="s">
        <v>656</v>
      </c>
      <c r="D131" s="313"/>
      <c r="E131" s="313"/>
      <c r="F131" s="314" t="s">
        <v>647</v>
      </c>
      <c r="G131" s="313"/>
      <c r="H131" s="313" t="s">
        <v>657</v>
      </c>
      <c r="I131" s="313" t="s">
        <v>643</v>
      </c>
      <c r="J131" s="313">
        <v>20</v>
      </c>
      <c r="K131" s="335"/>
    </row>
    <row r="132" s="1" customFormat="1" ht="15" customHeight="1">
      <c r="B132" s="332"/>
      <c r="C132" s="313" t="s">
        <v>658</v>
      </c>
      <c r="D132" s="313"/>
      <c r="E132" s="313"/>
      <c r="F132" s="314" t="s">
        <v>647</v>
      </c>
      <c r="G132" s="313"/>
      <c r="H132" s="313" t="s">
        <v>659</v>
      </c>
      <c r="I132" s="313" t="s">
        <v>643</v>
      </c>
      <c r="J132" s="313">
        <v>20</v>
      </c>
      <c r="K132" s="335"/>
    </row>
    <row r="133" s="1" customFormat="1" ht="15" customHeight="1">
      <c r="B133" s="332"/>
      <c r="C133" s="287" t="s">
        <v>646</v>
      </c>
      <c r="D133" s="287"/>
      <c r="E133" s="287"/>
      <c r="F133" s="310" t="s">
        <v>647</v>
      </c>
      <c r="G133" s="287"/>
      <c r="H133" s="287" t="s">
        <v>681</v>
      </c>
      <c r="I133" s="287" t="s">
        <v>643</v>
      </c>
      <c r="J133" s="287">
        <v>50</v>
      </c>
      <c r="K133" s="335"/>
    </row>
    <row r="134" s="1" customFormat="1" ht="15" customHeight="1">
      <c r="B134" s="332"/>
      <c r="C134" s="287" t="s">
        <v>660</v>
      </c>
      <c r="D134" s="287"/>
      <c r="E134" s="287"/>
      <c r="F134" s="310" t="s">
        <v>647</v>
      </c>
      <c r="G134" s="287"/>
      <c r="H134" s="287" t="s">
        <v>681</v>
      </c>
      <c r="I134" s="287" t="s">
        <v>643</v>
      </c>
      <c r="J134" s="287">
        <v>50</v>
      </c>
      <c r="K134" s="335"/>
    </row>
    <row r="135" s="1" customFormat="1" ht="15" customHeight="1">
      <c r="B135" s="332"/>
      <c r="C135" s="287" t="s">
        <v>666</v>
      </c>
      <c r="D135" s="287"/>
      <c r="E135" s="287"/>
      <c r="F135" s="310" t="s">
        <v>647</v>
      </c>
      <c r="G135" s="287"/>
      <c r="H135" s="287" t="s">
        <v>681</v>
      </c>
      <c r="I135" s="287" t="s">
        <v>643</v>
      </c>
      <c r="J135" s="287">
        <v>50</v>
      </c>
      <c r="K135" s="335"/>
    </row>
    <row r="136" s="1" customFormat="1" ht="15" customHeight="1">
      <c r="B136" s="332"/>
      <c r="C136" s="287" t="s">
        <v>668</v>
      </c>
      <c r="D136" s="287"/>
      <c r="E136" s="287"/>
      <c r="F136" s="310" t="s">
        <v>647</v>
      </c>
      <c r="G136" s="287"/>
      <c r="H136" s="287" t="s">
        <v>681</v>
      </c>
      <c r="I136" s="287" t="s">
        <v>643</v>
      </c>
      <c r="J136" s="287">
        <v>50</v>
      </c>
      <c r="K136" s="335"/>
    </row>
    <row r="137" s="1" customFormat="1" ht="15" customHeight="1">
      <c r="B137" s="332"/>
      <c r="C137" s="287" t="s">
        <v>669</v>
      </c>
      <c r="D137" s="287"/>
      <c r="E137" s="287"/>
      <c r="F137" s="310" t="s">
        <v>647</v>
      </c>
      <c r="G137" s="287"/>
      <c r="H137" s="287" t="s">
        <v>694</v>
      </c>
      <c r="I137" s="287" t="s">
        <v>643</v>
      </c>
      <c r="J137" s="287">
        <v>255</v>
      </c>
      <c r="K137" s="335"/>
    </row>
    <row r="138" s="1" customFormat="1" ht="15" customHeight="1">
      <c r="B138" s="332"/>
      <c r="C138" s="287" t="s">
        <v>671</v>
      </c>
      <c r="D138" s="287"/>
      <c r="E138" s="287"/>
      <c r="F138" s="310" t="s">
        <v>641</v>
      </c>
      <c r="G138" s="287"/>
      <c r="H138" s="287" t="s">
        <v>695</v>
      </c>
      <c r="I138" s="287" t="s">
        <v>673</v>
      </c>
      <c r="J138" s="287"/>
      <c r="K138" s="335"/>
    </row>
    <row r="139" s="1" customFormat="1" ht="15" customHeight="1">
      <c r="B139" s="332"/>
      <c r="C139" s="287" t="s">
        <v>674</v>
      </c>
      <c r="D139" s="287"/>
      <c r="E139" s="287"/>
      <c r="F139" s="310" t="s">
        <v>641</v>
      </c>
      <c r="G139" s="287"/>
      <c r="H139" s="287" t="s">
        <v>696</v>
      </c>
      <c r="I139" s="287" t="s">
        <v>676</v>
      </c>
      <c r="J139" s="287"/>
      <c r="K139" s="335"/>
    </row>
    <row r="140" s="1" customFormat="1" ht="15" customHeight="1">
      <c r="B140" s="332"/>
      <c r="C140" s="287" t="s">
        <v>677</v>
      </c>
      <c r="D140" s="287"/>
      <c r="E140" s="287"/>
      <c r="F140" s="310" t="s">
        <v>641</v>
      </c>
      <c r="G140" s="287"/>
      <c r="H140" s="287" t="s">
        <v>677</v>
      </c>
      <c r="I140" s="287" t="s">
        <v>676</v>
      </c>
      <c r="J140" s="287"/>
      <c r="K140" s="335"/>
    </row>
    <row r="141" s="1" customFormat="1" ht="15" customHeight="1">
      <c r="B141" s="332"/>
      <c r="C141" s="287" t="s">
        <v>44</v>
      </c>
      <c r="D141" s="287"/>
      <c r="E141" s="287"/>
      <c r="F141" s="310" t="s">
        <v>641</v>
      </c>
      <c r="G141" s="287"/>
      <c r="H141" s="287" t="s">
        <v>697</v>
      </c>
      <c r="I141" s="287" t="s">
        <v>676</v>
      </c>
      <c r="J141" s="287"/>
      <c r="K141" s="335"/>
    </row>
    <row r="142" s="1" customFormat="1" ht="15" customHeight="1">
      <c r="B142" s="332"/>
      <c r="C142" s="287" t="s">
        <v>698</v>
      </c>
      <c r="D142" s="287"/>
      <c r="E142" s="287"/>
      <c r="F142" s="310" t="s">
        <v>641</v>
      </c>
      <c r="G142" s="287"/>
      <c r="H142" s="287" t="s">
        <v>699</v>
      </c>
      <c r="I142" s="287" t="s">
        <v>676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700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635</v>
      </c>
      <c r="D148" s="302"/>
      <c r="E148" s="302"/>
      <c r="F148" s="302" t="s">
        <v>636</v>
      </c>
      <c r="G148" s="303"/>
      <c r="H148" s="302" t="s">
        <v>60</v>
      </c>
      <c r="I148" s="302" t="s">
        <v>63</v>
      </c>
      <c r="J148" s="302" t="s">
        <v>637</v>
      </c>
      <c r="K148" s="301"/>
    </row>
    <row r="149" s="1" customFormat="1" ht="17.25" customHeight="1">
      <c r="B149" s="299"/>
      <c r="C149" s="304" t="s">
        <v>638</v>
      </c>
      <c r="D149" s="304"/>
      <c r="E149" s="304"/>
      <c r="F149" s="305" t="s">
        <v>639</v>
      </c>
      <c r="G149" s="306"/>
      <c r="H149" s="304"/>
      <c r="I149" s="304"/>
      <c r="J149" s="304" t="s">
        <v>640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644</v>
      </c>
      <c r="D151" s="287"/>
      <c r="E151" s="287"/>
      <c r="F151" s="340" t="s">
        <v>641</v>
      </c>
      <c r="G151" s="287"/>
      <c r="H151" s="339" t="s">
        <v>681</v>
      </c>
      <c r="I151" s="339" t="s">
        <v>643</v>
      </c>
      <c r="J151" s="339">
        <v>120</v>
      </c>
      <c r="K151" s="335"/>
    </row>
    <row r="152" s="1" customFormat="1" ht="15" customHeight="1">
      <c r="B152" s="312"/>
      <c r="C152" s="339" t="s">
        <v>690</v>
      </c>
      <c r="D152" s="287"/>
      <c r="E152" s="287"/>
      <c r="F152" s="340" t="s">
        <v>641</v>
      </c>
      <c r="G152" s="287"/>
      <c r="H152" s="339" t="s">
        <v>701</v>
      </c>
      <c r="I152" s="339" t="s">
        <v>643</v>
      </c>
      <c r="J152" s="339" t="s">
        <v>692</v>
      </c>
      <c r="K152" s="335"/>
    </row>
    <row r="153" s="1" customFormat="1" ht="15" customHeight="1">
      <c r="B153" s="312"/>
      <c r="C153" s="339" t="s">
        <v>589</v>
      </c>
      <c r="D153" s="287"/>
      <c r="E153" s="287"/>
      <c r="F153" s="340" t="s">
        <v>641</v>
      </c>
      <c r="G153" s="287"/>
      <c r="H153" s="339" t="s">
        <v>702</v>
      </c>
      <c r="I153" s="339" t="s">
        <v>643</v>
      </c>
      <c r="J153" s="339" t="s">
        <v>692</v>
      </c>
      <c r="K153" s="335"/>
    </row>
    <row r="154" s="1" customFormat="1" ht="15" customHeight="1">
      <c r="B154" s="312"/>
      <c r="C154" s="339" t="s">
        <v>646</v>
      </c>
      <c r="D154" s="287"/>
      <c r="E154" s="287"/>
      <c r="F154" s="340" t="s">
        <v>647</v>
      </c>
      <c r="G154" s="287"/>
      <c r="H154" s="339" t="s">
        <v>681</v>
      </c>
      <c r="I154" s="339" t="s">
        <v>643</v>
      </c>
      <c r="J154" s="339">
        <v>50</v>
      </c>
      <c r="K154" s="335"/>
    </row>
    <row r="155" s="1" customFormat="1" ht="15" customHeight="1">
      <c r="B155" s="312"/>
      <c r="C155" s="339" t="s">
        <v>649</v>
      </c>
      <c r="D155" s="287"/>
      <c r="E155" s="287"/>
      <c r="F155" s="340" t="s">
        <v>641</v>
      </c>
      <c r="G155" s="287"/>
      <c r="H155" s="339" t="s">
        <v>681</v>
      </c>
      <c r="I155" s="339" t="s">
        <v>651</v>
      </c>
      <c r="J155" s="339"/>
      <c r="K155" s="335"/>
    </row>
    <row r="156" s="1" customFormat="1" ht="15" customHeight="1">
      <c r="B156" s="312"/>
      <c r="C156" s="339" t="s">
        <v>660</v>
      </c>
      <c r="D156" s="287"/>
      <c r="E156" s="287"/>
      <c r="F156" s="340" t="s">
        <v>647</v>
      </c>
      <c r="G156" s="287"/>
      <c r="H156" s="339" t="s">
        <v>681</v>
      </c>
      <c r="I156" s="339" t="s">
        <v>643</v>
      </c>
      <c r="J156" s="339">
        <v>50</v>
      </c>
      <c r="K156" s="335"/>
    </row>
    <row r="157" s="1" customFormat="1" ht="15" customHeight="1">
      <c r="B157" s="312"/>
      <c r="C157" s="339" t="s">
        <v>668</v>
      </c>
      <c r="D157" s="287"/>
      <c r="E157" s="287"/>
      <c r="F157" s="340" t="s">
        <v>647</v>
      </c>
      <c r="G157" s="287"/>
      <c r="H157" s="339" t="s">
        <v>681</v>
      </c>
      <c r="I157" s="339" t="s">
        <v>643</v>
      </c>
      <c r="J157" s="339">
        <v>50</v>
      </c>
      <c r="K157" s="335"/>
    </row>
    <row r="158" s="1" customFormat="1" ht="15" customHeight="1">
      <c r="B158" s="312"/>
      <c r="C158" s="339" t="s">
        <v>666</v>
      </c>
      <c r="D158" s="287"/>
      <c r="E158" s="287"/>
      <c r="F158" s="340" t="s">
        <v>647</v>
      </c>
      <c r="G158" s="287"/>
      <c r="H158" s="339" t="s">
        <v>681</v>
      </c>
      <c r="I158" s="339" t="s">
        <v>643</v>
      </c>
      <c r="J158" s="339">
        <v>50</v>
      </c>
      <c r="K158" s="335"/>
    </row>
    <row r="159" s="1" customFormat="1" ht="15" customHeight="1">
      <c r="B159" s="312"/>
      <c r="C159" s="339" t="s">
        <v>100</v>
      </c>
      <c r="D159" s="287"/>
      <c r="E159" s="287"/>
      <c r="F159" s="340" t="s">
        <v>641</v>
      </c>
      <c r="G159" s="287"/>
      <c r="H159" s="339" t="s">
        <v>703</v>
      </c>
      <c r="I159" s="339" t="s">
        <v>643</v>
      </c>
      <c r="J159" s="339" t="s">
        <v>704</v>
      </c>
      <c r="K159" s="335"/>
    </row>
    <row r="160" s="1" customFormat="1" ht="15" customHeight="1">
      <c r="B160" s="312"/>
      <c r="C160" s="339" t="s">
        <v>705</v>
      </c>
      <c r="D160" s="287"/>
      <c r="E160" s="287"/>
      <c r="F160" s="340" t="s">
        <v>641</v>
      </c>
      <c r="G160" s="287"/>
      <c r="H160" s="339" t="s">
        <v>706</v>
      </c>
      <c r="I160" s="339" t="s">
        <v>676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707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635</v>
      </c>
      <c r="D166" s="302"/>
      <c r="E166" s="302"/>
      <c r="F166" s="302" t="s">
        <v>636</v>
      </c>
      <c r="G166" s="344"/>
      <c r="H166" s="345" t="s">
        <v>60</v>
      </c>
      <c r="I166" s="345" t="s">
        <v>63</v>
      </c>
      <c r="J166" s="302" t="s">
        <v>637</v>
      </c>
      <c r="K166" s="279"/>
    </row>
    <row r="167" s="1" customFormat="1" ht="17.25" customHeight="1">
      <c r="B167" s="280"/>
      <c r="C167" s="304" t="s">
        <v>638</v>
      </c>
      <c r="D167" s="304"/>
      <c r="E167" s="304"/>
      <c r="F167" s="305" t="s">
        <v>639</v>
      </c>
      <c r="G167" s="346"/>
      <c r="H167" s="347"/>
      <c r="I167" s="347"/>
      <c r="J167" s="304" t="s">
        <v>640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644</v>
      </c>
      <c r="D169" s="287"/>
      <c r="E169" s="287"/>
      <c r="F169" s="310" t="s">
        <v>641</v>
      </c>
      <c r="G169" s="287"/>
      <c r="H169" s="287" t="s">
        <v>681</v>
      </c>
      <c r="I169" s="287" t="s">
        <v>643</v>
      </c>
      <c r="J169" s="287">
        <v>120</v>
      </c>
      <c r="K169" s="335"/>
    </row>
    <row r="170" s="1" customFormat="1" ht="15" customHeight="1">
      <c r="B170" s="312"/>
      <c r="C170" s="287" t="s">
        <v>690</v>
      </c>
      <c r="D170" s="287"/>
      <c r="E170" s="287"/>
      <c r="F170" s="310" t="s">
        <v>641</v>
      </c>
      <c r="G170" s="287"/>
      <c r="H170" s="287" t="s">
        <v>691</v>
      </c>
      <c r="I170" s="287" t="s">
        <v>643</v>
      </c>
      <c r="J170" s="287" t="s">
        <v>692</v>
      </c>
      <c r="K170" s="335"/>
    </row>
    <row r="171" s="1" customFormat="1" ht="15" customHeight="1">
      <c r="B171" s="312"/>
      <c r="C171" s="287" t="s">
        <v>589</v>
      </c>
      <c r="D171" s="287"/>
      <c r="E171" s="287"/>
      <c r="F171" s="310" t="s">
        <v>641</v>
      </c>
      <c r="G171" s="287"/>
      <c r="H171" s="287" t="s">
        <v>708</v>
      </c>
      <c r="I171" s="287" t="s">
        <v>643</v>
      </c>
      <c r="J171" s="287" t="s">
        <v>692</v>
      </c>
      <c r="K171" s="335"/>
    </row>
    <row r="172" s="1" customFormat="1" ht="15" customHeight="1">
      <c r="B172" s="312"/>
      <c r="C172" s="287" t="s">
        <v>646</v>
      </c>
      <c r="D172" s="287"/>
      <c r="E172" s="287"/>
      <c r="F172" s="310" t="s">
        <v>647</v>
      </c>
      <c r="G172" s="287"/>
      <c r="H172" s="287" t="s">
        <v>708</v>
      </c>
      <c r="I172" s="287" t="s">
        <v>643</v>
      </c>
      <c r="J172" s="287">
        <v>50</v>
      </c>
      <c r="K172" s="335"/>
    </row>
    <row r="173" s="1" customFormat="1" ht="15" customHeight="1">
      <c r="B173" s="312"/>
      <c r="C173" s="287" t="s">
        <v>649</v>
      </c>
      <c r="D173" s="287"/>
      <c r="E173" s="287"/>
      <c r="F173" s="310" t="s">
        <v>641</v>
      </c>
      <c r="G173" s="287"/>
      <c r="H173" s="287" t="s">
        <v>708</v>
      </c>
      <c r="I173" s="287" t="s">
        <v>651</v>
      </c>
      <c r="J173" s="287"/>
      <c r="K173" s="335"/>
    </row>
    <row r="174" s="1" customFormat="1" ht="15" customHeight="1">
      <c r="B174" s="312"/>
      <c r="C174" s="287" t="s">
        <v>660</v>
      </c>
      <c r="D174" s="287"/>
      <c r="E174" s="287"/>
      <c r="F174" s="310" t="s">
        <v>647</v>
      </c>
      <c r="G174" s="287"/>
      <c r="H174" s="287" t="s">
        <v>708</v>
      </c>
      <c r="I174" s="287" t="s">
        <v>643</v>
      </c>
      <c r="J174" s="287">
        <v>50</v>
      </c>
      <c r="K174" s="335"/>
    </row>
    <row r="175" s="1" customFormat="1" ht="15" customHeight="1">
      <c r="B175" s="312"/>
      <c r="C175" s="287" t="s">
        <v>668</v>
      </c>
      <c r="D175" s="287"/>
      <c r="E175" s="287"/>
      <c r="F175" s="310" t="s">
        <v>647</v>
      </c>
      <c r="G175" s="287"/>
      <c r="H175" s="287" t="s">
        <v>708</v>
      </c>
      <c r="I175" s="287" t="s">
        <v>643</v>
      </c>
      <c r="J175" s="287">
        <v>50</v>
      </c>
      <c r="K175" s="335"/>
    </row>
    <row r="176" s="1" customFormat="1" ht="15" customHeight="1">
      <c r="B176" s="312"/>
      <c r="C176" s="287" t="s">
        <v>666</v>
      </c>
      <c r="D176" s="287"/>
      <c r="E176" s="287"/>
      <c r="F176" s="310" t="s">
        <v>647</v>
      </c>
      <c r="G176" s="287"/>
      <c r="H176" s="287" t="s">
        <v>708</v>
      </c>
      <c r="I176" s="287" t="s">
        <v>643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641</v>
      </c>
      <c r="G177" s="287"/>
      <c r="H177" s="287" t="s">
        <v>709</v>
      </c>
      <c r="I177" s="287" t="s">
        <v>710</v>
      </c>
      <c r="J177" s="287"/>
      <c r="K177" s="335"/>
    </row>
    <row r="178" s="1" customFormat="1" ht="15" customHeight="1">
      <c r="B178" s="312"/>
      <c r="C178" s="287" t="s">
        <v>63</v>
      </c>
      <c r="D178" s="287"/>
      <c r="E178" s="287"/>
      <c r="F178" s="310" t="s">
        <v>641</v>
      </c>
      <c r="G178" s="287"/>
      <c r="H178" s="287" t="s">
        <v>711</v>
      </c>
      <c r="I178" s="287" t="s">
        <v>712</v>
      </c>
      <c r="J178" s="287">
        <v>1</v>
      </c>
      <c r="K178" s="335"/>
    </row>
    <row r="179" s="1" customFormat="1" ht="15" customHeight="1">
      <c r="B179" s="312"/>
      <c r="C179" s="287" t="s">
        <v>59</v>
      </c>
      <c r="D179" s="287"/>
      <c r="E179" s="287"/>
      <c r="F179" s="310" t="s">
        <v>641</v>
      </c>
      <c r="G179" s="287"/>
      <c r="H179" s="287" t="s">
        <v>713</v>
      </c>
      <c r="I179" s="287" t="s">
        <v>643</v>
      </c>
      <c r="J179" s="287">
        <v>20</v>
      </c>
      <c r="K179" s="335"/>
    </row>
    <row r="180" s="1" customFormat="1" ht="15" customHeight="1">
      <c r="B180" s="312"/>
      <c r="C180" s="287" t="s">
        <v>60</v>
      </c>
      <c r="D180" s="287"/>
      <c r="E180" s="287"/>
      <c r="F180" s="310" t="s">
        <v>641</v>
      </c>
      <c r="G180" s="287"/>
      <c r="H180" s="287" t="s">
        <v>714</v>
      </c>
      <c r="I180" s="287" t="s">
        <v>643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641</v>
      </c>
      <c r="G181" s="287"/>
      <c r="H181" s="287" t="s">
        <v>605</v>
      </c>
      <c r="I181" s="287" t="s">
        <v>643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641</v>
      </c>
      <c r="G182" s="287"/>
      <c r="H182" s="287" t="s">
        <v>715</v>
      </c>
      <c r="I182" s="287" t="s">
        <v>676</v>
      </c>
      <c r="J182" s="287"/>
      <c r="K182" s="335"/>
    </row>
    <row r="183" s="1" customFormat="1" ht="15" customHeight="1">
      <c r="B183" s="312"/>
      <c r="C183" s="287" t="s">
        <v>716</v>
      </c>
      <c r="D183" s="287"/>
      <c r="E183" s="287"/>
      <c r="F183" s="310" t="s">
        <v>641</v>
      </c>
      <c r="G183" s="287"/>
      <c r="H183" s="287" t="s">
        <v>717</v>
      </c>
      <c r="I183" s="287" t="s">
        <v>676</v>
      </c>
      <c r="J183" s="287"/>
      <c r="K183" s="335"/>
    </row>
    <row r="184" s="1" customFormat="1" ht="15" customHeight="1">
      <c r="B184" s="312"/>
      <c r="C184" s="287" t="s">
        <v>705</v>
      </c>
      <c r="D184" s="287"/>
      <c r="E184" s="287"/>
      <c r="F184" s="310" t="s">
        <v>641</v>
      </c>
      <c r="G184" s="287"/>
      <c r="H184" s="287" t="s">
        <v>718</v>
      </c>
      <c r="I184" s="287" t="s">
        <v>676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647</v>
      </c>
      <c r="G185" s="287"/>
      <c r="H185" s="287" t="s">
        <v>719</v>
      </c>
      <c r="I185" s="287" t="s">
        <v>643</v>
      </c>
      <c r="J185" s="287">
        <v>50</v>
      </c>
      <c r="K185" s="335"/>
    </row>
    <row r="186" s="1" customFormat="1" ht="15" customHeight="1">
      <c r="B186" s="312"/>
      <c r="C186" s="287" t="s">
        <v>720</v>
      </c>
      <c r="D186" s="287"/>
      <c r="E186" s="287"/>
      <c r="F186" s="310" t="s">
        <v>647</v>
      </c>
      <c r="G186" s="287"/>
      <c r="H186" s="287" t="s">
        <v>721</v>
      </c>
      <c r="I186" s="287" t="s">
        <v>722</v>
      </c>
      <c r="J186" s="287"/>
      <c r="K186" s="335"/>
    </row>
    <row r="187" s="1" customFormat="1" ht="15" customHeight="1">
      <c r="B187" s="312"/>
      <c r="C187" s="287" t="s">
        <v>723</v>
      </c>
      <c r="D187" s="287"/>
      <c r="E187" s="287"/>
      <c r="F187" s="310" t="s">
        <v>647</v>
      </c>
      <c r="G187" s="287"/>
      <c r="H187" s="287" t="s">
        <v>724</v>
      </c>
      <c r="I187" s="287" t="s">
        <v>722</v>
      </c>
      <c r="J187" s="287"/>
      <c r="K187" s="335"/>
    </row>
    <row r="188" s="1" customFormat="1" ht="15" customHeight="1">
      <c r="B188" s="312"/>
      <c r="C188" s="287" t="s">
        <v>725</v>
      </c>
      <c r="D188" s="287"/>
      <c r="E188" s="287"/>
      <c r="F188" s="310" t="s">
        <v>647</v>
      </c>
      <c r="G188" s="287"/>
      <c r="H188" s="287" t="s">
        <v>726</v>
      </c>
      <c r="I188" s="287" t="s">
        <v>722</v>
      </c>
      <c r="J188" s="287"/>
      <c r="K188" s="335"/>
    </row>
    <row r="189" s="1" customFormat="1" ht="15" customHeight="1">
      <c r="B189" s="312"/>
      <c r="C189" s="348" t="s">
        <v>727</v>
      </c>
      <c r="D189" s="287"/>
      <c r="E189" s="287"/>
      <c r="F189" s="310" t="s">
        <v>647</v>
      </c>
      <c r="G189" s="287"/>
      <c r="H189" s="287" t="s">
        <v>728</v>
      </c>
      <c r="I189" s="287" t="s">
        <v>729</v>
      </c>
      <c r="J189" s="349" t="s">
        <v>730</v>
      </c>
      <c r="K189" s="335"/>
    </row>
    <row r="190" s="1" customFormat="1" ht="15" customHeight="1">
      <c r="B190" s="312"/>
      <c r="C190" s="348" t="s">
        <v>48</v>
      </c>
      <c r="D190" s="287"/>
      <c r="E190" s="287"/>
      <c r="F190" s="310" t="s">
        <v>641</v>
      </c>
      <c r="G190" s="287"/>
      <c r="H190" s="284" t="s">
        <v>731</v>
      </c>
      <c r="I190" s="287" t="s">
        <v>732</v>
      </c>
      <c r="J190" s="287"/>
      <c r="K190" s="335"/>
    </row>
    <row r="191" s="1" customFormat="1" ht="15" customHeight="1">
      <c r="B191" s="312"/>
      <c r="C191" s="348" t="s">
        <v>733</v>
      </c>
      <c r="D191" s="287"/>
      <c r="E191" s="287"/>
      <c r="F191" s="310" t="s">
        <v>641</v>
      </c>
      <c r="G191" s="287"/>
      <c r="H191" s="287" t="s">
        <v>734</v>
      </c>
      <c r="I191" s="287" t="s">
        <v>676</v>
      </c>
      <c r="J191" s="287"/>
      <c r="K191" s="335"/>
    </row>
    <row r="192" s="1" customFormat="1" ht="15" customHeight="1">
      <c r="B192" s="312"/>
      <c r="C192" s="348" t="s">
        <v>735</v>
      </c>
      <c r="D192" s="287"/>
      <c r="E192" s="287"/>
      <c r="F192" s="310" t="s">
        <v>641</v>
      </c>
      <c r="G192" s="287"/>
      <c r="H192" s="287" t="s">
        <v>736</v>
      </c>
      <c r="I192" s="287" t="s">
        <v>676</v>
      </c>
      <c r="J192" s="287"/>
      <c r="K192" s="335"/>
    </row>
    <row r="193" s="1" customFormat="1" ht="15" customHeight="1">
      <c r="B193" s="312"/>
      <c r="C193" s="348" t="s">
        <v>737</v>
      </c>
      <c r="D193" s="287"/>
      <c r="E193" s="287"/>
      <c r="F193" s="310" t="s">
        <v>647</v>
      </c>
      <c r="G193" s="287"/>
      <c r="H193" s="287" t="s">
        <v>738</v>
      </c>
      <c r="I193" s="287" t="s">
        <v>676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739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740</v>
      </c>
      <c r="D200" s="351"/>
      <c r="E200" s="351"/>
      <c r="F200" s="351" t="s">
        <v>741</v>
      </c>
      <c r="G200" s="352"/>
      <c r="H200" s="351" t="s">
        <v>742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732</v>
      </c>
      <c r="D202" s="287"/>
      <c r="E202" s="287"/>
      <c r="F202" s="310" t="s">
        <v>49</v>
      </c>
      <c r="G202" s="287"/>
      <c r="H202" s="287" t="s">
        <v>743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50</v>
      </c>
      <c r="G203" s="287"/>
      <c r="H203" s="287" t="s">
        <v>744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53</v>
      </c>
      <c r="G204" s="287"/>
      <c r="H204" s="287" t="s">
        <v>745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51</v>
      </c>
      <c r="G205" s="287"/>
      <c r="H205" s="287" t="s">
        <v>746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52</v>
      </c>
      <c r="G206" s="287"/>
      <c r="H206" s="287" t="s">
        <v>747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688</v>
      </c>
      <c r="D208" s="287"/>
      <c r="E208" s="287"/>
      <c r="F208" s="310" t="s">
        <v>85</v>
      </c>
      <c r="G208" s="287"/>
      <c r="H208" s="287" t="s">
        <v>748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585</v>
      </c>
      <c r="G209" s="287"/>
      <c r="H209" s="287" t="s">
        <v>586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583</v>
      </c>
      <c r="G210" s="287"/>
      <c r="H210" s="287" t="s">
        <v>749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587</v>
      </c>
      <c r="G211" s="348"/>
      <c r="H211" s="339" t="s">
        <v>588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117</v>
      </c>
      <c r="G212" s="348"/>
      <c r="H212" s="339" t="s">
        <v>750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712</v>
      </c>
      <c r="D214" s="287"/>
      <c r="E214" s="287"/>
      <c r="F214" s="310">
        <v>1</v>
      </c>
      <c r="G214" s="348"/>
      <c r="H214" s="339" t="s">
        <v>751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752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753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754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2023-05-22T13:35:44Z</dcterms:created>
  <dcterms:modified xsi:type="dcterms:W3CDTF">2023-05-22T13:35:48Z</dcterms:modified>
</cp:coreProperties>
</file>