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Pokyny pro zpracován..." sheetId="2" r:id="rId2"/>
    <sheet name="01 - Vedlejší rozpočtové ..." sheetId="3" r:id="rId3"/>
    <sheet name="02 - SO-03 Přípojka plynu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'00 - Pokyny pro zpracován...'!$C$79:$K$99</definedName>
    <definedName name="_xlnm.Print_Area" localSheetId="1">'00 - Pokyny pro zpracován...'!$C$4:$J$39,'00 - Pokyny pro zpracován...'!$C$45:$J$61,'00 - Pokyny pro zpracován...'!$C$67:$K$99</definedName>
    <definedName name="_xlnm.Print_Titles" localSheetId="1">'00 - Pokyny pro zpracován...'!$79:$79</definedName>
    <definedName name="_xlnm._FilterDatabase" localSheetId="2" hidden="1">'01 - Vedlejší rozpočtové ...'!$C$82:$K$99</definedName>
    <definedName name="_xlnm.Print_Area" localSheetId="2">'01 - Vedlejší rozpočtové ...'!$C$4:$J$39,'01 - Vedlejší rozpočtové ...'!$C$45:$J$64,'01 - Vedlejší rozpočtové ...'!$C$70:$K$99</definedName>
    <definedName name="_xlnm.Print_Titles" localSheetId="2">'01 - Vedlejší rozpočtové ...'!$82:$82</definedName>
    <definedName name="_xlnm._FilterDatabase" localSheetId="3" hidden="1">'02 - SO-03 Přípojka plynu'!$C$96:$K$397</definedName>
    <definedName name="_xlnm.Print_Area" localSheetId="3">'02 - SO-03 Přípojka plynu'!$C$4:$J$39,'02 - SO-03 Přípojka plynu'!$C$45:$J$78,'02 - SO-03 Přípojka plynu'!$C$84:$K$397</definedName>
    <definedName name="_xlnm.Print_Titles" localSheetId="3">'02 - SO-03 Přípojka plynu'!$96:$96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394"/>
  <c r="BH394"/>
  <c r="BG394"/>
  <c r="BF394"/>
  <c r="T394"/>
  <c r="T393"/>
  <c r="T392"/>
  <c r="R394"/>
  <c r="R393"/>
  <c r="R392"/>
  <c r="P394"/>
  <c r="P393"/>
  <c r="P392"/>
  <c r="BI388"/>
  <c r="BH388"/>
  <c r="BG388"/>
  <c r="BF388"/>
  <c r="T388"/>
  <c r="T387"/>
  <c r="R388"/>
  <c r="R387"/>
  <c r="P388"/>
  <c r="P387"/>
  <c r="BI384"/>
  <c r="BH384"/>
  <c r="BG384"/>
  <c r="BF384"/>
  <c r="T384"/>
  <c r="R384"/>
  <c r="P384"/>
  <c r="BI380"/>
  <c r="BH380"/>
  <c r="BG380"/>
  <c r="BF380"/>
  <c r="T380"/>
  <c r="R380"/>
  <c r="P380"/>
  <c r="BI375"/>
  <c r="BH375"/>
  <c r="BG375"/>
  <c r="BF375"/>
  <c r="T375"/>
  <c r="R375"/>
  <c r="P375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49"/>
  <c r="BH349"/>
  <c r="BG349"/>
  <c r="BF349"/>
  <c r="T349"/>
  <c r="R349"/>
  <c r="P349"/>
  <c r="BI342"/>
  <c r="BH342"/>
  <c r="BG342"/>
  <c r="BF342"/>
  <c r="T342"/>
  <c r="R342"/>
  <c r="P342"/>
  <c r="BI337"/>
  <c r="BH337"/>
  <c r="BG337"/>
  <c r="BF337"/>
  <c r="T337"/>
  <c r="R337"/>
  <c r="P337"/>
  <c r="BI332"/>
  <c r="BH332"/>
  <c r="BG332"/>
  <c r="BF332"/>
  <c r="T332"/>
  <c r="R332"/>
  <c r="P332"/>
  <c r="BI327"/>
  <c r="BH327"/>
  <c r="BG327"/>
  <c r="BF327"/>
  <c r="T327"/>
  <c r="R327"/>
  <c r="P327"/>
  <c r="BI323"/>
  <c r="BH323"/>
  <c r="BG323"/>
  <c r="BF323"/>
  <c r="T323"/>
  <c r="R323"/>
  <c r="P323"/>
  <c r="BI318"/>
  <c r="BH318"/>
  <c r="BG318"/>
  <c r="BF318"/>
  <c r="T318"/>
  <c r="R318"/>
  <c r="P318"/>
  <c r="BI313"/>
  <c r="BH313"/>
  <c r="BG313"/>
  <c r="BF313"/>
  <c r="T313"/>
  <c r="R313"/>
  <c r="P313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5"/>
  <c r="BH295"/>
  <c r="BG295"/>
  <c r="BF295"/>
  <c r="T295"/>
  <c r="R295"/>
  <c r="P295"/>
  <c r="BI292"/>
  <c r="BH292"/>
  <c r="BG292"/>
  <c r="BF292"/>
  <c r="T292"/>
  <c r="R292"/>
  <c r="P292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0"/>
  <c r="BH250"/>
  <c r="BG250"/>
  <c r="BF250"/>
  <c r="T250"/>
  <c r="R250"/>
  <c r="P250"/>
  <c r="BI242"/>
  <c r="BH242"/>
  <c r="BG242"/>
  <c r="BF242"/>
  <c r="T242"/>
  <c r="R242"/>
  <c r="P242"/>
  <c r="BI234"/>
  <c r="BH234"/>
  <c r="BG234"/>
  <c r="BF234"/>
  <c r="T234"/>
  <c r="R234"/>
  <c r="P234"/>
  <c r="BI225"/>
  <c r="BH225"/>
  <c r="BG225"/>
  <c r="BF225"/>
  <c r="T225"/>
  <c r="R225"/>
  <c r="P225"/>
  <c r="BI216"/>
  <c r="BH216"/>
  <c r="BG216"/>
  <c r="BF216"/>
  <c r="T216"/>
  <c r="T215"/>
  <c r="R216"/>
  <c r="R215"/>
  <c r="P216"/>
  <c r="P215"/>
  <c r="BI211"/>
  <c r="BH211"/>
  <c r="BG211"/>
  <c r="BF211"/>
  <c r="T211"/>
  <c r="T210"/>
  <c r="R211"/>
  <c r="R210"/>
  <c r="P211"/>
  <c r="P210"/>
  <c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4"/>
  <c r="BH194"/>
  <c r="BG194"/>
  <c r="BF194"/>
  <c r="T194"/>
  <c r="R194"/>
  <c r="P194"/>
  <c r="BI186"/>
  <c r="BH186"/>
  <c r="BG186"/>
  <c r="BF186"/>
  <c r="T186"/>
  <c r="R186"/>
  <c r="P186"/>
  <c r="BI165"/>
  <c r="BH165"/>
  <c r="BG165"/>
  <c r="BF165"/>
  <c r="T165"/>
  <c r="R165"/>
  <c r="P165"/>
  <c r="BI158"/>
  <c r="BH158"/>
  <c r="BG158"/>
  <c r="BF158"/>
  <c r="T158"/>
  <c r="R158"/>
  <c r="P158"/>
  <c r="BI152"/>
  <c r="BH152"/>
  <c r="BG152"/>
  <c r="BF152"/>
  <c r="T152"/>
  <c r="R152"/>
  <c r="P152"/>
  <c r="BI146"/>
  <c r="BH146"/>
  <c r="BG146"/>
  <c r="BF146"/>
  <c r="T146"/>
  <c r="R146"/>
  <c r="P146"/>
  <c r="BI137"/>
  <c r="BH137"/>
  <c r="BG137"/>
  <c r="BF137"/>
  <c r="T137"/>
  <c r="R137"/>
  <c r="P137"/>
  <c r="BI128"/>
  <c r="BH128"/>
  <c r="BG128"/>
  <c r="BF128"/>
  <c r="T128"/>
  <c r="R128"/>
  <c r="P128"/>
  <c r="BI123"/>
  <c r="BH123"/>
  <c r="BG123"/>
  <c r="BF123"/>
  <c r="T123"/>
  <c r="R123"/>
  <c r="P123"/>
  <c r="BI114"/>
  <c r="BH114"/>
  <c r="BG114"/>
  <c r="BF114"/>
  <c r="T114"/>
  <c r="R114"/>
  <c r="P114"/>
  <c r="BI107"/>
  <c r="BH107"/>
  <c r="BG107"/>
  <c r="BF107"/>
  <c r="T107"/>
  <c r="R107"/>
  <c r="P107"/>
  <c r="BI100"/>
  <c r="BH100"/>
  <c r="BG100"/>
  <c r="BF100"/>
  <c r="T100"/>
  <c r="R100"/>
  <c r="P100"/>
  <c r="J94"/>
  <c r="J93"/>
  <c r="F93"/>
  <c r="F91"/>
  <c r="E89"/>
  <c r="J55"/>
  <c r="J54"/>
  <c r="F54"/>
  <c r="F52"/>
  <c r="E50"/>
  <c r="J18"/>
  <c r="E18"/>
  <c r="F55"/>
  <c r="J17"/>
  <c r="J12"/>
  <c r="J91"/>
  <c r="E7"/>
  <c r="E87"/>
  <c i="3" r="J37"/>
  <c r="J36"/>
  <c i="1" r="AY56"/>
  <c i="3" r="J35"/>
  <c i="1" r="AX56"/>
  <c i="3" r="BI96"/>
  <c r="BH96"/>
  <c r="BG96"/>
  <c r="BF96"/>
  <c r="T96"/>
  <c r="T95"/>
  <c r="R96"/>
  <c r="R95"/>
  <c r="P96"/>
  <c r="P95"/>
  <c r="BI91"/>
  <c r="BH91"/>
  <c r="BG91"/>
  <c r="BF91"/>
  <c r="T91"/>
  <c r="T90"/>
  <c r="R91"/>
  <c r="R90"/>
  <c r="P91"/>
  <c r="P90"/>
  <c r="BI86"/>
  <c r="BH86"/>
  <c r="BG86"/>
  <c r="BF86"/>
  <c r="T86"/>
  <c r="T85"/>
  <c r="T84"/>
  <c r="T83"/>
  <c r="R86"/>
  <c r="R85"/>
  <c r="R84"/>
  <c r="R83"/>
  <c r="P86"/>
  <c r="P85"/>
  <c r="P84"/>
  <c r="P83"/>
  <c i="1" r="AU56"/>
  <c i="3"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1" r="L50"/>
  <c r="AM50"/>
  <c r="AM49"/>
  <c r="L49"/>
  <c r="AM47"/>
  <c r="L47"/>
  <c r="L45"/>
  <c r="L44"/>
  <c i="2" r="BK96"/>
  <c i="4" r="J342"/>
  <c r="J375"/>
  <c r="BK318"/>
  <c r="J137"/>
  <c r="BK375"/>
  <c r="J283"/>
  <c r="BK197"/>
  <c r="BK349"/>
  <c r="BK283"/>
  <c r="BK152"/>
  <c i="2" r="BK86"/>
  <c i="3" r="J91"/>
  <c i="4" r="BK216"/>
  <c r="J323"/>
  <c r="J152"/>
  <c r="BK292"/>
  <c r="BK194"/>
  <c r="BK300"/>
  <c r="J128"/>
  <c i="3" r="BK91"/>
  <c i="4" r="BK273"/>
  <c r="BK342"/>
  <c r="J158"/>
  <c r="BK356"/>
  <c r="BK202"/>
  <c r="J263"/>
  <c i="2" r="J92"/>
  <c r="J86"/>
  <c i="4" r="BK364"/>
  <c r="J337"/>
  <c r="J211"/>
  <c r="BK332"/>
  <c r="BK287"/>
  <c r="BK128"/>
  <c r="BK205"/>
  <c r="J310"/>
  <c i="2" r="BK89"/>
  <c r="J96"/>
  <c i="3" r="BK86"/>
  <c i="4" r="J250"/>
  <c r="J292"/>
  <c r="BK388"/>
  <c r="BK263"/>
  <c r="J123"/>
  <c r="J305"/>
  <c r="J194"/>
  <c i="2" r="J84"/>
  <c r="BK84"/>
  <c i="4" r="J359"/>
  <c r="J259"/>
  <c r="BK384"/>
  <c r="BK305"/>
  <c r="J197"/>
  <c r="BK394"/>
  <c r="J349"/>
  <c r="BK234"/>
  <c r="J366"/>
  <c r="J327"/>
  <c r="BK276"/>
  <c r="J186"/>
  <c i="2" r="BK82"/>
  <c i="4" r="BK361"/>
  <c r="J318"/>
  <c r="J225"/>
  <c r="J380"/>
  <c r="BK295"/>
  <c r="J114"/>
  <c r="J388"/>
  <c r="BK267"/>
  <c r="BK359"/>
  <c r="BK313"/>
  <c r="BK211"/>
  <c i="2" r="J82"/>
  <c i="3" r="BK96"/>
  <c i="4" r="BK242"/>
  <c r="BK366"/>
  <c r="J202"/>
  <c r="J353"/>
  <c r="BK259"/>
  <c r="J361"/>
  <c r="J280"/>
  <c r="J205"/>
  <c i="2" r="J89"/>
  <c i="3" r="J86"/>
  <c i="4" r="J300"/>
  <c r="BK165"/>
  <c r="BK337"/>
  <c r="BK186"/>
  <c r="BK100"/>
  <c r="J332"/>
  <c r="J216"/>
  <c r="BK380"/>
  <c r="BK250"/>
  <c i="2" r="BK98"/>
  <c r="BK92"/>
  <c i="3" r="J96"/>
  <c i="4" r="BK310"/>
  <c r="BK114"/>
  <c r="J364"/>
  <c r="BK280"/>
  <c r="BK123"/>
  <c r="J384"/>
  <c r="J273"/>
  <c r="BK107"/>
  <c r="J356"/>
  <c r="J234"/>
  <c i="2" r="J94"/>
  <c i="1" r="AS54"/>
  <c i="4" r="J146"/>
  <c r="BK327"/>
  <c r="J267"/>
  <c r="J394"/>
  <c r="BK323"/>
  <c r="BK225"/>
  <c r="BK146"/>
  <c r="J287"/>
  <c r="BK158"/>
  <c i="2" r="J98"/>
  <c r="BK94"/>
  <c i="4" r="J295"/>
  <c r="J107"/>
  <c r="J313"/>
  <c r="J165"/>
  <c r="J276"/>
  <c r="BK137"/>
  <c r="BK353"/>
  <c r="J242"/>
  <c r="J100"/>
  <c l="1" r="P241"/>
  <c r="T241"/>
  <c r="R241"/>
  <c i="2" r="R81"/>
  <c r="R80"/>
  <c i="4" r="T99"/>
  <c r="R224"/>
  <c r="P258"/>
  <c r="R272"/>
  <c r="R291"/>
  <c r="T299"/>
  <c r="T298"/>
  <c r="T326"/>
  <c r="BK348"/>
  <c r="P374"/>
  <c i="2" r="BK81"/>
  <c r="J81"/>
  <c r="J60"/>
  <c i="4" r="P99"/>
  <c r="P224"/>
  <c r="T258"/>
  <c r="T272"/>
  <c r="T291"/>
  <c r="R299"/>
  <c r="R326"/>
  <c r="T348"/>
  <c r="R374"/>
  <c i="2" r="T81"/>
  <c r="T80"/>
  <c i="4" r="R99"/>
  <c r="BK224"/>
  <c r="J224"/>
  <c r="J64"/>
  <c r="BK258"/>
  <c r="J258"/>
  <c r="J66"/>
  <c r="BK272"/>
  <c r="J272"/>
  <c r="J67"/>
  <c r="BK291"/>
  <c r="J291"/>
  <c r="J68"/>
  <c r="P299"/>
  <c r="P326"/>
  <c r="P348"/>
  <c r="P347"/>
  <c r="BK374"/>
  <c r="J374"/>
  <c r="J74"/>
  <c i="2" r="P81"/>
  <c r="P80"/>
  <c i="1" r="AU55"/>
  <c i="4" r="BK99"/>
  <c r="J99"/>
  <c r="J61"/>
  <c r="T224"/>
  <c r="R258"/>
  <c r="P272"/>
  <c r="P291"/>
  <c r="BK299"/>
  <c r="J299"/>
  <c r="J70"/>
  <c r="BK326"/>
  <c r="J326"/>
  <c r="J71"/>
  <c r="R348"/>
  <c r="R347"/>
  <c r="T374"/>
  <c i="3" r="BK95"/>
  <c r="J95"/>
  <c r="J63"/>
  <c i="4" r="BK241"/>
  <c r="J241"/>
  <c r="J65"/>
  <c r="BK387"/>
  <c r="J387"/>
  <c r="J75"/>
  <c i="3" r="BK85"/>
  <c r="J85"/>
  <c r="J61"/>
  <c r="BK90"/>
  <c r="J90"/>
  <c r="J62"/>
  <c i="4" r="BK210"/>
  <c r="J210"/>
  <c r="J62"/>
  <c r="BK215"/>
  <c r="J215"/>
  <c r="J63"/>
  <c r="BK393"/>
  <c r="BK392"/>
  <c r="J392"/>
  <c r="J76"/>
  <c r="BE114"/>
  <c r="BE165"/>
  <c r="BE197"/>
  <c r="BE216"/>
  <c r="BE267"/>
  <c r="BE292"/>
  <c r="BE295"/>
  <c r="BE310"/>
  <c r="BE332"/>
  <c r="BE356"/>
  <c r="BE361"/>
  <c r="BE364"/>
  <c r="BE384"/>
  <c r="E48"/>
  <c r="J52"/>
  <c r="BE100"/>
  <c r="BE107"/>
  <c r="BE146"/>
  <c r="BE158"/>
  <c r="BE300"/>
  <c r="BE305"/>
  <c r="BE313"/>
  <c r="BE349"/>
  <c r="BE359"/>
  <c r="BE366"/>
  <c r="BE388"/>
  <c r="BE394"/>
  <c r="F94"/>
  <c r="BE137"/>
  <c r="BE202"/>
  <c r="BE205"/>
  <c r="BE211"/>
  <c r="BE234"/>
  <c r="BE242"/>
  <c r="BE250"/>
  <c r="BE259"/>
  <c r="BE276"/>
  <c r="BE375"/>
  <c r="BE123"/>
  <c r="BE128"/>
  <c r="BE152"/>
  <c r="BE186"/>
  <c r="BE194"/>
  <c r="BE225"/>
  <c r="BE263"/>
  <c r="BE273"/>
  <c r="BE280"/>
  <c r="BE283"/>
  <c r="BE287"/>
  <c r="BE318"/>
  <c r="BE323"/>
  <c r="BE327"/>
  <c r="BE337"/>
  <c r="BE342"/>
  <c r="BE353"/>
  <c r="BE380"/>
  <c i="3" r="J52"/>
  <c r="F55"/>
  <c r="BE86"/>
  <c r="BE91"/>
  <c r="BE96"/>
  <c r="E48"/>
  <c i="2" r="BE86"/>
  <c r="BE89"/>
  <c r="BE96"/>
  <c r="BE98"/>
  <c r="F55"/>
  <c r="BE82"/>
  <c r="BE84"/>
  <c r="BE94"/>
  <c r="E70"/>
  <c r="BE92"/>
  <c r="J52"/>
  <c r="F36"/>
  <c i="1" r="BC55"/>
  <c i="2" r="F35"/>
  <c i="1" r="BB55"/>
  <c i="3" r="F37"/>
  <c i="1" r="BD56"/>
  <c i="4" r="F34"/>
  <c i="1" r="BA57"/>
  <c i="4" r="J34"/>
  <c i="1" r="AW57"/>
  <c i="3" r="J34"/>
  <c i="1" r="AW56"/>
  <c i="4" r="F36"/>
  <c i="1" r="BC57"/>
  <c i="3" r="F34"/>
  <c i="1" r="BA56"/>
  <c i="2" r="J34"/>
  <c i="1" r="AW55"/>
  <c i="4" r="F35"/>
  <c i="1" r="BB57"/>
  <c i="3" r="F35"/>
  <c i="1" r="BB56"/>
  <c i="3" r="F36"/>
  <c i="1" r="BC56"/>
  <c i="4" r="F37"/>
  <c i="1" r="BD57"/>
  <c i="2" r="F34"/>
  <c i="1" r="BA55"/>
  <c i="2" r="F37"/>
  <c i="1" r="BD55"/>
  <c i="4" l="1" r="T347"/>
  <c r="R98"/>
  <c r="P98"/>
  <c r="BK347"/>
  <c r="J347"/>
  <c r="J72"/>
  <c r="P298"/>
  <c r="R298"/>
  <c r="T98"/>
  <c r="T97"/>
  <c r="BK98"/>
  <c r="J98"/>
  <c r="J60"/>
  <c r="BK298"/>
  <c r="J298"/>
  <c r="J69"/>
  <c r="J348"/>
  <c r="J73"/>
  <c r="J393"/>
  <c r="J77"/>
  <c i="2" r="BK80"/>
  <c r="J80"/>
  <c r="J59"/>
  <c i="3" r="BK84"/>
  <c r="J84"/>
  <c r="J60"/>
  <c r="J33"/>
  <c i="1" r="AV56"/>
  <c r="AT56"/>
  <c i="2" r="J33"/>
  <c i="1" r="AV55"/>
  <c r="AT55"/>
  <c r="BB54"/>
  <c r="W31"/>
  <c r="BA54"/>
  <c r="W30"/>
  <c i="2" r="F33"/>
  <c i="1" r="AZ55"/>
  <c i="4" r="F33"/>
  <c i="1" r="AZ57"/>
  <c r="BC54"/>
  <c r="AY54"/>
  <c r="BD54"/>
  <c r="W33"/>
  <c i="3" r="F33"/>
  <c i="1" r="AZ56"/>
  <c i="4" r="J33"/>
  <c i="1" r="AV57"/>
  <c r="AT57"/>
  <c i="4" l="1" r="R97"/>
  <c r="P97"/>
  <c i="1" r="AU57"/>
  <c i="3" r="BK83"/>
  <c r="J83"/>
  <c i="4" r="BK97"/>
  <c r="J97"/>
  <c r="J59"/>
  <c i="1" r="AU54"/>
  <c i="3" r="J30"/>
  <c i="1" r="AG56"/>
  <c i="2" r="J30"/>
  <c i="1" r="AG55"/>
  <c r="W32"/>
  <c r="AW54"/>
  <c r="AK30"/>
  <c r="AZ54"/>
  <c r="W29"/>
  <c r="AX54"/>
  <c i="2" l="1" r="J39"/>
  <c i="3" r="J39"/>
  <c r="J59"/>
  <c i="1" r="AN56"/>
  <c r="AN55"/>
  <c i="4" r="J30"/>
  <c i="1" r="AG57"/>
  <c r="AG54"/>
  <c r="AK26"/>
  <c r="AV54"/>
  <c r="AK29"/>
  <c r="AK35"/>
  <c i="4" l="1" r="J39"/>
  <c i="1" r="AN57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<sst xmlns="http://schemas.openxmlformats.org/spreadsheetml/2006/main">
  <si>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</si>
  <si>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</si>
  <si>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</si>
  <si>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</si>
  <si>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</si>
  <si>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{6c6e9454-8c10-4f8d-b632-43245554ac04}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</si>
  <si>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</si>
  <si>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</si>
  <si>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</si>
  <si>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</si>
  <si>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</si>
  <si>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</si>
  <si>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</si>
  <si>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</si>
  <si>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2021083C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</si>
  <si>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</si>
  <si>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</si>
  <si>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 101 - Kabinety učitelů č.p. 626, SO-03 přípojka plynu</t>
  </si>
  <si>
    <t>KSO:</t>
  </si>
  <si>
    <t>827 51 11</t>
  </si>
  <si>
    <t>CC-CZ:</t>
  </si>
  <si>
    <t>22211</t>
  </si>
  <si>
    <t>Místo:</t>
  </si>
  <si>
    <t>Rokycany</t>
  </si>
  <si>
    <t>Datum:</t>
  </si>
  <si>
    <t>13. 11. 2021</t>
  </si>
  <si>
    <t>CZ-CPV:</t>
  </si>
  <si>
    <t>44000000-0</t>
  </si>
  <si>
    <t>CZ-CPA:</t>
  </si>
  <si>
    <t>42.21.12</t>
  </si>
  <si>
    <t>Zadavatel:</t>
  </si>
  <si>
    <t>IČ:</t>
  </si>
  <si>
    <t/>
  </si>
  <si>
    <t>ZČM v Plzni, p.o., Kopeckého sady 357/2, Plzeň</t>
  </si>
  <si>
    <t>DIČ:</t>
  </si>
  <si>
    <t>Uchazeč:</t>
  </si>
  <si>
    <t>Vyplň údaj</t>
  </si>
  <si>
    <t>Projektant:</t>
  </si>
  <si>
    <t>MPtechnik s.r.o.</t>
  </si>
  <si>
    <t>True</t>
  </si>
  <si>
    <t>Zpracovatel: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</si>
  <si>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</si>
  <si>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</si>
  <si>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</si>
  <si>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</si>
  <si>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</si>
  <si>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</si>
  <si>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</si>
  <si>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</si>
  <si>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</si>
  <si>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</si>
  <si>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</si>
  <si>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</si>
  <si>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</si>
  <si>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</si>
  <si>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</si>
  <si>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</si>
  <si>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</si>
  <si>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</si>
  <si>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</si>
  <si>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</si>
  <si>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</si>
  <si>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</si>
  <si>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</si>
  <si>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</si>
  <si>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</si>
  <si>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</si>
  <si>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</si>
  <si>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</si>
  <si>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</si>
  <si>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</si>
  <si>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</si>
  <si>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</si>
  <si>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</si>
  <si>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</si>
  <si>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</si>
  <si>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</si>
  <si>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</si>
  <si>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</si>
  <si>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</si>
  <si>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</si>
  <si>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</si>
  <si>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</si>
  <si>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</si>
  <si>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Pokyny pro zpracování nabídky</t>
  </si>
  <si>
    <t>STA</t>
  </si>
  <si>
    <t>1</t>
  </si>
  <si>
    <t>{e887f5df-6144-4c7d-9314-b931a1d6bba8}</t>
  </si>
  <si>
    <t>801 59 11</t>
  </si>
  <si>
    <t>2</t>
  </si>
  <si>
    <t>01</t>
  </si>
  <si>
    <t>Vedlejší rozpočtové náklady</t>
  </si>
  <si>
    <t>{e3d11ad3-006b-43e9-90bb-2146c7f17fb1}</t>
  </si>
  <si>
    <t>02</t>
  </si>
  <si>
    <t>SO-03 Přípojka plynu</t>
  </si>
  <si>
    <t>{95e1921d-0240-4de0-ba95-c84b75655deb}</t>
  </si>
  <si>
    <t>KRYCÍ LIST SOUPISU PRACÍ</t>
  </si>
  <si>
    <t>Objekt:</t>
  </si>
  <si>
    <t>00 - Pokyny pro zpracování nabídky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</si>
  <si>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</si>
  <si>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</si>
  <si>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</si>
  <si>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</si>
  <si>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</si>
  <si>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</si>
  <si>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</si>
  <si>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</si>
  <si>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</si>
  <si>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</si>
  <si>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</si>
  <si>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</si>
  <si>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</si>
  <si>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</si>
  <si>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</si>
  <si>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</si>
  <si>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</si>
  <si>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</si>
  <si>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</si>
  <si>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</si>
  <si>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</si>
  <si>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</si>
  <si>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</si>
  <si>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info-001</t>
  </si>
  <si>
    <t>Pro všechny položky platí, že rozhodujícím dokumentem pro jejich množství, typ a kvalitu je Projektová dokumentace a specifikace standardů</t>
  </si>
  <si>
    <t>512</t>
  </si>
  <si>
    <t>-947100665</t>
  </si>
  <si>
    <t>PP</t>
  </si>
  <si>
    <t>info-002</t>
  </si>
  <si>
    <t>Zpracovatel nabídky je povinen podrobně prostudovat PD a porovnat ji s předloženým VV</t>
  </si>
  <si>
    <t>-1846291579</t>
  </si>
  <si>
    <t>3</t>
  </si>
  <si>
    <t>info-003</t>
  </si>
  <si>
    <t>V případě, že výkaz výměr obsahuje odkaz na obchodní firmy, názvy, specifická označení výrobků, zboží a služeb...</t>
  </si>
  <si>
    <t>-2040253459</t>
  </si>
  <si>
    <t>P</t>
  </si>
  <si>
    <t>Poznámka k položce:_x000d_
V případě, že výkaz výměr obsahuje odkaz na obchodní firmy, názvy, specifická označení výrobků, zboží a služeb, a jsou použity jako referenční prostředek pro vyjádření kvalitativních a technických parametrů dodávky, dodavatel v takovém případě může dodávku ocenit obdobným řešením, výrobkem, který bude kvalitativně a technicky splňovat požadavky projektové dokumentace.</t>
  </si>
  <si>
    <t>info-004</t>
  </si>
  <si>
    <t>Specifikace ceny obsahuje přípravu, dodávku, dopravu, montáž a veškeré související náklady spojené s realizací od zadání po předání stavby do užívání...</t>
  </si>
  <si>
    <t>1040886065</t>
  </si>
  <si>
    <t>Poznámka k položce:_x000d_
Specifikace ceny obsahuje přípravu, dodávku, dopravu, montáž a veškeré související náklady spojené s realizací od zadání po předání stavby do užívání, včetně nákladů na koordinaci, uvedení do provozu, dokončovací práce, údržbu do doby předání, potřebné zkoušky a atesty, odstranění závad, předání dokladů o skutečném provedení, revizní knihy a další nutné režie pro Dílo. Specifikace ceny dále obsahuje zajištění veškerých dokladů nutných pro úspěšné kolaudační řízení včetně přípravy těchto podkladů pro toto řízení a účasti zástupce zhotovitele na místním šetření.</t>
  </si>
  <si>
    <t>5</t>
  </si>
  <si>
    <t>info-005</t>
  </si>
  <si>
    <t>Při stanovení jednotkových cen je bezpodmínečně nutné, aby byly zakalkulovány veškeré konstrukce a jejich části, dle dostupných výkresů a popisu standardů výrobků</t>
  </si>
  <si>
    <t>1818862474</t>
  </si>
  <si>
    <t>Při stanovení jednotkových cen je bezpodmínečně nutné, aby byly zakalkulovány veškeré konstrukce a jejich části, dle dostupných výkresů a popisu standardů výrobků. Pokud tak neučiní, nebude v průběhu provádění stavby brán zřetel na jeho event. požadavky na uznání víceprací vyplývajících z údajů a požadavků ve výše zmíněných projektových dokumentacích.</t>
  </si>
  <si>
    <t>6</t>
  </si>
  <si>
    <t>info-006</t>
  </si>
  <si>
    <t>Specifikace ceny obsahuje vždy kompletní systém dodávky a montáže pro plnou funkčnost Díla</t>
  </si>
  <si>
    <t>1292360568</t>
  </si>
  <si>
    <t>7</t>
  </si>
  <si>
    <t>info-007</t>
  </si>
  <si>
    <t>Specifikace ceny obsahuje vždy náklady související s průběžným úklidem staveniště a přilehlých komunikací, likvidaci odpadů, dočasná dopravní omezení atd.</t>
  </si>
  <si>
    <t>609113523</t>
  </si>
  <si>
    <t>8</t>
  </si>
  <si>
    <t>info-008</t>
  </si>
  <si>
    <t>Jednotkové ceny nebudou obsahovat DPH</t>
  </si>
  <si>
    <t>-1709470517</t>
  </si>
  <si>
    <t>01 -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</si>
  <si>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</si>
  <si>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</si>
  <si>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</si>
  <si>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</si>
  <si>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</si>
  <si>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</si>
  <si>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</si>
  <si>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010001000</t>
  </si>
  <si>
    <t>…</t>
  </si>
  <si>
    <t>CS ÚRS 2023 01</t>
  </si>
  <si>
    <t>1024</t>
  </si>
  <si>
    <t>-665054951</t>
  </si>
  <si>
    <t>Online PSC</t>
  </si>
  <si>
    <t>https://podminky.urs.cz/item/CS_URS_2023_01/010001000</t>
  </si>
  <si>
    <t>Poznámka k položce:_x000d_
Průzkumné práce_x000d_
- vytýčení sítí..._x000d_
_x000d_
Geodetické práce_x000d_
- zaměření a umístění objektů_x000d_
- výškové a směrové umístění stavby_x000d_
- geometrický plán..._x000d_
_x000d_
Projektové práce_x000d_
- dílenská dokumentace_x000d_
- dokumentace skutečného provedení_x000d_
- tištěná a elektronická verze verze_x000d_
- prohlášení o shodě, certifikáty, dodací listy_x000d_
- záruční listy_x000d_
- revize_x000d_
- návody apod...</t>
  </si>
  <si>
    <t>VRN3</t>
  </si>
  <si>
    <t>Zařízení staveniště</t>
  </si>
  <si>
    <t>030001000</t>
  </si>
  <si>
    <t>...</t>
  </si>
  <si>
    <t>1520683197</t>
  </si>
  <si>
    <t>https://podminky.urs.cz/item/CS_URS_2023_01/030001000</t>
  </si>
  <si>
    <t>Poznámka k položce:_x000d_
- související přípravné práce_x000d_
- vybavení staveniště_x000d_
- připojení a spotřeba energií zařízení staveniště_x000d_
- zabezpečení staveniště_x000d_
- pronájmy ploch, objektů_x000d_
- oplocení staveniště_x000d_
- provoz staveniště_x000d_
- skládky a deponice_x000d_
- vjezd a výjezd ze staveniště_x000d_
- čištění komunikací_x000d_
- stavební buňky_x000d_
- mobilní WC apod._x000d_
- zrušení zařízení staveniště</t>
  </si>
  <si>
    <t>VRN4</t>
  </si>
  <si>
    <t>Inženýrská činnost</t>
  </si>
  <si>
    <t>040001000</t>
  </si>
  <si>
    <t>242977379</t>
  </si>
  <si>
    <t>https://podminky.urs.cz/item/CS_URS_2023_01/040001000</t>
  </si>
  <si>
    <t xml:space="preserve">Poznámka k položce:_x000d_
Inženýrská činnost_x000d_
- dozory_x000d_
- posudky_x000d_
- zkoušky a ostatní měření_x000d_
- revize_x000d_
- ostatní inženýrská činnost_x000d_
- plán BOZP na staveništi_x000d_
_x000d_
Kompletační a koordinační činnost_x000d_
- koordinace řemesel_x000d_
- finální odstranění kolaudačních závad apod._x000d_
_x000d_
</t>
  </si>
  <si>
    <t>02 - SO-03 Přípojka plynu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</si>
  <si>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</si>
  <si>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</si>
  <si>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</si>
  <si>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</si>
  <si>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</si>
  <si>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</si>
  <si>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</si>
  <si>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</si>
  <si>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</si>
  <si>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</si>
  <si>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723 - Zdravotechnika - vnitřní plynovod</t>
  </si>
  <si>
    <t xml:space="preserve">    783 - Dokončovací práce - nátěry</t>
  </si>
  <si>
    <t>M - Práce a dodávky M</t>
  </si>
  <si>
    <t xml:space="preserve">    23-M - Montáže potrubí</t>
  </si>
  <si>
    <t xml:space="preserve">    46-M - Zemní práce při extr.mont.pracích</t>
  </si>
  <si>
    <t>HZS - Hodinové zúčtovací sazby</t>
  </si>
  <si>
    <t xml:space="preserve">    VRN7 - Provozní vlivy</t>
  </si>
  <si>
    <t>HSV</t>
  </si>
  <si>
    <t>Práce a dodávky HSV</t>
  </si>
  <si>
    <t>Zemní práce</t>
  </si>
  <si>
    <t>113107324</t>
  </si>
  <si>
    <t>Odstranění podkladu z kameniva drceného tl přes 300 do 400 mm strojně pl do 50 m2</t>
  </si>
  <si>
    <t>m2</t>
  </si>
  <si>
    <t>1606202383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</si>
  <si>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</si>
  <si>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https://podminky.urs.cz/item/CS_URS_2023_01/113107324</t>
  </si>
  <si>
    <t>VV</t>
  </si>
  <si>
    <t>"STL přípojka DN 32</t>
  </si>
  <si>
    <t>(33,3*0,5)</t>
  </si>
  <si>
    <t>(1,5*1,5)</t>
  </si>
  <si>
    <t>Součet</t>
  </si>
  <si>
    <t>113107341</t>
  </si>
  <si>
    <t>Odstranění podkladu živičného tl 50 mm strojně pl do 50 m2</t>
  </si>
  <si>
    <t>120567060</t>
  </si>
  <si>
    <t>Odstranění podkladů nebo krytů strojně plochy jednotlivě do 50 m2 s přemístěním hmot na skládku na vzdálenost do 3 m nebo s naložením na dopravní prostředek živičných, o tl. vrstvy do 50 mm</t>
  </si>
  <si>
    <t>https://podminky.urs.cz/item/CS_URS_2023_01/113107341</t>
  </si>
  <si>
    <t>132251102</t>
  </si>
  <si>
    <t>Hloubení rýh nezapažených š do 800 mm v hornině třídy těžitelnosti I skupiny 3 objem do 50 m3 strojně</t>
  </si>
  <si>
    <t>m3</t>
  </si>
  <si>
    <t>592679988</t>
  </si>
  <si>
    <t>Hloubení nezapažených rýh šířky do 800 mm strojně s urovnáním dna do předepsaného profilu a spádu v hornině třídy těžitelnosti I skupiny 3 přes 20 do 50 m3</t>
  </si>
  <si>
    <t>https://podminky.urs.cz/item/CS_URS_2023_01/132251102</t>
  </si>
  <si>
    <t>"výkop trasy v komunikaci</t>
  </si>
  <si>
    <t>((33,3*0,5)*(1,538+1,138)/2)</t>
  </si>
  <si>
    <t>(1,5*1,5*1,538)</t>
  </si>
  <si>
    <t>"výkop trasy v zeleni</t>
  </si>
  <si>
    <t>(14,7*0,5*1,138)</t>
  </si>
  <si>
    <t>139001101</t>
  </si>
  <si>
    <t>Příplatek za ztížení vykopávky v blízkosti podzemního vedení</t>
  </si>
  <si>
    <t>1230998660</t>
  </si>
  <si>
    <t>Příplatek k cenám hloubených vykopávek za ztížení vykopávky v blízkosti podzemního vedení nebo výbušnin pro jakoukoliv třídu horniny</t>
  </si>
  <si>
    <t>https://podminky.urs.cz/item/CS_URS_2023_01/139001101</t>
  </si>
  <si>
    <t>"předpoklad 30%</t>
  </si>
  <si>
    <t>((25,739+34,103)*0,3)</t>
  </si>
  <si>
    <t>151101101</t>
  </si>
  <si>
    <t>Zřízení příložného pažení a rozepření stěn rýh hl do 2 m</t>
  </si>
  <si>
    <t>-1304652968</t>
  </si>
  <si>
    <t>Zřízení pažení a rozepření stěn rýh pro podzemní vedení příložné pro jakoukoliv mezerovitost, hloubky do 2 m</t>
  </si>
  <si>
    <t>https://podminky.urs.cz/item/CS_URS_2023_01/151101101</t>
  </si>
  <si>
    <t>(33,3*(1,538+1,138)/2)*2</t>
  </si>
  <si>
    <t>((1,5*4)*1,538)</t>
  </si>
  <si>
    <t>(14,7*1,138)*2</t>
  </si>
  <si>
    <t>151101111</t>
  </si>
  <si>
    <t>Odstranění příložného pažení a rozepření stěn rýh hl do 2 m</t>
  </si>
  <si>
    <t>1746103323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</si>
  <si>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</si>
  <si>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</si>
  <si>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162351103</t>
  </si>
  <si>
    <t>Vodorovné přemístění přes 50 do 500 m výkopku/sypaniny z horniny třídy těžitelnosti I skupiny 1 až 3</t>
  </si>
  <si>
    <t>-930562202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</si>
  <si>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</si>
  <si>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</si>
  <si>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34,103 "výkop</t>
  </si>
  <si>
    <t>-9,588 "zásyp</t>
  </si>
  <si>
    <t>162651111</t>
  </si>
  <si>
    <t>Vodorovné přemístění přes 3 000 do 4000 m výkopku/sypaniny z horniny třídy těžitelnosti I skupiny 1 až 3</t>
  </si>
  <si>
    <t>1597696296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</si>
  <si>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</si>
  <si>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https://podminky.urs.cz/item/CS_URS_2023_01/162651111</t>
  </si>
  <si>
    <t>9</t>
  </si>
  <si>
    <t>171201231</t>
  </si>
  <si>
    <t>Poplatek za uložení zeminy a kamení na recyklační skládce (skládkovné) kód odpadu 17 05 04</t>
  </si>
  <si>
    <t>t</t>
  </si>
  <si>
    <t>-1380149198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</si>
  <si>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</si>
  <si>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</si>
  <si>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24,515*1,8 'Přepočtené koeficientem množství</t>
  </si>
  <si>
    <t>10</t>
  </si>
  <si>
    <t>174151101</t>
  </si>
  <si>
    <t>Zásyp jam, šachet rýh nebo kolem objektů sypaninou se zhutněním</t>
  </si>
  <si>
    <t>-1853854254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</si>
  <si>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</si>
  <si>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</si>
  <si>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"kce vozovky</t>
  </si>
  <si>
    <t>-((33,3*0,44)+(1,5*1,5*0,44))</t>
  </si>
  <si>
    <t>"obsyp potrubí</t>
  </si>
  <si>
    <t>-(33,3*0,5*0,238)</t>
  </si>
  <si>
    <t>-(1,5*1,5*0,238)</t>
  </si>
  <si>
    <t>"lože</t>
  </si>
  <si>
    <t>-(33,3*0,5*0,1)</t>
  </si>
  <si>
    <t>-(1,5*1,5*0,1)</t>
  </si>
  <si>
    <t>-(14,7*0,5*0,238)</t>
  </si>
  <si>
    <t>-(14,7*0,5*0,1)</t>
  </si>
  <si>
    <t>11</t>
  </si>
  <si>
    <t>175111101</t>
  </si>
  <si>
    <t>Obsypání potrubí ručně sypaninou bez prohození, uloženou do 3 m</t>
  </si>
  <si>
    <t>-1278355926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</si>
  <si>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</si>
  <si>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https://podminky.urs.cz/item/CS_URS_2023_01/175111101</t>
  </si>
  <si>
    <t>(33,3*0,5*0,238)</t>
  </si>
  <si>
    <t>(1,5*1,5*0,238)</t>
  </si>
  <si>
    <t>(14,7*0,5*0,238)</t>
  </si>
  <si>
    <t>12</t>
  </si>
  <si>
    <t>M</t>
  </si>
  <si>
    <t>58337308</t>
  </si>
  <si>
    <t>štěrkopísek frakce 0/2</t>
  </si>
  <si>
    <t>-893851104</t>
  </si>
  <si>
    <t>6,248*2 'Přepočtené koeficientem množství</t>
  </si>
  <si>
    <t>13</t>
  </si>
  <si>
    <t>181411131</t>
  </si>
  <si>
    <t>Založení parkového trávníku výsevem pl do 1000 m2 v rovině a ve svahu do 1:5</t>
  </si>
  <si>
    <t>-1476709244</t>
  </si>
  <si>
    <t>Založení trávníku na půdě předem připravené plochy do 1000 m2 výsevem včetně utažení parkového v rovině nebo na svahu do 1:5</t>
  </si>
  <si>
    <t>https://podminky.urs.cz/item/CS_URS_2023_01/181411131</t>
  </si>
  <si>
    <t>"trasa v zeleni</t>
  </si>
  <si>
    <t>(14,7*1)</t>
  </si>
  <si>
    <t>14</t>
  </si>
  <si>
    <t>00572410</t>
  </si>
  <si>
    <t>osivo směs travní parková</t>
  </si>
  <si>
    <t>kg</t>
  </si>
  <si>
    <t>-861607676</t>
  </si>
  <si>
    <t>14,7*0,02 'Přepočtené koeficientem množství</t>
  </si>
  <si>
    <t>181911101</t>
  </si>
  <si>
    <t>Úprava pláně v hornině třídy těžitelnosti I skupiny 1 až 2 bez zhutnění ručně</t>
  </si>
  <si>
    <t>2068845611</t>
  </si>
  <si>
    <t>Úprava pláně vyrovnáním výškových rozdílů ručně v hornině třídy těžitelnosti I skupiny 1 a 2 bez zhutnění</t>
  </si>
  <si>
    <t>https://podminky.urs.cz/item/CS_URS_2023_01/181911101</t>
  </si>
  <si>
    <t>Svislé a kompletní konstrukce</t>
  </si>
  <si>
    <t>16</t>
  </si>
  <si>
    <t>348273943</t>
  </si>
  <si>
    <t>Revizní nerezová dvířka 605x605 mm osazená na plotovou zeď</t>
  </si>
  <si>
    <t>kus</t>
  </si>
  <si>
    <t>1163457112</t>
  </si>
  <si>
    <t>Ploty z tvárnic betonových doplňky k plotovému zdivu vkládané do ložných spár současně při zdění revizní nerezová dvířka pro plynová nebo elektro měřidla, o rozměru 605 x 605 mm</t>
  </si>
  <si>
    <t>https://podminky.urs.cz/item/CS_URS_2023_01/348273943</t>
  </si>
  <si>
    <t>Poznámka k položce:_x000d_
- dvířka skříně opatřit nápisem : hlavní uzávěr plynu (HUP)_x000d_
- osazení do zděného vápenopískového pilíře</t>
  </si>
  <si>
    <t>Vodorovné konstrukce</t>
  </si>
  <si>
    <t>17</t>
  </si>
  <si>
    <t>451573111</t>
  </si>
  <si>
    <t>Lože pod potrubí otevřený výkop ze štěrkopísku</t>
  </si>
  <si>
    <t>145923272</t>
  </si>
  <si>
    <t>Lože pod potrubí, stoky a drobné objekty v otevřeném výkopu z písku a štěrkopísku do 63 mm</t>
  </si>
  <si>
    <t>https://podminky.urs.cz/item/CS_URS_2023_01/451573111</t>
  </si>
  <si>
    <t>(33,3*0,5*0,1)</t>
  </si>
  <si>
    <t>(1,5*1,5*0,1)</t>
  </si>
  <si>
    <t>(14,7*0,5*0,1)</t>
  </si>
  <si>
    <t>Komunikace pozemní</t>
  </si>
  <si>
    <t>18</t>
  </si>
  <si>
    <t>566901233</t>
  </si>
  <si>
    <t>Vyspravení podkladu po překopech inženýrských sítí plochy přes 15 m2 štěrkodrtí tl. 200 mm</t>
  </si>
  <si>
    <t>-1807093048</t>
  </si>
  <si>
    <t>Vyspravení podkladu po překopech inženýrských sítí plochy přes 15 m2 s rozprostřením a zhutněním štěrkodrtí tl. 200 mm</t>
  </si>
  <si>
    <t>https://podminky.urs.cz/item/CS_URS_2023_01/566901233</t>
  </si>
  <si>
    <t>"2x 200 mm</t>
  </si>
  <si>
    <t>18,9*2 'Přepočtené koeficientem množství</t>
  </si>
  <si>
    <t>19</t>
  </si>
  <si>
    <t>572341111</t>
  </si>
  <si>
    <t>Vyspravení krytu komunikací po překopech pl přes 15 m2 asfalt betonem ACO (AB) tl přes 30 do 50 mm</t>
  </si>
  <si>
    <t>232312691</t>
  </si>
  <si>
    <t>Vyspravení krytu komunikací po překopech inženýrských sítí plochy přes 15 m2 asfaltovým betonem ACO (AB), po zhutnění tl. přes 30 do 50 mm</t>
  </si>
  <si>
    <t>https://podminky.urs.cz/item/CS_URS_2023_01/572341111</t>
  </si>
  <si>
    <t>Trubní vedení</t>
  </si>
  <si>
    <t>20</t>
  </si>
  <si>
    <t>899721111</t>
  </si>
  <si>
    <t>Signalizační vodič DN do 150 mm na potrubí</t>
  </si>
  <si>
    <t>m</t>
  </si>
  <si>
    <t>1448697857</t>
  </si>
  <si>
    <t>Signalizační vodič na potrubí DN do 150 mm</t>
  </si>
  <si>
    <t>https://podminky.urs.cz/item/CS_URS_2023_01/899721111</t>
  </si>
  <si>
    <t>33,3</t>
  </si>
  <si>
    <t>"NTL PE DN 50</t>
  </si>
  <si>
    <t>14,7</t>
  </si>
  <si>
    <t>899722114</t>
  </si>
  <si>
    <t>Krytí potrubí z plastů výstražnou fólií z PVC 40 cm</t>
  </si>
  <si>
    <t>-1400104102</t>
  </si>
  <si>
    <t>Krytí potrubí z plastů výstražnou fólií z PVC šířky 40 cm</t>
  </si>
  <si>
    <t>https://podminky.urs.cz/item/CS_URS_2023_01/899722114</t>
  </si>
  <si>
    <t>Ostatní konstrukce a práce, bourání</t>
  </si>
  <si>
    <t>22</t>
  </si>
  <si>
    <t>919732211</t>
  </si>
  <si>
    <t>Styčná spára napojení nového živičného povrchu na stávající za tepla š 15 mm hl 25 mm s prořezáním</t>
  </si>
  <si>
    <t>1770316124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</si>
  <si>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</si>
  <si>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https://podminky.urs.cz/item/CS_URS_2023_01/919732211</t>
  </si>
  <si>
    <t>(1,5*4+33,3)</t>
  </si>
  <si>
    <t>23</t>
  </si>
  <si>
    <t>919735114</t>
  </si>
  <si>
    <t>Řezání stávajícího živičného krytu hl přes 150 do 200 mm</t>
  </si>
  <si>
    <t>-584439329</t>
  </si>
  <si>
    <t>Řezání stávajícího živičného krytu nebo podkladu hloubky přes 150 do 200 mm</t>
  </si>
  <si>
    <t>https://podminky.urs.cz/item/CS_URS_2023_01/919735114</t>
  </si>
  <si>
    <t>24</t>
  </si>
  <si>
    <t>977151114</t>
  </si>
  <si>
    <t>Jádrové vrty diamantovými korunkami do stavebních materiálů D přes 50 do 60 mm</t>
  </si>
  <si>
    <t>-1637111449</t>
  </si>
  <si>
    <t>Jádrové vrty diamantovými korunkami do stavebních materiálů (železobetonu, betonu, cihel, obkladů, dlažeb, kamene) průměru přes 50 do 60 mm</t>
  </si>
  <si>
    <t>https://podminky.urs.cz/item/CS_URS_2023_01/977151114</t>
  </si>
  <si>
    <t>"prostup objektem</t>
  </si>
  <si>
    <t>0,6</t>
  </si>
  <si>
    <t>997</t>
  </si>
  <si>
    <t>Přesun sutě</t>
  </si>
  <si>
    <t>25</t>
  </si>
  <si>
    <t>997221571</t>
  </si>
  <si>
    <t>Vodorovná doprava vybouraných hmot do 1 km</t>
  </si>
  <si>
    <t>633312852</t>
  </si>
  <si>
    <t>Vodorovná doprava vybouraných hmot bez naložení, ale se složením a s hrubým urovnáním na vzdálenost do 1 km</t>
  </si>
  <si>
    <t>https://podminky.urs.cz/item/CS_URS_2023_01/997221571</t>
  </si>
  <si>
    <t>26</t>
  </si>
  <si>
    <t>997221579</t>
  </si>
  <si>
    <t>Příplatek ZKD 1 km u vodorovné dopravy vybouraných hmot</t>
  </si>
  <si>
    <t>1677483480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</si>
  <si>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</si>
  <si>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</si>
  <si>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12,818*4 'Přepočtené koeficientem množství</t>
  </si>
  <si>
    <t>27</t>
  </si>
  <si>
    <t>997221612</t>
  </si>
  <si>
    <t>Nakládání vybouraných hmot na dopravní prostředky pro vodorovnou dopravu</t>
  </si>
  <si>
    <t>-966856728</t>
  </si>
  <si>
    <t>Nakládání na dopravní prostředky pro vodorovnou dopravu vybouraných hmot</t>
  </si>
  <si>
    <t>https://podminky.urs.cz/item/CS_URS_2023_01/997221612</t>
  </si>
  <si>
    <t>28</t>
  </si>
  <si>
    <t>997221873</t>
  </si>
  <si>
    <t>1588012407</t>
  </si>
  <si>
    <t>https://podminky.urs.cz/item/CS_URS_2023_01/997221873</t>
  </si>
  <si>
    <t>10,962 "kamenivo</t>
  </si>
  <si>
    <t>29</t>
  </si>
  <si>
    <t>997221875</t>
  </si>
  <si>
    <t>Poplatek za uložení stavebního odpadu na recyklační skládce (skládkovné) asfaltového bez obsahu dehtu zatříděného do Katalogu odpadů pod kódem 17 03 02</t>
  </si>
  <si>
    <t>-819450846</t>
  </si>
  <si>
    <t>https://podminky.urs.cz/item/CS_URS_2023_01/997221875</t>
  </si>
  <si>
    <t>1,852 "asfalt</t>
  </si>
  <si>
    <t>998</t>
  </si>
  <si>
    <t>Přesun hmot</t>
  </si>
  <si>
    <t>30</t>
  </si>
  <si>
    <t>998276101</t>
  </si>
  <si>
    <t>Přesun hmot pro trubní vedení z trub z plastických hmot otevřený výkop</t>
  </si>
  <si>
    <t>-1493896340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</si>
  <si>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</si>
  <si>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</si>
  <si>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31</t>
  </si>
  <si>
    <t>998276124</t>
  </si>
  <si>
    <t>Příplatek k přesunu hmot pro trubní vedení z trub z plastických hmot za zvětšený přesun do 500 m</t>
  </si>
  <si>
    <t>-875996343</t>
  </si>
  <si>
    <t>Přesun hmot pro trubní vedení hloubené z trub z plastických hmot nebo sklolaminátových Příplatek k cenám za zvětšený přesun přes vymezenou největší dopravní vzdálenost do 500 m</t>
  </si>
  <si>
    <t>https://podminky.urs.cz/item/CS_URS_2023_01/998276124</t>
  </si>
  <si>
    <t>PSV</t>
  </si>
  <si>
    <t>Práce a dodávky PSV</t>
  </si>
  <si>
    <t>723</t>
  </si>
  <si>
    <t>Zdravotechnika - vnitřní plynovod</t>
  </si>
  <si>
    <t>32</t>
  </si>
  <si>
    <t>723111307</t>
  </si>
  <si>
    <t>Potrubí ocelové závitové černé bezešvé spojované lisováním DN 50</t>
  </si>
  <si>
    <t>454665420</t>
  </si>
  <si>
    <t>Potrubí z ocelových trubek závitových černých spojovaných lisováním PN 0,5 do 70°C DN 50</t>
  </si>
  <si>
    <t>https://podminky.urs.cz/item/CS_URS_2023_01/723111307</t>
  </si>
  <si>
    <t>"trasa před spotřebičem</t>
  </si>
  <si>
    <t>33</t>
  </si>
  <si>
    <t>723150367</t>
  </si>
  <si>
    <t>Chránička D 57x3,2 mm</t>
  </si>
  <si>
    <t>362199407</t>
  </si>
  <si>
    <t>Potrubí z ocelových trubek hladkých černých spojovaných chráničky Ø 57/3,2</t>
  </si>
  <si>
    <t>https://podminky.urs.cz/item/CS_URS_2023_01/723150367</t>
  </si>
  <si>
    <t>34</t>
  </si>
  <si>
    <t>723160204</t>
  </si>
  <si>
    <t>Přípojka k plynoměru spojované na závit bez ochozu G 1"</t>
  </si>
  <si>
    <t>soubor</t>
  </si>
  <si>
    <t>1765849715</t>
  </si>
  <si>
    <t>Přípojky k plynoměrům spojované na závit bez ochozu G 1"</t>
  </si>
  <si>
    <t>https://podminky.urs.cz/item/CS_URS_2023_01/723160204</t>
  </si>
  <si>
    <t>35</t>
  </si>
  <si>
    <t>723170114</t>
  </si>
  <si>
    <t>Potrubí plynové plastové Pe 100, PN 0,4 MPa, D 32 x 3,0 mm spojované elektrotvarovkami</t>
  </si>
  <si>
    <t>-1747097026</t>
  </si>
  <si>
    <t>Potrubí z plastových trub Pe100 spojovaných elektrotvarovkami PN 0,4 MPa (SDR 11) D 32 x 3,0 mm</t>
  </si>
  <si>
    <t>https://podminky.urs.cz/item/CS_URS_2023_01/723170114</t>
  </si>
  <si>
    <t>36</t>
  </si>
  <si>
    <t>723170116</t>
  </si>
  <si>
    <t>Potrubí plynové plastové Pe 100, PN 0,4 MPa, D 50 x 4,6 mm spojované elektrotvarovkami</t>
  </si>
  <si>
    <t>319278876</t>
  </si>
  <si>
    <t>Potrubí z plastových trub Pe100 spojovaných elektrotvarovkami PN 0,4 MPa (SDR 11) D 50 x 4,6 mm</t>
  </si>
  <si>
    <t>https://podminky.urs.cz/item/CS_URS_2023_01/723170116</t>
  </si>
  <si>
    <t>37</t>
  </si>
  <si>
    <t>998723101</t>
  </si>
  <si>
    <t>Přesun hmot tonážní pro vnitřní plynovod v objektech v do 6 m</t>
  </si>
  <si>
    <t>803678400</t>
  </si>
  <si>
    <t>Přesun hmot pro vnitřní plynovod stanovený z hmotnosti přesunovaného materiálu vodorovná dopravní vzdálenost do 50 m v objektech výšky do 6 m</t>
  </si>
  <si>
    <t>https://podminky.urs.cz/item/CS_URS_2023_01/998723101</t>
  </si>
  <si>
    <t>783</t>
  </si>
  <si>
    <t>Dokončovací práce - nátěry</t>
  </si>
  <si>
    <t>38</t>
  </si>
  <si>
    <t>783601715</t>
  </si>
  <si>
    <t>Odmaštění ředidlovým odmašťovačem potrubí DN do 50 mm</t>
  </si>
  <si>
    <t>1781655549</t>
  </si>
  <si>
    <t>Příprava podkladu armatur a kovových potrubí před provedením nátěru potrubí do DN 50 mm odmaštěním, odmašťovačem ředidlovým</t>
  </si>
  <si>
    <t>https://podminky.urs.cz/item/CS_URS_2023_01/783601715</t>
  </si>
  <si>
    <t>39</t>
  </si>
  <si>
    <t>783614653</t>
  </si>
  <si>
    <t>Základní antikorozní jednonásobný syntetický samozákladující potrubí DN do 50 mm</t>
  </si>
  <si>
    <t>-1592918941</t>
  </si>
  <si>
    <t>Základní antikorozní nátěr armatur a kovových potrubí jednonásobný potrubí do DN 50 mm syntetický samozákladující</t>
  </si>
  <si>
    <t>https://podminky.urs.cz/item/CS_URS_2023_01/783614653</t>
  </si>
  <si>
    <t>40</t>
  </si>
  <si>
    <t>783615551</t>
  </si>
  <si>
    <t>Mezinátěr jednonásobný syntetický nátěr potrubí DN do 50 mm</t>
  </si>
  <si>
    <t>1979405492</t>
  </si>
  <si>
    <t>Mezinátěr armatur a kovových potrubí potrubí do DN 50 mm syntetický standardní</t>
  </si>
  <si>
    <t>https://podminky.urs.cz/item/CS_URS_2023_01/783615551</t>
  </si>
  <si>
    <t>41</t>
  </si>
  <si>
    <t>783617601</t>
  </si>
  <si>
    <t>Krycí jednonásobný syntetický nátěr potrubí DN do 50 mm</t>
  </si>
  <si>
    <t>-1798422459</t>
  </si>
  <si>
    <t>Krycí nátěr (email) armatur a kovových potrubí potrubí do DN 50 mm jednonásobný syntetický standardní</t>
  </si>
  <si>
    <t>https://podminky.urs.cz/item/CS_URS_2023_01/783617601</t>
  </si>
  <si>
    <t>Práce a dodávky M</t>
  </si>
  <si>
    <t>23-M</t>
  </si>
  <si>
    <t>Montáže potrubí</t>
  </si>
  <si>
    <t>42</t>
  </si>
  <si>
    <t>230040006</t>
  </si>
  <si>
    <t>Montáž trubní díly závitové DN 1"</t>
  </si>
  <si>
    <t>519903890</t>
  </si>
  <si>
    <t>Montáž trubních dílů závitových DN 1"</t>
  </si>
  <si>
    <t>https://podminky.urs.cz/item/CS_URS_2023_01/230040006</t>
  </si>
  <si>
    <t>43</t>
  </si>
  <si>
    <t>55138963</t>
  </si>
  <si>
    <t>kohout kulový plnoprůtokový nikl ovládání páčka PN35 T 185°C (EN 331, MOP 5) 1" žlutý</t>
  </si>
  <si>
    <t>-781648632</t>
  </si>
  <si>
    <t>44</t>
  </si>
  <si>
    <t>230205225</t>
  </si>
  <si>
    <t>Montáž trubního dílu PE elektrotvarovky nebo svařovaného na tupo dn 32 mm en 2,0 mm</t>
  </si>
  <si>
    <t>1685697379</t>
  </si>
  <si>
    <t>Montáž trubních dílů PE průměru do 110 mm elektrotvarovky nebo svařované na tupo Ø 32, tl. stěny 3,0 mm</t>
  </si>
  <si>
    <t>https://podminky.urs.cz/item/CS_URS_2023_01/230205225</t>
  </si>
  <si>
    <t>45</t>
  </si>
  <si>
    <t>55134613</t>
  </si>
  <si>
    <t>koleno 90° na plyn PN 10 protipožární D 32x32mm</t>
  </si>
  <si>
    <t>2123619410</t>
  </si>
  <si>
    <t>46</t>
  </si>
  <si>
    <t>230205255</t>
  </si>
  <si>
    <t>Montáž trubního dílu PE elektrotvarovky nebo svařovaného na tupo dn 110 mm en 6,2 mm</t>
  </si>
  <si>
    <t>-1682677288</t>
  </si>
  <si>
    <t>Montáž trubních dílů PE průměru do 110 mm elektrotvarovky nebo svařované na tupo Ø 110, tl. stěny 6,3 mm</t>
  </si>
  <si>
    <t>https://podminky.urs.cz/item/CS_URS_2023_01/230205255</t>
  </si>
  <si>
    <t>47</t>
  </si>
  <si>
    <t>28614030</t>
  </si>
  <si>
    <t>tvarovka T-kus navrtávací bez vrtáku D 110-32mm</t>
  </si>
  <si>
    <t>1101924071</t>
  </si>
  <si>
    <t>48</t>
  </si>
  <si>
    <t>230230016</t>
  </si>
  <si>
    <t>Hlavní tlaková zkouška vzduchem 0,6 MPa DN 50</t>
  </si>
  <si>
    <t>743523473</t>
  </si>
  <si>
    <t>Tlakové zkoušky hlavní vzduchem 0,6 MPa DN 50</t>
  </si>
  <si>
    <t>https://podminky.urs.cz/item/CS_URS_2023_01/230230016</t>
  </si>
  <si>
    <t>46-M</t>
  </si>
  <si>
    <t>Zemní práce při extr.mont.pracích</t>
  </si>
  <si>
    <t>49</t>
  </si>
  <si>
    <t>460902115</t>
  </si>
  <si>
    <t>Pilíř z cihel s koncovým dílem včetně výkopu a základu pro skříň nn výšky 60 cm a š přes 75 do 90 cm</t>
  </si>
  <si>
    <t>64</t>
  </si>
  <si>
    <t>-1030748141</t>
  </si>
  <si>
    <t>Zděný pilíř z vápenopískových cihel pro rozvod nn včetně hloubení jámy, naložení přebytečné horniny, zhotovení pískového lože, zřízení základu, izolace, krycí desky a urovnání okolního terénu hloubky do 40 cm s koncovkovým dílem, pro skříň výšky 60 cm a šířky přes 75 do 90 cm</t>
  </si>
  <si>
    <t>https://podminky.urs.cz/item/CS_URS_2023_01/460902115</t>
  </si>
  <si>
    <t>Poznámka k položce:_x000d_
celková výška nad základem 1600 mm</t>
  </si>
  <si>
    <t>0,5*2 'Přepočtené koeficientem množství</t>
  </si>
  <si>
    <t>50</t>
  </si>
  <si>
    <t>460902212</t>
  </si>
  <si>
    <t>Pilíř z cihel s koncovým dílem včetně výkopu a základu pro skříň nn výšky 105 a š přes 75 do 90 cm</t>
  </si>
  <si>
    <t>1541645702</t>
  </si>
  <si>
    <t>Zděný pilíř z vápenopískových cihel pro rozvod nn včetně hloubení jámy, naložení přebytečné horniny, zhotovení pískového lože, zřízení základu, izolace, krycí desky a urovnání okolního terénu hloubky do 40 cm s koncovkovým dílem, pro skříň výšky 105 cm a šířky přes 75 do 90 cm</t>
  </si>
  <si>
    <t>https://podminky.urs.cz/item/CS_URS_2023_01/460902212</t>
  </si>
  <si>
    <t>51</t>
  </si>
  <si>
    <t>469981111</t>
  </si>
  <si>
    <t>Přesun hmot pro pomocné stavební práce při elektromotážích</t>
  </si>
  <si>
    <t>2010550356</t>
  </si>
  <si>
    <t>Přesun hmot pro pomocné stavební práce při elektromontážích dopravní vzdálenost do 1 000 m</t>
  </si>
  <si>
    <t>https://podminky.urs.cz/item/CS_URS_2023_01/469981111</t>
  </si>
  <si>
    <t>HZS</t>
  </si>
  <si>
    <t>Hodinové zúčtovací sazby</t>
  </si>
  <si>
    <t>52</t>
  </si>
  <si>
    <t>HZS2491</t>
  </si>
  <si>
    <t>Hodinová zúčtovací sazba dělník zednických výpomocí</t>
  </si>
  <si>
    <t>hod</t>
  </si>
  <si>
    <t>-271190703</t>
  </si>
  <si>
    <t>Hodinové zúčtovací sazby profesí PSV zednické výpomoci a pomocné práce PSV dělník zednických výpomocí</t>
  </si>
  <si>
    <t>https://podminky.urs.cz/item/CS_URS_2023_01/HZS2491</t>
  </si>
  <si>
    <t>(2*8,5) "začištění průrazu, drobné stavební práce</t>
  </si>
  <si>
    <t>VRN7</t>
  </si>
  <si>
    <t>Provozní vlivy</t>
  </si>
  <si>
    <t>53</t>
  </si>
  <si>
    <t>072103011</t>
  </si>
  <si>
    <t>Zajištění DIO komunikace II. a III. třídy - jednoduché el. vedení</t>
  </si>
  <si>
    <t>321357920</t>
  </si>
  <si>
    <t>https://podminky.urs.cz/item/CS_URS_2023_01/072103011</t>
  </si>
  <si>
    <t>Poznámka k položce:_x000d_
- zakreslení do PD_x000d_
- projednání a povolení od Policie_x000d_
- zábor na 3 dny_x000d_
- pronájem, dočasného dopravního značení (kompletní náklady)_x000d_
- demontáž dočasného dopravního značení_x000d_
- uvedení do původního stavu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</si>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</sst>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0001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hyperlink" Target="https://podminky.urs.cz/item/CS_URS_2023_01/040001000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324" TargetMode="External" /><Relationship Id="rId2" Type="http://schemas.openxmlformats.org/officeDocument/2006/relationships/hyperlink" Target="https://podminky.urs.cz/item/CS_URS_2023_01/113107341" TargetMode="External" /><Relationship Id="rId3" Type="http://schemas.openxmlformats.org/officeDocument/2006/relationships/hyperlink" Target="https://podminky.urs.cz/item/CS_URS_2023_01/132251102" TargetMode="External" /><Relationship Id="rId4" Type="http://schemas.openxmlformats.org/officeDocument/2006/relationships/hyperlink" Target="https://podminky.urs.cz/item/CS_URS_2023_01/139001101" TargetMode="External" /><Relationship Id="rId5" Type="http://schemas.openxmlformats.org/officeDocument/2006/relationships/hyperlink" Target="https://podminky.urs.cz/item/CS_URS_2023_01/151101101" TargetMode="External" /><Relationship Id="rId6" Type="http://schemas.openxmlformats.org/officeDocument/2006/relationships/hyperlink" Target="https://podminky.urs.cz/item/CS_URS_2023_01/151101111" TargetMode="External" /><Relationship Id="rId7" Type="http://schemas.openxmlformats.org/officeDocument/2006/relationships/hyperlink" Target="https://podminky.urs.cz/item/CS_URS_2023_01/162351103" TargetMode="External" /><Relationship Id="rId8" Type="http://schemas.openxmlformats.org/officeDocument/2006/relationships/hyperlink" Target="https://podminky.urs.cz/item/CS_URS_2023_01/162651111" TargetMode="External" /><Relationship Id="rId9" Type="http://schemas.openxmlformats.org/officeDocument/2006/relationships/hyperlink" Target="https://podminky.urs.cz/item/CS_URS_2023_01/171201231" TargetMode="External" /><Relationship Id="rId10" Type="http://schemas.openxmlformats.org/officeDocument/2006/relationships/hyperlink" Target="https://podminky.urs.cz/item/CS_URS_2023_01/174151101" TargetMode="External" /><Relationship Id="rId11" Type="http://schemas.openxmlformats.org/officeDocument/2006/relationships/hyperlink" Target="https://podminky.urs.cz/item/CS_URS_2023_01/175111101" TargetMode="External" /><Relationship Id="rId12" Type="http://schemas.openxmlformats.org/officeDocument/2006/relationships/hyperlink" Target="https://podminky.urs.cz/item/CS_URS_2023_01/181411131" TargetMode="External" /><Relationship Id="rId13" Type="http://schemas.openxmlformats.org/officeDocument/2006/relationships/hyperlink" Target="https://podminky.urs.cz/item/CS_URS_2023_01/181911101" TargetMode="External" /><Relationship Id="rId14" Type="http://schemas.openxmlformats.org/officeDocument/2006/relationships/hyperlink" Target="https://podminky.urs.cz/item/CS_URS_2023_01/348273943" TargetMode="External" /><Relationship Id="rId15" Type="http://schemas.openxmlformats.org/officeDocument/2006/relationships/hyperlink" Target="https://podminky.urs.cz/item/CS_URS_2023_01/451573111" TargetMode="External" /><Relationship Id="rId16" Type="http://schemas.openxmlformats.org/officeDocument/2006/relationships/hyperlink" Target="https://podminky.urs.cz/item/CS_URS_2023_01/566901233" TargetMode="External" /><Relationship Id="rId17" Type="http://schemas.openxmlformats.org/officeDocument/2006/relationships/hyperlink" Target="https://podminky.urs.cz/item/CS_URS_2023_01/572341111" TargetMode="External" /><Relationship Id="rId18" Type="http://schemas.openxmlformats.org/officeDocument/2006/relationships/hyperlink" Target="https://podminky.urs.cz/item/CS_URS_2023_01/899721111" TargetMode="External" /><Relationship Id="rId19" Type="http://schemas.openxmlformats.org/officeDocument/2006/relationships/hyperlink" Target="https://podminky.urs.cz/item/CS_URS_2023_01/899722114" TargetMode="External" /><Relationship Id="rId20" Type="http://schemas.openxmlformats.org/officeDocument/2006/relationships/hyperlink" Target="https://podminky.urs.cz/item/CS_URS_2023_01/919732211" TargetMode="External" /><Relationship Id="rId21" Type="http://schemas.openxmlformats.org/officeDocument/2006/relationships/hyperlink" Target="https://podminky.urs.cz/item/CS_URS_2023_01/919735114" TargetMode="External" /><Relationship Id="rId22" Type="http://schemas.openxmlformats.org/officeDocument/2006/relationships/hyperlink" Target="https://podminky.urs.cz/item/CS_URS_2023_01/977151114" TargetMode="External" /><Relationship Id="rId23" Type="http://schemas.openxmlformats.org/officeDocument/2006/relationships/hyperlink" Target="https://podminky.urs.cz/item/CS_URS_2023_01/997221571" TargetMode="External" /><Relationship Id="rId24" Type="http://schemas.openxmlformats.org/officeDocument/2006/relationships/hyperlink" Target="https://podminky.urs.cz/item/CS_URS_2023_01/997221579" TargetMode="External" /><Relationship Id="rId25" Type="http://schemas.openxmlformats.org/officeDocument/2006/relationships/hyperlink" Target="https://podminky.urs.cz/item/CS_URS_2023_01/997221612" TargetMode="External" /><Relationship Id="rId26" Type="http://schemas.openxmlformats.org/officeDocument/2006/relationships/hyperlink" Target="https://podminky.urs.cz/item/CS_URS_2023_01/997221873" TargetMode="External" /><Relationship Id="rId27" Type="http://schemas.openxmlformats.org/officeDocument/2006/relationships/hyperlink" Target="https://podminky.urs.cz/item/CS_URS_2023_01/997221875" TargetMode="External" /><Relationship Id="rId28" Type="http://schemas.openxmlformats.org/officeDocument/2006/relationships/hyperlink" Target="https://podminky.urs.cz/item/CS_URS_2023_01/998276101" TargetMode="External" /><Relationship Id="rId29" Type="http://schemas.openxmlformats.org/officeDocument/2006/relationships/hyperlink" Target="https://podminky.urs.cz/item/CS_URS_2023_01/998276124" TargetMode="External" /><Relationship Id="rId30" Type="http://schemas.openxmlformats.org/officeDocument/2006/relationships/hyperlink" Target="https://podminky.urs.cz/item/CS_URS_2023_01/723111307" TargetMode="External" /><Relationship Id="rId31" Type="http://schemas.openxmlformats.org/officeDocument/2006/relationships/hyperlink" Target="https://podminky.urs.cz/item/CS_URS_2023_01/723150367" TargetMode="External" /><Relationship Id="rId32" Type="http://schemas.openxmlformats.org/officeDocument/2006/relationships/hyperlink" Target="https://podminky.urs.cz/item/CS_URS_2023_01/723160204" TargetMode="External" /><Relationship Id="rId33" Type="http://schemas.openxmlformats.org/officeDocument/2006/relationships/hyperlink" Target="https://podminky.urs.cz/item/CS_URS_2023_01/723170114" TargetMode="External" /><Relationship Id="rId34" Type="http://schemas.openxmlformats.org/officeDocument/2006/relationships/hyperlink" Target="https://podminky.urs.cz/item/CS_URS_2023_01/723170116" TargetMode="External" /><Relationship Id="rId35" Type="http://schemas.openxmlformats.org/officeDocument/2006/relationships/hyperlink" Target="https://podminky.urs.cz/item/CS_URS_2023_01/998723101" TargetMode="External" /><Relationship Id="rId36" Type="http://schemas.openxmlformats.org/officeDocument/2006/relationships/hyperlink" Target="https://podminky.urs.cz/item/CS_URS_2023_01/783601715" TargetMode="External" /><Relationship Id="rId37" Type="http://schemas.openxmlformats.org/officeDocument/2006/relationships/hyperlink" Target="https://podminky.urs.cz/item/CS_URS_2023_01/783614653" TargetMode="External" /><Relationship Id="rId38" Type="http://schemas.openxmlformats.org/officeDocument/2006/relationships/hyperlink" Target="https://podminky.urs.cz/item/CS_URS_2023_01/783615551" TargetMode="External" /><Relationship Id="rId39" Type="http://schemas.openxmlformats.org/officeDocument/2006/relationships/hyperlink" Target="https://podminky.urs.cz/item/CS_URS_2023_01/783617601" TargetMode="External" /><Relationship Id="rId40" Type="http://schemas.openxmlformats.org/officeDocument/2006/relationships/hyperlink" Target="https://podminky.urs.cz/item/CS_URS_2023_01/230040006" TargetMode="External" /><Relationship Id="rId41" Type="http://schemas.openxmlformats.org/officeDocument/2006/relationships/hyperlink" Target="https://podminky.urs.cz/item/CS_URS_2023_01/230205225" TargetMode="External" /><Relationship Id="rId42" Type="http://schemas.openxmlformats.org/officeDocument/2006/relationships/hyperlink" Target="https://podminky.urs.cz/item/CS_URS_2023_01/230205255" TargetMode="External" /><Relationship Id="rId43" Type="http://schemas.openxmlformats.org/officeDocument/2006/relationships/hyperlink" Target="https://podminky.urs.cz/item/CS_URS_2023_01/230230016" TargetMode="External" /><Relationship Id="rId44" Type="http://schemas.openxmlformats.org/officeDocument/2006/relationships/hyperlink" Target="https://podminky.urs.cz/item/CS_URS_2023_01/460902115" TargetMode="External" /><Relationship Id="rId45" Type="http://schemas.openxmlformats.org/officeDocument/2006/relationships/hyperlink" Target="https://podminky.urs.cz/item/CS_URS_2023_01/460902212" TargetMode="External" /><Relationship Id="rId46" Type="http://schemas.openxmlformats.org/officeDocument/2006/relationships/hyperlink" Target="https://podminky.urs.cz/item/CS_URS_2023_01/469981111" TargetMode="External" /><Relationship Id="rId47" Type="http://schemas.openxmlformats.org/officeDocument/2006/relationships/hyperlink" Target="https://podminky.urs.cz/item/CS_URS_2023_01/HZS2491" TargetMode="External" /><Relationship Id="rId48" Type="http://schemas.openxmlformats.org/officeDocument/2006/relationships/hyperlink" Target="https://podminky.urs.cz/item/CS_URS_2023_01/072103011" TargetMode="External" /><Relationship Id="rId4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39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2021083C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SO 101 - Kabinety učitelů č.p. 626, SO-03 přípojka plynu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Rokycany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13. 11. 2021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ZČM v Plzni, p.o., Kopeckého sady 357/2,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MPtechnik s.r.o.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>Jakub Vilingr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77</v>
      </c>
      <c r="BT54" s="111" t="s">
        <v>78</v>
      </c>
      <c r="BU54" s="112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16.5" customHeight="1">
      <c r="A55" s="113" t="s">
        <v>82</v>
      </c>
      <c r="B55" s="114"/>
      <c r="C55" s="115"/>
      <c r="D55" s="116" t="s">
        <v>83</v>
      </c>
      <c r="E55" s="116"/>
      <c r="F55" s="116"/>
      <c r="G55" s="116"/>
      <c r="H55" s="116"/>
      <c r="I55" s="117"/>
      <c r="J55" s="116" t="s">
        <v>84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'00 - Pokyny pro zpracován...'!J30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85</v>
      </c>
      <c r="AR55" s="120"/>
      <c r="AS55" s="121">
        <v>0</v>
      </c>
      <c r="AT55" s="122">
        <f>ROUND(SUM(AV55:AW55),2)</f>
        <v>0</v>
      </c>
      <c r="AU55" s="123">
        <f>'00 - Pokyny pro zpracován...'!P80</f>
        <v>0</v>
      </c>
      <c r="AV55" s="122">
        <f>'00 - Pokyny pro zpracován...'!J33</f>
        <v>0</v>
      </c>
      <c r="AW55" s="122">
        <f>'00 - Pokyny pro zpracován...'!J34</f>
        <v>0</v>
      </c>
      <c r="AX55" s="122">
        <f>'00 - Pokyny pro zpracován...'!J35</f>
        <v>0</v>
      </c>
      <c r="AY55" s="122">
        <f>'00 - Pokyny pro zpracován...'!J36</f>
        <v>0</v>
      </c>
      <c r="AZ55" s="122">
        <f>'00 - Pokyny pro zpracován...'!F33</f>
        <v>0</v>
      </c>
      <c r="BA55" s="122">
        <f>'00 - Pokyny pro zpracován...'!F34</f>
        <v>0</v>
      </c>
      <c r="BB55" s="122">
        <f>'00 - Pokyny pro zpracován...'!F35</f>
        <v>0</v>
      </c>
      <c r="BC55" s="122">
        <f>'00 - Pokyny pro zpracován...'!F36</f>
        <v>0</v>
      </c>
      <c r="BD55" s="124">
        <f>'00 - Pokyny pro zpracován...'!F37</f>
        <v>0</v>
      </c>
      <c r="BE55" s="7"/>
      <c r="BT55" s="125" t="s">
        <v>86</v>
      </c>
      <c r="BV55" s="125" t="s">
        <v>80</v>
      </c>
      <c r="BW55" s="125" t="s">
        <v>87</v>
      </c>
      <c r="BX55" s="125" t="s">
        <v>5</v>
      </c>
      <c r="CL55" s="125" t="s">
        <v>88</v>
      </c>
      <c r="CM55" s="125" t="s">
        <v>89</v>
      </c>
    </row>
    <row r="56" s="7" customFormat="1" ht="16.5" customHeight="1">
      <c r="A56" s="113" t="s">
        <v>82</v>
      </c>
      <c r="B56" s="114"/>
      <c r="C56" s="115"/>
      <c r="D56" s="116" t="s">
        <v>90</v>
      </c>
      <c r="E56" s="116"/>
      <c r="F56" s="116"/>
      <c r="G56" s="116"/>
      <c r="H56" s="116"/>
      <c r="I56" s="117"/>
      <c r="J56" s="116" t="s">
        <v>91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'01 - Vedlejší rozpočtové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85</v>
      </c>
      <c r="AR56" s="120"/>
      <c r="AS56" s="121">
        <v>0</v>
      </c>
      <c r="AT56" s="122">
        <f>ROUND(SUM(AV56:AW56),2)</f>
        <v>0</v>
      </c>
      <c r="AU56" s="123">
        <f>'01 - Vedlejší rozpočtové ...'!P83</f>
        <v>0</v>
      </c>
      <c r="AV56" s="122">
        <f>'01 - Vedlejší rozpočtové ...'!J33</f>
        <v>0</v>
      </c>
      <c r="AW56" s="122">
        <f>'01 - Vedlejší rozpočtové ...'!J34</f>
        <v>0</v>
      </c>
      <c r="AX56" s="122">
        <f>'01 - Vedlejší rozpočtové ...'!J35</f>
        <v>0</v>
      </c>
      <c r="AY56" s="122">
        <f>'01 - Vedlejší rozpočtové ...'!J36</f>
        <v>0</v>
      </c>
      <c r="AZ56" s="122">
        <f>'01 - Vedlejší rozpočtové ...'!F33</f>
        <v>0</v>
      </c>
      <c r="BA56" s="122">
        <f>'01 - Vedlejší rozpočtové ...'!F34</f>
        <v>0</v>
      </c>
      <c r="BB56" s="122">
        <f>'01 - Vedlejší rozpočtové ...'!F35</f>
        <v>0</v>
      </c>
      <c r="BC56" s="122">
        <f>'01 - Vedlejší rozpočtové ...'!F36</f>
        <v>0</v>
      </c>
      <c r="BD56" s="124">
        <f>'01 - Vedlejší rozpočtové ...'!F37</f>
        <v>0</v>
      </c>
      <c r="BE56" s="7"/>
      <c r="BT56" s="125" t="s">
        <v>86</v>
      </c>
      <c r="BV56" s="125" t="s">
        <v>80</v>
      </c>
      <c r="BW56" s="125" t="s">
        <v>92</v>
      </c>
      <c r="BX56" s="125" t="s">
        <v>5</v>
      </c>
      <c r="CL56" s="125" t="s">
        <v>32</v>
      </c>
      <c r="CM56" s="125" t="s">
        <v>89</v>
      </c>
    </row>
    <row r="57" s="7" customFormat="1" ht="16.5" customHeight="1">
      <c r="A57" s="113" t="s">
        <v>82</v>
      </c>
      <c r="B57" s="114"/>
      <c r="C57" s="115"/>
      <c r="D57" s="116" t="s">
        <v>93</v>
      </c>
      <c r="E57" s="116"/>
      <c r="F57" s="116"/>
      <c r="G57" s="116"/>
      <c r="H57" s="116"/>
      <c r="I57" s="117"/>
      <c r="J57" s="116" t="s">
        <v>94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'02 - SO-03 Přípojka plynu'!J30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85</v>
      </c>
      <c r="AR57" s="120"/>
      <c r="AS57" s="126">
        <v>0</v>
      </c>
      <c r="AT57" s="127">
        <f>ROUND(SUM(AV57:AW57),2)</f>
        <v>0</v>
      </c>
      <c r="AU57" s="128">
        <f>'02 - SO-03 Přípojka plynu'!P97</f>
        <v>0</v>
      </c>
      <c r="AV57" s="127">
        <f>'02 - SO-03 Přípojka plynu'!J33</f>
        <v>0</v>
      </c>
      <c r="AW57" s="127">
        <f>'02 - SO-03 Přípojka plynu'!J34</f>
        <v>0</v>
      </c>
      <c r="AX57" s="127">
        <f>'02 - SO-03 Přípojka plynu'!J35</f>
        <v>0</v>
      </c>
      <c r="AY57" s="127">
        <f>'02 - SO-03 Přípojka plynu'!J36</f>
        <v>0</v>
      </c>
      <c r="AZ57" s="127">
        <f>'02 - SO-03 Přípojka plynu'!F33</f>
        <v>0</v>
      </c>
      <c r="BA57" s="127">
        <f>'02 - SO-03 Přípojka plynu'!F34</f>
        <v>0</v>
      </c>
      <c r="BB57" s="127">
        <f>'02 - SO-03 Přípojka plynu'!F35</f>
        <v>0</v>
      </c>
      <c r="BC57" s="127">
        <f>'02 - SO-03 Přípojka plynu'!F36</f>
        <v>0</v>
      </c>
      <c r="BD57" s="129">
        <f>'02 - SO-03 Přípojka plynu'!F37</f>
        <v>0</v>
      </c>
      <c r="BE57" s="7"/>
      <c r="BT57" s="125" t="s">
        <v>86</v>
      </c>
      <c r="BV57" s="125" t="s">
        <v>80</v>
      </c>
      <c r="BW57" s="125" t="s">
        <v>95</v>
      </c>
      <c r="BX57" s="125" t="s">
        <v>5</v>
      </c>
      <c r="CL57" s="125" t="s">
        <v>32</v>
      </c>
      <c r="CM57" s="125" t="s">
        <v>89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aroOgAmDj3cU7dVzOOkyc1ZjgyxVi/9TNFQqquXC0qr8TbzSHiTYHHjl/sBdcgHPjc4nCDXUUOEjatMVHLkIcQ==" hashValue="8adz7gaLSGYd/NbmhO6iqWzg1JLiSlhHb1HxFMLfu3abT2PstdqJOB+kOwMOY2xwkKBN/Fw0zAC7NLtDbL0/ng==" algorithmName="SHA-512" password="9C2B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0 - Pokyny pro zpracován...'!C2" display="/"/>
    <hyperlink ref="A56" location="'01 - Vedlejší rozpočtové ...'!C2" display="/"/>
    <hyperlink ref="A57" location="'02 - SO-03 Přípojka plyn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SO 101 - Kabinety učitelů č.p. 626, SO-03 přípojka plynu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88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ROUND((SUM(BE80:BE99)),  2)</f>
        <v>0</v>
      </c>
      <c r="G33" s="40"/>
      <c r="H33" s="40"/>
      <c r="I33" s="150">
        <v>0.20999999999999999</v>
      </c>
      <c r="J33" s="149">
        <f>ROUND(((SUM(BE80:BE99))*I33),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ROUND((SUM(BF80:BF99)),  2)</f>
        <v>0</v>
      </c>
      <c r="G34" s="40"/>
      <c r="H34" s="40"/>
      <c r="I34" s="150">
        <v>0.14999999999999999</v>
      </c>
      <c r="J34" s="149">
        <f>ROUND(((SUM(BF80:BF99))*I34),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ROUND((SUM(BG80:BG99)),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ROUND((SUM(BH80:BH99)),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ROUND((SUM(BI80:BI99)),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SO 101 - Kabinety učitelů č.p. 626, SO-03 přípojka plynu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00 - Pokyny pro zpracování nabídky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104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SO 101 - Kabinety učitelů č.p. 626, SO-03 přípojka plynu</v>
      </c>
      <c r="F70" s="33"/>
      <c r="G70" s="33"/>
      <c r="H70" s="33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97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00 - Pokyny pro zpracování nabídky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22</v>
      </c>
      <c r="D74" s="42"/>
      <c r="E74" s="42"/>
      <c r="F74" s="28" t="str">
        <f>F12</f>
        <v>Rokycany</v>
      </c>
      <c r="G74" s="42"/>
      <c r="H74" s="42"/>
      <c r="I74" s="33" t="s">
        <v>24</v>
      </c>
      <c r="J74" s="74" t="str">
        <f>IF(J12="","",J12)</f>
        <v>13. 11. 2021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3" t="s">
        <v>30</v>
      </c>
      <c r="D76" s="42"/>
      <c r="E76" s="42"/>
      <c r="F76" s="28" t="str">
        <f>E15</f>
        <v>ZČM v Plzni, p.o., Kopeckého sady 357/2, Plzeň</v>
      </c>
      <c r="G76" s="42"/>
      <c r="H76" s="42"/>
      <c r="I76" s="33" t="s">
        <v>37</v>
      </c>
      <c r="J76" s="38" t="str">
        <f>E21</f>
        <v>MPtechnik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3" t="s">
        <v>35</v>
      </c>
      <c r="D77" s="42"/>
      <c r="E77" s="42"/>
      <c r="F77" s="28" t="str">
        <f>IF(E18="","",E18)</f>
        <v>Vyplň údaj</v>
      </c>
      <c r="G77" s="42"/>
      <c r="H77" s="42"/>
      <c r="I77" s="33" t="s">
        <v>40</v>
      </c>
      <c r="J77" s="38" t="str">
        <f>E24</f>
        <v>Jakub Vilingr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0" customFormat="1" ht="29.28" customHeight="1">
      <c r="A79" s="173"/>
      <c r="B79" s="174"/>
      <c r="C79" s="175" t="s">
        <v>105</v>
      </c>
      <c r="D79" s="176" t="s">
        <v>63</v>
      </c>
      <c r="E79" s="176" t="s">
        <v>59</v>
      </c>
      <c r="F79" s="176" t="s">
        <v>60</v>
      </c>
      <c r="G79" s="176" t="s">
        <v>106</v>
      </c>
      <c r="H79" s="176" t="s">
        <v>107</v>
      </c>
      <c r="I79" s="176" t="s">
        <v>108</v>
      </c>
      <c r="J79" s="176" t="s">
        <v>101</v>
      </c>
      <c r="K79" s="177" t="s">
        <v>109</v>
      </c>
      <c r="L79" s="178"/>
      <c r="M79" s="94" t="s">
        <v>32</v>
      </c>
      <c r="N79" s="95" t="s">
        <v>48</v>
      </c>
      <c r="O79" s="95" t="s">
        <v>110</v>
      </c>
      <c r="P79" s="95" t="s">
        <v>111</v>
      </c>
      <c r="Q79" s="95" t="s">
        <v>112</v>
      </c>
      <c r="R79" s="95" t="s">
        <v>113</v>
      </c>
      <c r="S79" s="95" t="s">
        <v>114</v>
      </c>
      <c r="T79" s="96" t="s">
        <v>115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40"/>
      <c r="B80" s="41"/>
      <c r="C80" s="101" t="s">
        <v>116</v>
      </c>
      <c r="D80" s="42"/>
      <c r="E80" s="42"/>
      <c r="F80" s="42"/>
      <c r="G80" s="42"/>
      <c r="H80" s="42"/>
      <c r="I80" s="42"/>
      <c r="J80" s="179">
        <f>BK80</f>
        <v>0</v>
      </c>
      <c r="K80" s="42"/>
      <c r="L80" s="46"/>
      <c r="M80" s="97"/>
      <c r="N80" s="180"/>
      <c r="O80" s="98"/>
      <c r="P80" s="181">
        <f>P81</f>
        <v>0</v>
      </c>
      <c r="Q80" s="98"/>
      <c r="R80" s="181">
        <f>R81</f>
        <v>0</v>
      </c>
      <c r="S80" s="98"/>
      <c r="T80" s="182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8" t="s">
        <v>77</v>
      </c>
      <c r="AU80" s="18" t="s">
        <v>102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77</v>
      </c>
      <c r="E81" s="187" t="s">
        <v>117</v>
      </c>
      <c r="F81" s="187" t="s">
        <v>118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SUM(P82:P99)</f>
        <v>0</v>
      </c>
      <c r="Q81" s="192"/>
      <c r="R81" s="193">
        <f>SUM(R82:R99)</f>
        <v>0</v>
      </c>
      <c r="S81" s="192"/>
      <c r="T81" s="194">
        <f>SUM(T82:T99)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119</v>
      </c>
      <c r="AT81" s="196" t="s">
        <v>77</v>
      </c>
      <c r="AU81" s="196" t="s">
        <v>78</v>
      </c>
      <c r="AY81" s="195" t="s">
        <v>120</v>
      </c>
      <c r="BK81" s="197">
        <f>SUM(BK82:BK99)</f>
        <v>0</v>
      </c>
    </row>
    <row r="82" s="2" customFormat="1" ht="44.25" customHeight="1">
      <c r="A82" s="40"/>
      <c r="B82" s="41"/>
      <c r="C82" s="198" t="s">
        <v>86</v>
      </c>
      <c r="D82" s="198" t="s">
        <v>121</v>
      </c>
      <c r="E82" s="199" t="s">
        <v>122</v>
      </c>
      <c r="F82" s="200" t="s">
        <v>123</v>
      </c>
      <c r="G82" s="201" t="s">
        <v>32</v>
      </c>
      <c r="H82" s="202">
        <v>0</v>
      </c>
      <c r="I82" s="203"/>
      <c r="J82" s="204">
        <f>ROUND(I82*H82,2)</f>
        <v>0</v>
      </c>
      <c r="K82" s="200" t="s">
        <v>32</v>
      </c>
      <c r="L82" s="46"/>
      <c r="M82" s="205" t="s">
        <v>32</v>
      </c>
      <c r="N82" s="206" t="s">
        <v>49</v>
      </c>
      <c r="O82" s="86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09" t="s">
        <v>124</v>
      </c>
      <c r="AT82" s="209" t="s">
        <v>121</v>
      </c>
      <c r="AU82" s="209" t="s">
        <v>86</v>
      </c>
      <c r="AY82" s="18" t="s">
        <v>120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8" t="s">
        <v>86</v>
      </c>
      <c r="BK82" s="210">
        <f>ROUND(I82*H82,2)</f>
        <v>0</v>
      </c>
      <c r="BL82" s="18" t="s">
        <v>124</v>
      </c>
      <c r="BM82" s="209" t="s">
        <v>125</v>
      </c>
    </row>
    <row r="83" s="2" customFormat="1">
      <c r="A83" s="40"/>
      <c r="B83" s="41"/>
      <c r="C83" s="42"/>
      <c r="D83" s="211" t="s">
        <v>126</v>
      </c>
      <c r="E83" s="42"/>
      <c r="F83" s="212" t="s">
        <v>123</v>
      </c>
      <c r="G83" s="42"/>
      <c r="H83" s="42"/>
      <c r="I83" s="213"/>
      <c r="J83" s="42"/>
      <c r="K83" s="42"/>
      <c r="L83" s="46"/>
      <c r="M83" s="214"/>
      <c r="N83" s="215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126</v>
      </c>
      <c r="AU83" s="18" t="s">
        <v>86</v>
      </c>
    </row>
    <row r="84" s="2" customFormat="1" ht="24.15" customHeight="1">
      <c r="A84" s="40"/>
      <c r="B84" s="41"/>
      <c r="C84" s="198" t="s">
        <v>89</v>
      </c>
      <c r="D84" s="198" t="s">
        <v>121</v>
      </c>
      <c r="E84" s="199" t="s">
        <v>127</v>
      </c>
      <c r="F84" s="200" t="s">
        <v>128</v>
      </c>
      <c r="G84" s="201" t="s">
        <v>32</v>
      </c>
      <c r="H84" s="202">
        <v>0</v>
      </c>
      <c r="I84" s="203"/>
      <c r="J84" s="204">
        <f>ROUND(I84*H84,2)</f>
        <v>0</v>
      </c>
      <c r="K84" s="200" t="s">
        <v>32</v>
      </c>
      <c r="L84" s="46"/>
      <c r="M84" s="205" t="s">
        <v>32</v>
      </c>
      <c r="N84" s="206" t="s">
        <v>49</v>
      </c>
      <c r="O84" s="86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09" t="s">
        <v>124</v>
      </c>
      <c r="AT84" s="209" t="s">
        <v>121</v>
      </c>
      <c r="AU84" s="209" t="s">
        <v>86</v>
      </c>
      <c r="AY84" s="18" t="s">
        <v>120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8" t="s">
        <v>86</v>
      </c>
      <c r="BK84" s="210">
        <f>ROUND(I84*H84,2)</f>
        <v>0</v>
      </c>
      <c r="BL84" s="18" t="s">
        <v>124</v>
      </c>
      <c r="BM84" s="209" t="s">
        <v>129</v>
      </c>
    </row>
    <row r="85" s="2" customFormat="1">
      <c r="A85" s="40"/>
      <c r="B85" s="41"/>
      <c r="C85" s="42"/>
      <c r="D85" s="211" t="s">
        <v>126</v>
      </c>
      <c r="E85" s="42"/>
      <c r="F85" s="212" t="s">
        <v>128</v>
      </c>
      <c r="G85" s="42"/>
      <c r="H85" s="42"/>
      <c r="I85" s="213"/>
      <c r="J85" s="42"/>
      <c r="K85" s="42"/>
      <c r="L85" s="46"/>
      <c r="M85" s="214"/>
      <c r="N85" s="215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126</v>
      </c>
      <c r="AU85" s="18" t="s">
        <v>86</v>
      </c>
    </row>
    <row r="86" s="2" customFormat="1" ht="37.8" customHeight="1">
      <c r="A86" s="40"/>
      <c r="B86" s="41"/>
      <c r="C86" s="198" t="s">
        <v>130</v>
      </c>
      <c r="D86" s="198" t="s">
        <v>121</v>
      </c>
      <c r="E86" s="199" t="s">
        <v>131</v>
      </c>
      <c r="F86" s="200" t="s">
        <v>132</v>
      </c>
      <c r="G86" s="201" t="s">
        <v>32</v>
      </c>
      <c r="H86" s="202">
        <v>0</v>
      </c>
      <c r="I86" s="203"/>
      <c r="J86" s="204">
        <f>ROUND(I86*H86,2)</f>
        <v>0</v>
      </c>
      <c r="K86" s="200" t="s">
        <v>32</v>
      </c>
      <c r="L86" s="46"/>
      <c r="M86" s="205" t="s">
        <v>32</v>
      </c>
      <c r="N86" s="206" t="s">
        <v>49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124</v>
      </c>
      <c r="AT86" s="209" t="s">
        <v>121</v>
      </c>
      <c r="AU86" s="209" t="s">
        <v>86</v>
      </c>
      <c r="AY86" s="18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86</v>
      </c>
      <c r="BK86" s="210">
        <f>ROUND(I86*H86,2)</f>
        <v>0</v>
      </c>
      <c r="BL86" s="18" t="s">
        <v>124</v>
      </c>
      <c r="BM86" s="209" t="s">
        <v>133</v>
      </c>
    </row>
    <row r="87" s="2" customFormat="1">
      <c r="A87" s="40"/>
      <c r="B87" s="41"/>
      <c r="C87" s="42"/>
      <c r="D87" s="211" t="s">
        <v>126</v>
      </c>
      <c r="E87" s="42"/>
      <c r="F87" s="212" t="s">
        <v>132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126</v>
      </c>
      <c r="AU87" s="18" t="s">
        <v>86</v>
      </c>
    </row>
    <row r="88" s="2" customFormat="1">
      <c r="A88" s="40"/>
      <c r="B88" s="41"/>
      <c r="C88" s="42"/>
      <c r="D88" s="211" t="s">
        <v>134</v>
      </c>
      <c r="E88" s="42"/>
      <c r="F88" s="216" t="s">
        <v>135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134</v>
      </c>
      <c r="AU88" s="18" t="s">
        <v>86</v>
      </c>
    </row>
    <row r="89" s="2" customFormat="1" ht="44.25" customHeight="1">
      <c r="A89" s="40"/>
      <c r="B89" s="41"/>
      <c r="C89" s="198" t="s">
        <v>119</v>
      </c>
      <c r="D89" s="198" t="s">
        <v>121</v>
      </c>
      <c r="E89" s="199" t="s">
        <v>136</v>
      </c>
      <c r="F89" s="200" t="s">
        <v>137</v>
      </c>
      <c r="G89" s="201" t="s">
        <v>32</v>
      </c>
      <c r="H89" s="202">
        <v>0</v>
      </c>
      <c r="I89" s="203"/>
      <c r="J89" s="204">
        <f>ROUND(I89*H89,2)</f>
        <v>0</v>
      </c>
      <c r="K89" s="200" t="s">
        <v>32</v>
      </c>
      <c r="L89" s="46"/>
      <c r="M89" s="205" t="s">
        <v>32</v>
      </c>
      <c r="N89" s="206" t="s">
        <v>49</v>
      </c>
      <c r="O89" s="86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124</v>
      </c>
      <c r="AT89" s="209" t="s">
        <v>121</v>
      </c>
      <c r="AU89" s="209" t="s">
        <v>86</v>
      </c>
      <c r="AY89" s="18" t="s">
        <v>120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8" t="s">
        <v>86</v>
      </c>
      <c r="BK89" s="210">
        <f>ROUND(I89*H89,2)</f>
        <v>0</v>
      </c>
      <c r="BL89" s="18" t="s">
        <v>124</v>
      </c>
      <c r="BM89" s="209" t="s">
        <v>138</v>
      </c>
    </row>
    <row r="90" s="2" customFormat="1">
      <c r="A90" s="40"/>
      <c r="B90" s="41"/>
      <c r="C90" s="42"/>
      <c r="D90" s="211" t="s">
        <v>126</v>
      </c>
      <c r="E90" s="42"/>
      <c r="F90" s="212" t="s">
        <v>137</v>
      </c>
      <c r="G90" s="42"/>
      <c r="H90" s="42"/>
      <c r="I90" s="213"/>
      <c r="J90" s="42"/>
      <c r="K90" s="42"/>
      <c r="L90" s="46"/>
      <c r="M90" s="214"/>
      <c r="N90" s="21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126</v>
      </c>
      <c r="AU90" s="18" t="s">
        <v>86</v>
      </c>
    </row>
    <row r="91" s="2" customFormat="1">
      <c r="A91" s="40"/>
      <c r="B91" s="41"/>
      <c r="C91" s="42"/>
      <c r="D91" s="211" t="s">
        <v>134</v>
      </c>
      <c r="E91" s="42"/>
      <c r="F91" s="216" t="s">
        <v>139</v>
      </c>
      <c r="G91" s="42"/>
      <c r="H91" s="42"/>
      <c r="I91" s="213"/>
      <c r="J91" s="42"/>
      <c r="K91" s="42"/>
      <c r="L91" s="46"/>
      <c r="M91" s="214"/>
      <c r="N91" s="21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134</v>
      </c>
      <c r="AU91" s="18" t="s">
        <v>86</v>
      </c>
    </row>
    <row r="92" s="2" customFormat="1" ht="49.05" customHeight="1">
      <c r="A92" s="40"/>
      <c r="B92" s="41"/>
      <c r="C92" s="198" t="s">
        <v>140</v>
      </c>
      <c r="D92" s="198" t="s">
        <v>121</v>
      </c>
      <c r="E92" s="199" t="s">
        <v>141</v>
      </c>
      <c r="F92" s="200" t="s">
        <v>142</v>
      </c>
      <c r="G92" s="201" t="s">
        <v>32</v>
      </c>
      <c r="H92" s="202">
        <v>0</v>
      </c>
      <c r="I92" s="203"/>
      <c r="J92" s="204">
        <f>ROUND(I92*H92,2)</f>
        <v>0</v>
      </c>
      <c r="K92" s="200" t="s">
        <v>32</v>
      </c>
      <c r="L92" s="46"/>
      <c r="M92" s="205" t="s">
        <v>32</v>
      </c>
      <c r="N92" s="206" t="s">
        <v>49</v>
      </c>
      <c r="O92" s="86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09" t="s">
        <v>124</v>
      </c>
      <c r="AT92" s="209" t="s">
        <v>121</v>
      </c>
      <c r="AU92" s="209" t="s">
        <v>86</v>
      </c>
      <c r="AY92" s="18" t="s">
        <v>120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86</v>
      </c>
      <c r="BK92" s="210">
        <f>ROUND(I92*H92,2)</f>
        <v>0</v>
      </c>
      <c r="BL92" s="18" t="s">
        <v>124</v>
      </c>
      <c r="BM92" s="209" t="s">
        <v>143</v>
      </c>
    </row>
    <row r="93" s="2" customFormat="1">
      <c r="A93" s="40"/>
      <c r="B93" s="41"/>
      <c r="C93" s="42"/>
      <c r="D93" s="211" t="s">
        <v>126</v>
      </c>
      <c r="E93" s="42"/>
      <c r="F93" s="212" t="s">
        <v>144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126</v>
      </c>
      <c r="AU93" s="18" t="s">
        <v>86</v>
      </c>
    </row>
    <row r="94" s="2" customFormat="1" ht="24.15" customHeight="1">
      <c r="A94" s="40"/>
      <c r="B94" s="41"/>
      <c r="C94" s="198" t="s">
        <v>145</v>
      </c>
      <c r="D94" s="198" t="s">
        <v>121</v>
      </c>
      <c r="E94" s="199" t="s">
        <v>146</v>
      </c>
      <c r="F94" s="200" t="s">
        <v>147</v>
      </c>
      <c r="G94" s="201" t="s">
        <v>32</v>
      </c>
      <c r="H94" s="202">
        <v>0</v>
      </c>
      <c r="I94" s="203"/>
      <c r="J94" s="204">
        <f>ROUND(I94*H94,2)</f>
        <v>0</v>
      </c>
      <c r="K94" s="200" t="s">
        <v>32</v>
      </c>
      <c r="L94" s="46"/>
      <c r="M94" s="205" t="s">
        <v>32</v>
      </c>
      <c r="N94" s="206" t="s">
        <v>49</v>
      </c>
      <c r="O94" s="86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09" t="s">
        <v>124</v>
      </c>
      <c r="AT94" s="209" t="s">
        <v>121</v>
      </c>
      <c r="AU94" s="209" t="s">
        <v>86</v>
      </c>
      <c r="AY94" s="18" t="s">
        <v>120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8" t="s">
        <v>86</v>
      </c>
      <c r="BK94" s="210">
        <f>ROUND(I94*H94,2)</f>
        <v>0</v>
      </c>
      <c r="BL94" s="18" t="s">
        <v>124</v>
      </c>
      <c r="BM94" s="209" t="s">
        <v>148</v>
      </c>
    </row>
    <row r="95" s="2" customFormat="1">
      <c r="A95" s="40"/>
      <c r="B95" s="41"/>
      <c r="C95" s="42"/>
      <c r="D95" s="211" t="s">
        <v>126</v>
      </c>
      <c r="E95" s="42"/>
      <c r="F95" s="212" t="s">
        <v>147</v>
      </c>
      <c r="G95" s="42"/>
      <c r="H95" s="42"/>
      <c r="I95" s="213"/>
      <c r="J95" s="42"/>
      <c r="K95" s="42"/>
      <c r="L95" s="46"/>
      <c r="M95" s="214"/>
      <c r="N95" s="21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126</v>
      </c>
      <c r="AU95" s="18" t="s">
        <v>86</v>
      </c>
    </row>
    <row r="96" s="2" customFormat="1" ht="44.25" customHeight="1">
      <c r="A96" s="40"/>
      <c r="B96" s="41"/>
      <c r="C96" s="198" t="s">
        <v>149</v>
      </c>
      <c r="D96" s="198" t="s">
        <v>121</v>
      </c>
      <c r="E96" s="199" t="s">
        <v>150</v>
      </c>
      <c r="F96" s="200" t="s">
        <v>151</v>
      </c>
      <c r="G96" s="201" t="s">
        <v>32</v>
      </c>
      <c r="H96" s="202">
        <v>0</v>
      </c>
      <c r="I96" s="203"/>
      <c r="J96" s="204">
        <f>ROUND(I96*H96,2)</f>
        <v>0</v>
      </c>
      <c r="K96" s="200" t="s">
        <v>32</v>
      </c>
      <c r="L96" s="46"/>
      <c r="M96" s="205" t="s">
        <v>32</v>
      </c>
      <c r="N96" s="206" t="s">
        <v>49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124</v>
      </c>
      <c r="AT96" s="209" t="s">
        <v>121</v>
      </c>
      <c r="AU96" s="209" t="s">
        <v>86</v>
      </c>
      <c r="AY96" s="18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86</v>
      </c>
      <c r="BK96" s="210">
        <f>ROUND(I96*H96,2)</f>
        <v>0</v>
      </c>
      <c r="BL96" s="18" t="s">
        <v>124</v>
      </c>
      <c r="BM96" s="209" t="s">
        <v>152</v>
      </c>
    </row>
    <row r="97" s="2" customFormat="1">
      <c r="A97" s="40"/>
      <c r="B97" s="41"/>
      <c r="C97" s="42"/>
      <c r="D97" s="211" t="s">
        <v>126</v>
      </c>
      <c r="E97" s="42"/>
      <c r="F97" s="212" t="s">
        <v>151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126</v>
      </c>
      <c r="AU97" s="18" t="s">
        <v>86</v>
      </c>
    </row>
    <row r="98" s="2" customFormat="1" ht="16.5" customHeight="1">
      <c r="A98" s="40"/>
      <c r="B98" s="41"/>
      <c r="C98" s="198" t="s">
        <v>153</v>
      </c>
      <c r="D98" s="198" t="s">
        <v>121</v>
      </c>
      <c r="E98" s="199" t="s">
        <v>154</v>
      </c>
      <c r="F98" s="200" t="s">
        <v>155</v>
      </c>
      <c r="G98" s="201" t="s">
        <v>32</v>
      </c>
      <c r="H98" s="202">
        <v>0</v>
      </c>
      <c r="I98" s="203"/>
      <c r="J98" s="204">
        <f>ROUND(I98*H98,2)</f>
        <v>0</v>
      </c>
      <c r="K98" s="200" t="s">
        <v>32</v>
      </c>
      <c r="L98" s="46"/>
      <c r="M98" s="205" t="s">
        <v>32</v>
      </c>
      <c r="N98" s="206" t="s">
        <v>49</v>
      </c>
      <c r="O98" s="86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09" t="s">
        <v>124</v>
      </c>
      <c r="AT98" s="209" t="s">
        <v>121</v>
      </c>
      <c r="AU98" s="209" t="s">
        <v>86</v>
      </c>
      <c r="AY98" s="18" t="s">
        <v>120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8" t="s">
        <v>86</v>
      </c>
      <c r="BK98" s="210">
        <f>ROUND(I98*H98,2)</f>
        <v>0</v>
      </c>
      <c r="BL98" s="18" t="s">
        <v>124</v>
      </c>
      <c r="BM98" s="209" t="s">
        <v>156</v>
      </c>
    </row>
    <row r="99" s="2" customFormat="1">
      <c r="A99" s="40"/>
      <c r="B99" s="41"/>
      <c r="C99" s="42"/>
      <c r="D99" s="211" t="s">
        <v>126</v>
      </c>
      <c r="E99" s="42"/>
      <c r="F99" s="212" t="s">
        <v>155</v>
      </c>
      <c r="G99" s="42"/>
      <c r="H99" s="42"/>
      <c r="I99" s="213"/>
      <c r="J99" s="42"/>
      <c r="K99" s="42"/>
      <c r="L99" s="46"/>
      <c r="M99" s="217"/>
      <c r="N99" s="218"/>
      <c r="O99" s="219"/>
      <c r="P99" s="219"/>
      <c r="Q99" s="219"/>
      <c r="R99" s="219"/>
      <c r="S99" s="219"/>
      <c r="T99" s="22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126</v>
      </c>
      <c r="AU99" s="18" t="s">
        <v>86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iGw3IUEFz5phYaX6McxASfd224dIZD7kQfaHza6PcOId7AqsQbflyV4PYZFNsW+1rlXbS1Qj1G6w5q99audqDw==" hashValue="x6jYD+OzpQgnR2F7uiB+steN21JrqpPk/cMYS8P0Wpfg3udmusZiuNsi8k9GbKDM9B/OCMHXarAUds3meldubg==" algorithmName="SHA-512" password="9C2B"/>
  <autoFilter ref="C79:K9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SO 101 - Kabinety učitelů č.p. 626, SO-03 přípojka plynu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32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ROUND((SUM(BE83:BE99)),  2)</f>
        <v>0</v>
      </c>
      <c r="G33" s="40"/>
      <c r="H33" s="40"/>
      <c r="I33" s="150">
        <v>0.20999999999999999</v>
      </c>
      <c r="J33" s="149">
        <f>ROUND(((SUM(BE83:BE99))*I33),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ROUND((SUM(BF83:BF99)),  2)</f>
        <v>0</v>
      </c>
      <c r="G34" s="40"/>
      <c r="H34" s="40"/>
      <c r="I34" s="150">
        <v>0.14999999999999999</v>
      </c>
      <c r="J34" s="149">
        <f>ROUND(((SUM(BF83:BF99))*I34),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ROUND((SUM(BG83:BG99)),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ROUND((SUM(BH83:BH99)),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ROUND((SUM(BI83:BI99)),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SO 101 - Kabinety učitelů č.p. 626, SO-03 přípojka plynu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158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159</v>
      </c>
      <c r="E61" s="224"/>
      <c r="F61" s="224"/>
      <c r="G61" s="224"/>
      <c r="H61" s="224"/>
      <c r="I61" s="224"/>
      <c r="J61" s="225">
        <f>J85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1"/>
      <c r="C62" s="222"/>
      <c r="D62" s="223" t="s">
        <v>160</v>
      </c>
      <c r="E62" s="224"/>
      <c r="F62" s="224"/>
      <c r="G62" s="224"/>
      <c r="H62" s="224"/>
      <c r="I62" s="224"/>
      <c r="J62" s="225">
        <f>J90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161</v>
      </c>
      <c r="E63" s="224"/>
      <c r="F63" s="224"/>
      <c r="G63" s="224"/>
      <c r="H63" s="224"/>
      <c r="I63" s="224"/>
      <c r="J63" s="225">
        <f>J95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104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SO 101 - Kabinety učitelů č.p. 626, SO-03 přípojka plynu</v>
      </c>
      <c r="F73" s="33"/>
      <c r="G73" s="33"/>
      <c r="H73" s="33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97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01 - Vedlejší rozpočtové náklady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Rokycany</v>
      </c>
      <c r="G77" s="42"/>
      <c r="H77" s="42"/>
      <c r="I77" s="33" t="s">
        <v>24</v>
      </c>
      <c r="J77" s="74" t="str">
        <f>IF(J12="","",J12)</f>
        <v>13. 11. 2021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3" t="s">
        <v>30</v>
      </c>
      <c r="D79" s="42"/>
      <c r="E79" s="42"/>
      <c r="F79" s="28" t="str">
        <f>E15</f>
        <v>ZČM v Plzni, p.o., Kopeckého sady 357/2, Plzeň</v>
      </c>
      <c r="G79" s="42"/>
      <c r="H79" s="42"/>
      <c r="I79" s="33" t="s">
        <v>37</v>
      </c>
      <c r="J79" s="38" t="str">
        <f>E21</f>
        <v>MPtechnik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35</v>
      </c>
      <c r="D80" s="42"/>
      <c r="E80" s="42"/>
      <c r="F80" s="28" t="str">
        <f>IF(E18="","",E18)</f>
        <v>Vyplň údaj</v>
      </c>
      <c r="G80" s="42"/>
      <c r="H80" s="42"/>
      <c r="I80" s="33" t="s">
        <v>40</v>
      </c>
      <c r="J80" s="38" t="str">
        <f>E24</f>
        <v>Jakub Vilingr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0" customFormat="1" ht="29.28" customHeight="1">
      <c r="A82" s="173"/>
      <c r="B82" s="174"/>
      <c r="C82" s="175" t="s">
        <v>105</v>
      </c>
      <c r="D82" s="176" t="s">
        <v>63</v>
      </c>
      <c r="E82" s="176" t="s">
        <v>59</v>
      </c>
      <c r="F82" s="176" t="s">
        <v>60</v>
      </c>
      <c r="G82" s="176" t="s">
        <v>106</v>
      </c>
      <c r="H82" s="176" t="s">
        <v>107</v>
      </c>
      <c r="I82" s="176" t="s">
        <v>108</v>
      </c>
      <c r="J82" s="176" t="s">
        <v>101</v>
      </c>
      <c r="K82" s="177" t="s">
        <v>109</v>
      </c>
      <c r="L82" s="178"/>
      <c r="M82" s="94" t="s">
        <v>32</v>
      </c>
      <c r="N82" s="95" t="s">
        <v>48</v>
      </c>
      <c r="O82" s="95" t="s">
        <v>110</v>
      </c>
      <c r="P82" s="95" t="s">
        <v>111</v>
      </c>
      <c r="Q82" s="95" t="s">
        <v>112</v>
      </c>
      <c r="R82" s="95" t="s">
        <v>113</v>
      </c>
      <c r="S82" s="95" t="s">
        <v>114</v>
      </c>
      <c r="T82" s="96" t="s">
        <v>115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40"/>
      <c r="B83" s="41"/>
      <c r="C83" s="101" t="s">
        <v>116</v>
      </c>
      <c r="D83" s="42"/>
      <c r="E83" s="42"/>
      <c r="F83" s="42"/>
      <c r="G83" s="42"/>
      <c r="H83" s="42"/>
      <c r="I83" s="42"/>
      <c r="J83" s="179">
        <f>BK83</f>
        <v>0</v>
      </c>
      <c r="K83" s="42"/>
      <c r="L83" s="46"/>
      <c r="M83" s="97"/>
      <c r="N83" s="180"/>
      <c r="O83" s="98"/>
      <c r="P83" s="181">
        <f>P84</f>
        <v>0</v>
      </c>
      <c r="Q83" s="98"/>
      <c r="R83" s="181">
        <f>R84</f>
        <v>0</v>
      </c>
      <c r="S83" s="98"/>
      <c r="T83" s="182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77</v>
      </c>
      <c r="AU83" s="18" t="s">
        <v>102</v>
      </c>
      <c r="BK83" s="183">
        <f>BK84</f>
        <v>0</v>
      </c>
    </row>
    <row r="84" s="11" customFormat="1" ht="25.92" customHeight="1">
      <c r="A84" s="11"/>
      <c r="B84" s="184"/>
      <c r="C84" s="185"/>
      <c r="D84" s="186" t="s">
        <v>77</v>
      </c>
      <c r="E84" s="187" t="s">
        <v>162</v>
      </c>
      <c r="F84" s="187" t="s">
        <v>91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P85+P90+P95</f>
        <v>0</v>
      </c>
      <c r="Q84" s="192"/>
      <c r="R84" s="193">
        <f>R85+R90+R95</f>
        <v>0</v>
      </c>
      <c r="S84" s="192"/>
      <c r="T84" s="194">
        <f>T85+T90+T95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140</v>
      </c>
      <c r="AT84" s="196" t="s">
        <v>77</v>
      </c>
      <c r="AU84" s="196" t="s">
        <v>78</v>
      </c>
      <c r="AY84" s="195" t="s">
        <v>120</v>
      </c>
      <c r="BK84" s="197">
        <f>BK85+BK90+BK95</f>
        <v>0</v>
      </c>
    </row>
    <row r="85" s="11" customFormat="1" ht="22.8" customHeight="1">
      <c r="A85" s="11"/>
      <c r="B85" s="184"/>
      <c r="C85" s="185"/>
      <c r="D85" s="186" t="s">
        <v>77</v>
      </c>
      <c r="E85" s="227" t="s">
        <v>163</v>
      </c>
      <c r="F85" s="227" t="s">
        <v>164</v>
      </c>
      <c r="G85" s="185"/>
      <c r="H85" s="185"/>
      <c r="I85" s="188"/>
      <c r="J85" s="228">
        <f>BK85</f>
        <v>0</v>
      </c>
      <c r="K85" s="185"/>
      <c r="L85" s="190"/>
      <c r="M85" s="191"/>
      <c r="N85" s="192"/>
      <c r="O85" s="192"/>
      <c r="P85" s="193">
        <f>SUM(P86:P89)</f>
        <v>0</v>
      </c>
      <c r="Q85" s="192"/>
      <c r="R85" s="193">
        <f>SUM(R86:R89)</f>
        <v>0</v>
      </c>
      <c r="S85" s="192"/>
      <c r="T85" s="194">
        <f>SUM(T86:T89)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5" t="s">
        <v>140</v>
      </c>
      <c r="AT85" s="196" t="s">
        <v>77</v>
      </c>
      <c r="AU85" s="196" t="s">
        <v>86</v>
      </c>
      <c r="AY85" s="195" t="s">
        <v>120</v>
      </c>
      <c r="BK85" s="197">
        <f>SUM(BK86:BK89)</f>
        <v>0</v>
      </c>
    </row>
    <row r="86" s="2" customFormat="1" ht="16.5" customHeight="1">
      <c r="A86" s="40"/>
      <c r="B86" s="41"/>
      <c r="C86" s="198" t="s">
        <v>86</v>
      </c>
      <c r="D86" s="198" t="s">
        <v>121</v>
      </c>
      <c r="E86" s="199" t="s">
        <v>165</v>
      </c>
      <c r="F86" s="200" t="s">
        <v>164</v>
      </c>
      <c r="G86" s="201" t="s">
        <v>166</v>
      </c>
      <c r="H86" s="202">
        <v>1</v>
      </c>
      <c r="I86" s="203"/>
      <c r="J86" s="204">
        <f>ROUND(I86*H86,2)</f>
        <v>0</v>
      </c>
      <c r="K86" s="200" t="s">
        <v>167</v>
      </c>
      <c r="L86" s="46"/>
      <c r="M86" s="205" t="s">
        <v>32</v>
      </c>
      <c r="N86" s="206" t="s">
        <v>49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168</v>
      </c>
      <c r="AT86" s="209" t="s">
        <v>121</v>
      </c>
      <c r="AU86" s="209" t="s">
        <v>89</v>
      </c>
      <c r="AY86" s="18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8" t="s">
        <v>86</v>
      </c>
      <c r="BK86" s="210">
        <f>ROUND(I86*H86,2)</f>
        <v>0</v>
      </c>
      <c r="BL86" s="18" t="s">
        <v>168</v>
      </c>
      <c r="BM86" s="209" t="s">
        <v>169</v>
      </c>
    </row>
    <row r="87" s="2" customFormat="1">
      <c r="A87" s="40"/>
      <c r="B87" s="41"/>
      <c r="C87" s="42"/>
      <c r="D87" s="211" t="s">
        <v>126</v>
      </c>
      <c r="E87" s="42"/>
      <c r="F87" s="212" t="s">
        <v>164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126</v>
      </c>
      <c r="AU87" s="18" t="s">
        <v>89</v>
      </c>
    </row>
    <row r="88" s="2" customFormat="1">
      <c r="A88" s="40"/>
      <c r="B88" s="41"/>
      <c r="C88" s="42"/>
      <c r="D88" s="229" t="s">
        <v>170</v>
      </c>
      <c r="E88" s="42"/>
      <c r="F88" s="230" t="s">
        <v>171</v>
      </c>
      <c r="G88" s="42"/>
      <c r="H88" s="42"/>
      <c r="I88" s="213"/>
      <c r="J88" s="42"/>
      <c r="K88" s="42"/>
      <c r="L88" s="46"/>
      <c r="M88" s="214"/>
      <c r="N88" s="21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170</v>
      </c>
      <c r="AU88" s="18" t="s">
        <v>89</v>
      </c>
    </row>
    <row r="89" s="2" customFormat="1">
      <c r="A89" s="40"/>
      <c r="B89" s="41"/>
      <c r="C89" s="42"/>
      <c r="D89" s="211" t="s">
        <v>134</v>
      </c>
      <c r="E89" s="42"/>
      <c r="F89" s="216" t="s">
        <v>172</v>
      </c>
      <c r="G89" s="42"/>
      <c r="H89" s="42"/>
      <c r="I89" s="213"/>
      <c r="J89" s="42"/>
      <c r="K89" s="42"/>
      <c r="L89" s="46"/>
      <c r="M89" s="214"/>
      <c r="N89" s="21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134</v>
      </c>
      <c r="AU89" s="18" t="s">
        <v>89</v>
      </c>
    </row>
    <row r="90" s="11" customFormat="1" ht="22.8" customHeight="1">
      <c r="A90" s="11"/>
      <c r="B90" s="184"/>
      <c r="C90" s="185"/>
      <c r="D90" s="186" t="s">
        <v>77</v>
      </c>
      <c r="E90" s="227" t="s">
        <v>173</v>
      </c>
      <c r="F90" s="227" t="s">
        <v>174</v>
      </c>
      <c r="G90" s="185"/>
      <c r="H90" s="185"/>
      <c r="I90" s="188"/>
      <c r="J90" s="228">
        <f>BK90</f>
        <v>0</v>
      </c>
      <c r="K90" s="185"/>
      <c r="L90" s="190"/>
      <c r="M90" s="191"/>
      <c r="N90" s="192"/>
      <c r="O90" s="192"/>
      <c r="P90" s="193">
        <f>SUM(P91:P94)</f>
        <v>0</v>
      </c>
      <c r="Q90" s="192"/>
      <c r="R90" s="193">
        <f>SUM(R91:R94)</f>
        <v>0</v>
      </c>
      <c r="S90" s="192"/>
      <c r="T90" s="194">
        <f>SUM(T91:T94)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5" t="s">
        <v>140</v>
      </c>
      <c r="AT90" s="196" t="s">
        <v>77</v>
      </c>
      <c r="AU90" s="196" t="s">
        <v>86</v>
      </c>
      <c r="AY90" s="195" t="s">
        <v>120</v>
      </c>
      <c r="BK90" s="197">
        <f>SUM(BK91:BK94)</f>
        <v>0</v>
      </c>
    </row>
    <row r="91" s="2" customFormat="1" ht="16.5" customHeight="1">
      <c r="A91" s="40"/>
      <c r="B91" s="41"/>
      <c r="C91" s="198" t="s">
        <v>89</v>
      </c>
      <c r="D91" s="198" t="s">
        <v>121</v>
      </c>
      <c r="E91" s="199" t="s">
        <v>175</v>
      </c>
      <c r="F91" s="200" t="s">
        <v>174</v>
      </c>
      <c r="G91" s="201" t="s">
        <v>176</v>
      </c>
      <c r="H91" s="202">
        <v>1</v>
      </c>
      <c r="I91" s="203"/>
      <c r="J91" s="204">
        <f>ROUND(I91*H91,2)</f>
        <v>0</v>
      </c>
      <c r="K91" s="200" t="s">
        <v>167</v>
      </c>
      <c r="L91" s="46"/>
      <c r="M91" s="205" t="s">
        <v>32</v>
      </c>
      <c r="N91" s="206" t="s">
        <v>49</v>
      </c>
      <c r="O91" s="86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09" t="s">
        <v>168</v>
      </c>
      <c r="AT91" s="209" t="s">
        <v>121</v>
      </c>
      <c r="AU91" s="209" t="s">
        <v>89</v>
      </c>
      <c r="AY91" s="18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8" t="s">
        <v>86</v>
      </c>
      <c r="BK91" s="210">
        <f>ROUND(I91*H91,2)</f>
        <v>0</v>
      </c>
      <c r="BL91" s="18" t="s">
        <v>168</v>
      </c>
      <c r="BM91" s="209" t="s">
        <v>177</v>
      </c>
    </row>
    <row r="92" s="2" customFormat="1">
      <c r="A92" s="40"/>
      <c r="B92" s="41"/>
      <c r="C92" s="42"/>
      <c r="D92" s="211" t="s">
        <v>126</v>
      </c>
      <c r="E92" s="42"/>
      <c r="F92" s="212" t="s">
        <v>174</v>
      </c>
      <c r="G92" s="42"/>
      <c r="H92" s="42"/>
      <c r="I92" s="213"/>
      <c r="J92" s="42"/>
      <c r="K92" s="42"/>
      <c r="L92" s="46"/>
      <c r="M92" s="214"/>
      <c r="N92" s="21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126</v>
      </c>
      <c r="AU92" s="18" t="s">
        <v>89</v>
      </c>
    </row>
    <row r="93" s="2" customFormat="1">
      <c r="A93" s="40"/>
      <c r="B93" s="41"/>
      <c r="C93" s="42"/>
      <c r="D93" s="229" t="s">
        <v>170</v>
      </c>
      <c r="E93" s="42"/>
      <c r="F93" s="230" t="s">
        <v>178</v>
      </c>
      <c r="G93" s="42"/>
      <c r="H93" s="42"/>
      <c r="I93" s="213"/>
      <c r="J93" s="42"/>
      <c r="K93" s="42"/>
      <c r="L93" s="46"/>
      <c r="M93" s="214"/>
      <c r="N93" s="21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170</v>
      </c>
      <c r="AU93" s="18" t="s">
        <v>89</v>
      </c>
    </row>
    <row r="94" s="2" customFormat="1">
      <c r="A94" s="40"/>
      <c r="B94" s="41"/>
      <c r="C94" s="42"/>
      <c r="D94" s="211" t="s">
        <v>134</v>
      </c>
      <c r="E94" s="42"/>
      <c r="F94" s="216" t="s">
        <v>179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134</v>
      </c>
      <c r="AU94" s="18" t="s">
        <v>89</v>
      </c>
    </row>
    <row r="95" s="11" customFormat="1" ht="22.8" customHeight="1">
      <c r="A95" s="11"/>
      <c r="B95" s="184"/>
      <c r="C95" s="185"/>
      <c r="D95" s="186" t="s">
        <v>77</v>
      </c>
      <c r="E95" s="227" t="s">
        <v>180</v>
      </c>
      <c r="F95" s="227" t="s">
        <v>181</v>
      </c>
      <c r="G95" s="185"/>
      <c r="H95" s="185"/>
      <c r="I95" s="188"/>
      <c r="J95" s="228">
        <f>BK95</f>
        <v>0</v>
      </c>
      <c r="K95" s="185"/>
      <c r="L95" s="190"/>
      <c r="M95" s="191"/>
      <c r="N95" s="192"/>
      <c r="O95" s="192"/>
      <c r="P95" s="193">
        <f>SUM(P96:P99)</f>
        <v>0</v>
      </c>
      <c r="Q95" s="192"/>
      <c r="R95" s="193">
        <f>SUM(R96:R99)</f>
        <v>0</v>
      </c>
      <c r="S95" s="192"/>
      <c r="T95" s="194">
        <f>SUM(T96:T99)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195" t="s">
        <v>140</v>
      </c>
      <c r="AT95" s="196" t="s">
        <v>77</v>
      </c>
      <c r="AU95" s="196" t="s">
        <v>86</v>
      </c>
      <c r="AY95" s="195" t="s">
        <v>120</v>
      </c>
      <c r="BK95" s="197">
        <f>SUM(BK96:BK99)</f>
        <v>0</v>
      </c>
    </row>
    <row r="96" s="2" customFormat="1" ht="16.5" customHeight="1">
      <c r="A96" s="40"/>
      <c r="B96" s="41"/>
      <c r="C96" s="198" t="s">
        <v>130</v>
      </c>
      <c r="D96" s="198" t="s">
        <v>121</v>
      </c>
      <c r="E96" s="199" t="s">
        <v>182</v>
      </c>
      <c r="F96" s="200" t="s">
        <v>181</v>
      </c>
      <c r="G96" s="201" t="s">
        <v>166</v>
      </c>
      <c r="H96" s="202">
        <v>1</v>
      </c>
      <c r="I96" s="203"/>
      <c r="J96" s="204">
        <f>ROUND(I96*H96,2)</f>
        <v>0</v>
      </c>
      <c r="K96" s="200" t="s">
        <v>167</v>
      </c>
      <c r="L96" s="46"/>
      <c r="M96" s="205" t="s">
        <v>32</v>
      </c>
      <c r="N96" s="206" t="s">
        <v>49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168</v>
      </c>
      <c r="AT96" s="209" t="s">
        <v>121</v>
      </c>
      <c r="AU96" s="209" t="s">
        <v>89</v>
      </c>
      <c r="AY96" s="18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86</v>
      </c>
      <c r="BK96" s="210">
        <f>ROUND(I96*H96,2)</f>
        <v>0</v>
      </c>
      <c r="BL96" s="18" t="s">
        <v>168</v>
      </c>
      <c r="BM96" s="209" t="s">
        <v>183</v>
      </c>
    </row>
    <row r="97" s="2" customFormat="1">
      <c r="A97" s="40"/>
      <c r="B97" s="41"/>
      <c r="C97" s="42"/>
      <c r="D97" s="211" t="s">
        <v>126</v>
      </c>
      <c r="E97" s="42"/>
      <c r="F97" s="212" t="s">
        <v>181</v>
      </c>
      <c r="G97" s="42"/>
      <c r="H97" s="42"/>
      <c r="I97" s="213"/>
      <c r="J97" s="42"/>
      <c r="K97" s="42"/>
      <c r="L97" s="46"/>
      <c r="M97" s="214"/>
      <c r="N97" s="21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126</v>
      </c>
      <c r="AU97" s="18" t="s">
        <v>89</v>
      </c>
    </row>
    <row r="98" s="2" customFormat="1">
      <c r="A98" s="40"/>
      <c r="B98" s="41"/>
      <c r="C98" s="42"/>
      <c r="D98" s="229" t="s">
        <v>170</v>
      </c>
      <c r="E98" s="42"/>
      <c r="F98" s="230" t="s">
        <v>184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170</v>
      </c>
      <c r="AU98" s="18" t="s">
        <v>89</v>
      </c>
    </row>
    <row r="99" s="2" customFormat="1">
      <c r="A99" s="40"/>
      <c r="B99" s="41"/>
      <c r="C99" s="42"/>
      <c r="D99" s="211" t="s">
        <v>134</v>
      </c>
      <c r="E99" s="42"/>
      <c r="F99" s="216" t="s">
        <v>185</v>
      </c>
      <c r="G99" s="42"/>
      <c r="H99" s="42"/>
      <c r="I99" s="213"/>
      <c r="J99" s="42"/>
      <c r="K99" s="42"/>
      <c r="L99" s="46"/>
      <c r="M99" s="217"/>
      <c r="N99" s="218"/>
      <c r="O99" s="219"/>
      <c r="P99" s="219"/>
      <c r="Q99" s="219"/>
      <c r="R99" s="219"/>
      <c r="S99" s="219"/>
      <c r="T99" s="22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134</v>
      </c>
      <c r="AU99" s="18" t="s">
        <v>89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9KidFPeJs9Y4rwTpovKIpQmrkE75HtqLFPME4OGNzlWCFim547UrOZQeJKWZNdsT9Kr4+nzPp5BxTJWT5WlRNQ==" hashValue="o7Tlj0VdK1dbcEoEUgOS3I6A8H6vO1vlZaVNLZl7kIoB7a4ZebYP9hWjY8V6VWITuLgZrTjQ9PIXNd7QAvJa8w==" algorithmName="SHA-512" password="9C2B"/>
  <autoFilter ref="C82:K9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1/010001000"/>
    <hyperlink ref="F93" r:id="rId2" display="https://podminky.urs.cz/item/CS_URS_2023_01/030001000"/>
    <hyperlink ref="F98" r:id="rId3" display="https://podminky.urs.cz/item/CS_URS_2023_01/04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1"/>
      <c r="AT3" s="18" t="s">
        <v>89</v>
      </c>
    </row>
    <row r="4" s="1" customFormat="1" ht="24.96" customHeight="1">
      <c r="B4" s="21"/>
      <c r="D4" s="132" t="s">
        <v>96</v>
      </c>
      <c r="L4" s="21"/>
      <c r="M4" s="13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4" t="s">
        <v>16</v>
      </c>
      <c r="L6" s="21"/>
    </row>
    <row r="7" s="1" customFormat="1" ht="16.5" customHeight="1">
      <c r="B7" s="21"/>
      <c r="E7" s="135" t="str">
        <f>'Rekapitulace stavby'!K6</f>
        <v>SO 101 - Kabinety učitelů č.p. 626, SO-03 přípojka plynu</v>
      </c>
      <c r="F7" s="134"/>
      <c r="G7" s="134"/>
      <c r="H7" s="134"/>
      <c r="L7" s="21"/>
    </row>
    <row r="8" s="2" customFormat="1" ht="12" customHeight="1">
      <c r="A8" s="40"/>
      <c r="B8" s="46"/>
      <c r="C8" s="40"/>
      <c r="D8" s="134" t="s">
        <v>97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32</v>
      </c>
      <c r="G11" s="40"/>
      <c r="H11" s="40"/>
      <c r="I11" s="134" t="s">
        <v>20</v>
      </c>
      <c r="J11" s="138" t="s">
        <v>32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13. 11. 2021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30</v>
      </c>
      <c r="E14" s="40"/>
      <c r="F14" s="40"/>
      <c r="G14" s="40"/>
      <c r="H14" s="40"/>
      <c r="I14" s="134" t="s">
        <v>31</v>
      </c>
      <c r="J14" s="138" t="s">
        <v>32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33</v>
      </c>
      <c r="F15" s="40"/>
      <c r="G15" s="40"/>
      <c r="H15" s="40"/>
      <c r="I15" s="134" t="s">
        <v>34</v>
      </c>
      <c r="J15" s="138" t="s">
        <v>32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35</v>
      </c>
      <c r="E17" s="40"/>
      <c r="F17" s="40"/>
      <c r="G17" s="40"/>
      <c r="H17" s="40"/>
      <c r="I17" s="134" t="s">
        <v>31</v>
      </c>
      <c r="J17" s="34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8"/>
      <c r="G18" s="138"/>
      <c r="H18" s="138"/>
      <c r="I18" s="134" t="s">
        <v>34</v>
      </c>
      <c r="J18" s="34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37</v>
      </c>
      <c r="E20" s="40"/>
      <c r="F20" s="40"/>
      <c r="G20" s="40"/>
      <c r="H20" s="40"/>
      <c r="I20" s="134" t="s">
        <v>31</v>
      </c>
      <c r="J20" s="138" t="s">
        <v>32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38</v>
      </c>
      <c r="F21" s="40"/>
      <c r="G21" s="40"/>
      <c r="H21" s="40"/>
      <c r="I21" s="134" t="s">
        <v>34</v>
      </c>
      <c r="J21" s="138" t="s">
        <v>32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40</v>
      </c>
      <c r="E23" s="40"/>
      <c r="F23" s="40"/>
      <c r="G23" s="40"/>
      <c r="H23" s="40"/>
      <c r="I23" s="134" t="s">
        <v>31</v>
      </c>
      <c r="J23" s="138" t="s">
        <v>32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41</v>
      </c>
      <c r="F24" s="40"/>
      <c r="G24" s="40"/>
      <c r="H24" s="40"/>
      <c r="I24" s="134" t="s">
        <v>34</v>
      </c>
      <c r="J24" s="138" t="s">
        <v>32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42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43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44</v>
      </c>
      <c r="E30" s="40"/>
      <c r="F30" s="40"/>
      <c r="G30" s="40"/>
      <c r="H30" s="40"/>
      <c r="I30" s="40"/>
      <c r="J30" s="146">
        <f>ROUND(J97,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46</v>
      </c>
      <c r="G32" s="40"/>
      <c r="H32" s="40"/>
      <c r="I32" s="147" t="s">
        <v>45</v>
      </c>
      <c r="J32" s="147" t="s">
        <v>47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48</v>
      </c>
      <c r="E33" s="134" t="s">
        <v>49</v>
      </c>
      <c r="F33" s="149">
        <f>ROUND((SUM(BE97:BE397)),  2)</f>
        <v>0</v>
      </c>
      <c r="G33" s="40"/>
      <c r="H33" s="40"/>
      <c r="I33" s="150">
        <v>0.20999999999999999</v>
      </c>
      <c r="J33" s="149">
        <f>ROUND(((SUM(BE97:BE397))*I33),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50</v>
      </c>
      <c r="F34" s="149">
        <f>ROUND((SUM(BF97:BF397)),  2)</f>
        <v>0</v>
      </c>
      <c r="G34" s="40"/>
      <c r="H34" s="40"/>
      <c r="I34" s="150">
        <v>0.14999999999999999</v>
      </c>
      <c r="J34" s="149">
        <f>ROUND(((SUM(BF97:BF397))*I34),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51</v>
      </c>
      <c r="F35" s="149">
        <f>ROUND((SUM(BG97:BG397)),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52</v>
      </c>
      <c r="F36" s="149">
        <f>ROUND((SUM(BH97:BH397)),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53</v>
      </c>
      <c r="F37" s="149">
        <f>ROUND((SUM(BI97:BI397)),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54</v>
      </c>
      <c r="E39" s="153"/>
      <c r="F39" s="153"/>
      <c r="G39" s="154" t="s">
        <v>55</v>
      </c>
      <c r="H39" s="155" t="s">
        <v>56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SO 101 - Kabinety učitelů č.p. 626, SO-03 přípojka plynu</v>
      </c>
      <c r="F48" s="33"/>
      <c r="G48" s="33"/>
      <c r="H48" s="33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97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SO-03 Přípojka plynu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Rokycany</v>
      </c>
      <c r="G52" s="42"/>
      <c r="H52" s="42"/>
      <c r="I52" s="33" t="s">
        <v>24</v>
      </c>
      <c r="J52" s="74" t="str">
        <f>IF(J12="","",J12)</f>
        <v>13. 11. 2021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>ZČM v Plzni, p.o., Kopeckého sady 357/2, Plzeň</v>
      </c>
      <c r="G54" s="42"/>
      <c r="H54" s="42"/>
      <c r="I54" s="33" t="s">
        <v>37</v>
      </c>
      <c r="J54" s="38" t="str">
        <f>E21</f>
        <v>MPtechnik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33" t="s">
        <v>40</v>
      </c>
      <c r="J55" s="38" t="str">
        <f>E24</f>
        <v>Jakub Vilingr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76</v>
      </c>
      <c r="D59" s="42"/>
      <c r="E59" s="42"/>
      <c r="F59" s="42"/>
      <c r="G59" s="42"/>
      <c r="H59" s="42"/>
      <c r="I59" s="42"/>
      <c r="J59" s="104">
        <f>J97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102</v>
      </c>
    </row>
    <row r="60" s="9" customFormat="1" ht="24.96" customHeight="1">
      <c r="A60" s="9"/>
      <c r="B60" s="167"/>
      <c r="C60" s="168"/>
      <c r="D60" s="169" t="s">
        <v>187</v>
      </c>
      <c r="E60" s="170"/>
      <c r="F60" s="170"/>
      <c r="G60" s="170"/>
      <c r="H60" s="170"/>
      <c r="I60" s="170"/>
      <c r="J60" s="171">
        <f>J98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1"/>
      <c r="C61" s="222"/>
      <c r="D61" s="223" t="s">
        <v>188</v>
      </c>
      <c r="E61" s="224"/>
      <c r="F61" s="224"/>
      <c r="G61" s="224"/>
      <c r="H61" s="224"/>
      <c r="I61" s="224"/>
      <c r="J61" s="225">
        <f>J99</f>
        <v>0</v>
      </c>
      <c r="K61" s="222"/>
      <c r="L61" s="226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1"/>
      <c r="C62" s="222"/>
      <c r="D62" s="223" t="s">
        <v>189</v>
      </c>
      <c r="E62" s="224"/>
      <c r="F62" s="224"/>
      <c r="G62" s="224"/>
      <c r="H62" s="224"/>
      <c r="I62" s="224"/>
      <c r="J62" s="225">
        <f>J210</f>
        <v>0</v>
      </c>
      <c r="K62" s="222"/>
      <c r="L62" s="226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1"/>
      <c r="C63" s="222"/>
      <c r="D63" s="223" t="s">
        <v>190</v>
      </c>
      <c r="E63" s="224"/>
      <c r="F63" s="224"/>
      <c r="G63" s="224"/>
      <c r="H63" s="224"/>
      <c r="I63" s="224"/>
      <c r="J63" s="225">
        <f>J215</f>
        <v>0</v>
      </c>
      <c r="K63" s="222"/>
      <c r="L63" s="226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1"/>
      <c r="C64" s="222"/>
      <c r="D64" s="223" t="s">
        <v>191</v>
      </c>
      <c r="E64" s="224"/>
      <c r="F64" s="224"/>
      <c r="G64" s="224"/>
      <c r="H64" s="224"/>
      <c r="I64" s="224"/>
      <c r="J64" s="225">
        <f>J224</f>
        <v>0</v>
      </c>
      <c r="K64" s="222"/>
      <c r="L64" s="226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1"/>
      <c r="C65" s="222"/>
      <c r="D65" s="223" t="s">
        <v>192</v>
      </c>
      <c r="E65" s="224"/>
      <c r="F65" s="224"/>
      <c r="G65" s="224"/>
      <c r="H65" s="224"/>
      <c r="I65" s="224"/>
      <c r="J65" s="225">
        <f>J241</f>
        <v>0</v>
      </c>
      <c r="K65" s="222"/>
      <c r="L65" s="226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1"/>
      <c r="C66" s="222"/>
      <c r="D66" s="223" t="s">
        <v>193</v>
      </c>
      <c r="E66" s="224"/>
      <c r="F66" s="224"/>
      <c r="G66" s="224"/>
      <c r="H66" s="224"/>
      <c r="I66" s="224"/>
      <c r="J66" s="225">
        <f>J258</f>
        <v>0</v>
      </c>
      <c r="K66" s="222"/>
      <c r="L66" s="226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1"/>
      <c r="C67" s="222"/>
      <c r="D67" s="223" t="s">
        <v>194</v>
      </c>
      <c r="E67" s="224"/>
      <c r="F67" s="224"/>
      <c r="G67" s="224"/>
      <c r="H67" s="224"/>
      <c r="I67" s="224"/>
      <c r="J67" s="225">
        <f>J272</f>
        <v>0</v>
      </c>
      <c r="K67" s="222"/>
      <c r="L67" s="226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1"/>
      <c r="C68" s="222"/>
      <c r="D68" s="223" t="s">
        <v>195</v>
      </c>
      <c r="E68" s="224"/>
      <c r="F68" s="224"/>
      <c r="G68" s="224"/>
      <c r="H68" s="224"/>
      <c r="I68" s="224"/>
      <c r="J68" s="225">
        <f>J291</f>
        <v>0</v>
      </c>
      <c r="K68" s="222"/>
      <c r="L68" s="226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9" customFormat="1" ht="24.96" customHeight="1">
      <c r="A69" s="9"/>
      <c r="B69" s="167"/>
      <c r="C69" s="168"/>
      <c r="D69" s="169" t="s">
        <v>196</v>
      </c>
      <c r="E69" s="170"/>
      <c r="F69" s="170"/>
      <c r="G69" s="170"/>
      <c r="H69" s="170"/>
      <c r="I69" s="170"/>
      <c r="J69" s="171">
        <f>J298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2" customFormat="1" ht="19.92" customHeight="1">
      <c r="A70" s="12"/>
      <c r="B70" s="221"/>
      <c r="C70" s="222"/>
      <c r="D70" s="223" t="s">
        <v>197</v>
      </c>
      <c r="E70" s="224"/>
      <c r="F70" s="224"/>
      <c r="G70" s="224"/>
      <c r="H70" s="224"/>
      <c r="I70" s="224"/>
      <c r="J70" s="225">
        <f>J299</f>
        <v>0</v>
      </c>
      <c r="K70" s="222"/>
      <c r="L70" s="226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21"/>
      <c r="C71" s="222"/>
      <c r="D71" s="223" t="s">
        <v>198</v>
      </c>
      <c r="E71" s="224"/>
      <c r="F71" s="224"/>
      <c r="G71" s="224"/>
      <c r="H71" s="224"/>
      <c r="I71" s="224"/>
      <c r="J71" s="225">
        <f>J326</f>
        <v>0</v>
      </c>
      <c r="K71" s="222"/>
      <c r="L71" s="226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9" customFormat="1" ht="24.96" customHeight="1">
      <c r="A72" s="9"/>
      <c r="B72" s="167"/>
      <c r="C72" s="168"/>
      <c r="D72" s="169" t="s">
        <v>199</v>
      </c>
      <c r="E72" s="170"/>
      <c r="F72" s="170"/>
      <c r="G72" s="170"/>
      <c r="H72" s="170"/>
      <c r="I72" s="170"/>
      <c r="J72" s="171">
        <f>J347</f>
        <v>0</v>
      </c>
      <c r="K72" s="168"/>
      <c r="L72" s="17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2" customFormat="1" ht="19.92" customHeight="1">
      <c r="A73" s="12"/>
      <c r="B73" s="221"/>
      <c r="C73" s="222"/>
      <c r="D73" s="223" t="s">
        <v>200</v>
      </c>
      <c r="E73" s="224"/>
      <c r="F73" s="224"/>
      <c r="G73" s="224"/>
      <c r="H73" s="224"/>
      <c r="I73" s="224"/>
      <c r="J73" s="225">
        <f>J348</f>
        <v>0</v>
      </c>
      <c r="K73" s="222"/>
      <c r="L73" s="226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12" customFormat="1" ht="19.92" customHeight="1">
      <c r="A74" s="12"/>
      <c r="B74" s="221"/>
      <c r="C74" s="222"/>
      <c r="D74" s="223" t="s">
        <v>201</v>
      </c>
      <c r="E74" s="224"/>
      <c r="F74" s="224"/>
      <c r="G74" s="224"/>
      <c r="H74" s="224"/>
      <c r="I74" s="224"/>
      <c r="J74" s="225">
        <f>J374</f>
        <v>0</v>
      </c>
      <c r="K74" s="222"/>
      <c r="L74" s="226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9" customFormat="1" ht="24.96" customHeight="1">
      <c r="A75" s="9"/>
      <c r="B75" s="167"/>
      <c r="C75" s="168"/>
      <c r="D75" s="169" t="s">
        <v>202</v>
      </c>
      <c r="E75" s="170"/>
      <c r="F75" s="170"/>
      <c r="G75" s="170"/>
      <c r="H75" s="170"/>
      <c r="I75" s="170"/>
      <c r="J75" s="171">
        <f>J387</f>
        <v>0</v>
      </c>
      <c r="K75" s="168"/>
      <c r="L75" s="17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67"/>
      <c r="C76" s="168"/>
      <c r="D76" s="169" t="s">
        <v>158</v>
      </c>
      <c r="E76" s="170"/>
      <c r="F76" s="170"/>
      <c r="G76" s="170"/>
      <c r="H76" s="170"/>
      <c r="I76" s="170"/>
      <c r="J76" s="171">
        <f>J392</f>
        <v>0</v>
      </c>
      <c r="K76" s="168"/>
      <c r="L76" s="172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2" customFormat="1" ht="19.92" customHeight="1">
      <c r="A77" s="12"/>
      <c r="B77" s="221"/>
      <c r="C77" s="222"/>
      <c r="D77" s="223" t="s">
        <v>203</v>
      </c>
      <c r="E77" s="224"/>
      <c r="F77" s="224"/>
      <c r="G77" s="224"/>
      <c r="H77" s="224"/>
      <c r="I77" s="224"/>
      <c r="J77" s="225">
        <f>J393</f>
        <v>0</v>
      </c>
      <c r="K77" s="222"/>
      <c r="L77" s="226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4" t="s">
        <v>104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16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62" t="str">
        <f>E7</f>
        <v>SO 101 - Kabinety učitelů č.p. 626, SO-03 přípojka plynu</v>
      </c>
      <c r="F87" s="33"/>
      <c r="G87" s="33"/>
      <c r="H87" s="33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97</v>
      </c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E9</f>
        <v>02 - SO-03 Přípojka plynu</v>
      </c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F12</f>
        <v>Rokycany</v>
      </c>
      <c r="G91" s="42"/>
      <c r="H91" s="42"/>
      <c r="I91" s="33" t="s">
        <v>24</v>
      </c>
      <c r="J91" s="74" t="str">
        <f>IF(J12="","",J12)</f>
        <v>13. 11. 2021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E15</f>
        <v>ZČM v Plzni, p.o., Kopeckého sady 357/2, Plzeň</v>
      </c>
      <c r="G93" s="42"/>
      <c r="H93" s="42"/>
      <c r="I93" s="33" t="s">
        <v>37</v>
      </c>
      <c r="J93" s="38" t="str">
        <f>E21</f>
        <v>MPtechnik s.r.o.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35</v>
      </c>
      <c r="D94" s="42"/>
      <c r="E94" s="42"/>
      <c r="F94" s="28" t="str">
        <f>IF(E18="","",E18)</f>
        <v>Vyplň údaj</v>
      </c>
      <c r="G94" s="42"/>
      <c r="H94" s="42"/>
      <c r="I94" s="33" t="s">
        <v>40</v>
      </c>
      <c r="J94" s="38" t="str">
        <f>E24</f>
        <v>Jakub Vilingr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0" customFormat="1" ht="29.28" customHeight="1">
      <c r="A96" s="173"/>
      <c r="B96" s="174"/>
      <c r="C96" s="175" t="s">
        <v>105</v>
      </c>
      <c r="D96" s="176" t="s">
        <v>63</v>
      </c>
      <c r="E96" s="176" t="s">
        <v>59</v>
      </c>
      <c r="F96" s="176" t="s">
        <v>60</v>
      </c>
      <c r="G96" s="176" t="s">
        <v>106</v>
      </c>
      <c r="H96" s="176" t="s">
        <v>107</v>
      </c>
      <c r="I96" s="176" t="s">
        <v>108</v>
      </c>
      <c r="J96" s="176" t="s">
        <v>101</v>
      </c>
      <c r="K96" s="177" t="s">
        <v>109</v>
      </c>
      <c r="L96" s="178"/>
      <c r="M96" s="94" t="s">
        <v>32</v>
      </c>
      <c r="N96" s="95" t="s">
        <v>48</v>
      </c>
      <c r="O96" s="95" t="s">
        <v>110</v>
      </c>
      <c r="P96" s="95" t="s">
        <v>111</v>
      </c>
      <c r="Q96" s="95" t="s">
        <v>112</v>
      </c>
      <c r="R96" s="95" t="s">
        <v>113</v>
      </c>
      <c r="S96" s="95" t="s">
        <v>114</v>
      </c>
      <c r="T96" s="96" t="s">
        <v>115</v>
      </c>
      <c r="U96" s="173"/>
      <c r="V96" s="173"/>
      <c r="W96" s="173"/>
      <c r="X96" s="173"/>
      <c r="Y96" s="173"/>
      <c r="Z96" s="173"/>
      <c r="AA96" s="173"/>
      <c r="AB96" s="173"/>
      <c r="AC96" s="173"/>
      <c r="AD96" s="173"/>
      <c r="AE96" s="173"/>
    </row>
    <row r="97" s="2" customFormat="1" ht="22.8" customHeight="1">
      <c r="A97" s="40"/>
      <c r="B97" s="41"/>
      <c r="C97" s="101" t="s">
        <v>116</v>
      </c>
      <c r="D97" s="42"/>
      <c r="E97" s="42"/>
      <c r="F97" s="42"/>
      <c r="G97" s="42"/>
      <c r="H97" s="42"/>
      <c r="I97" s="42"/>
      <c r="J97" s="179">
        <f>BK97</f>
        <v>0</v>
      </c>
      <c r="K97" s="42"/>
      <c r="L97" s="46"/>
      <c r="M97" s="97"/>
      <c r="N97" s="180"/>
      <c r="O97" s="98"/>
      <c r="P97" s="181">
        <f>P98+P298+P347+P387+P392</f>
        <v>0</v>
      </c>
      <c r="Q97" s="98"/>
      <c r="R97" s="181">
        <f>R98+R298+R347+R387+R392</f>
        <v>40.695407889999998</v>
      </c>
      <c r="S97" s="98"/>
      <c r="T97" s="182">
        <f>T98+T298+T347+T387+T392</f>
        <v>12.817919999999997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77</v>
      </c>
      <c r="AU97" s="18" t="s">
        <v>102</v>
      </c>
      <c r="BK97" s="183">
        <f>BK98+BK298+BK347+BK387+BK392</f>
        <v>0</v>
      </c>
    </row>
    <row r="98" s="11" customFormat="1" ht="25.92" customHeight="1">
      <c r="A98" s="11"/>
      <c r="B98" s="184"/>
      <c r="C98" s="185"/>
      <c r="D98" s="186" t="s">
        <v>77</v>
      </c>
      <c r="E98" s="187" t="s">
        <v>204</v>
      </c>
      <c r="F98" s="187" t="s">
        <v>205</v>
      </c>
      <c r="G98" s="185"/>
      <c r="H98" s="185"/>
      <c r="I98" s="188"/>
      <c r="J98" s="189">
        <f>BK98</f>
        <v>0</v>
      </c>
      <c r="K98" s="185"/>
      <c r="L98" s="190"/>
      <c r="M98" s="191"/>
      <c r="N98" s="192"/>
      <c r="O98" s="192"/>
      <c r="P98" s="193">
        <f>P99+P210+P215+P224+P241+P258+P272+P291</f>
        <v>0</v>
      </c>
      <c r="Q98" s="192"/>
      <c r="R98" s="193">
        <f>R99+R210+R215+R224+R241+R258+R272+R291</f>
        <v>37.452720889999995</v>
      </c>
      <c r="S98" s="192"/>
      <c r="T98" s="194">
        <f>T99+T210+T215+T224+T241+T258+T272+T291</f>
        <v>12.817919999999997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195" t="s">
        <v>86</v>
      </c>
      <c r="AT98" s="196" t="s">
        <v>77</v>
      </c>
      <c r="AU98" s="196" t="s">
        <v>78</v>
      </c>
      <c r="AY98" s="195" t="s">
        <v>120</v>
      </c>
      <c r="BK98" s="197">
        <f>BK99+BK210+BK215+BK224+BK241+BK258+BK272+BK291</f>
        <v>0</v>
      </c>
    </row>
    <row r="99" s="11" customFormat="1" ht="22.8" customHeight="1">
      <c r="A99" s="11"/>
      <c r="B99" s="184"/>
      <c r="C99" s="185"/>
      <c r="D99" s="186" t="s">
        <v>77</v>
      </c>
      <c r="E99" s="227" t="s">
        <v>86</v>
      </c>
      <c r="F99" s="227" t="s">
        <v>206</v>
      </c>
      <c r="G99" s="185"/>
      <c r="H99" s="185"/>
      <c r="I99" s="188"/>
      <c r="J99" s="228">
        <f>BK99</f>
        <v>0</v>
      </c>
      <c r="K99" s="185"/>
      <c r="L99" s="190"/>
      <c r="M99" s="191"/>
      <c r="N99" s="192"/>
      <c r="O99" s="192"/>
      <c r="P99" s="193">
        <f>SUM(P100:P209)</f>
        <v>0</v>
      </c>
      <c r="Q99" s="192"/>
      <c r="R99" s="193">
        <f>SUM(R100:R209)</f>
        <v>12.607002640000001</v>
      </c>
      <c r="S99" s="192"/>
      <c r="T99" s="194">
        <f>SUM(T100:T209)</f>
        <v>12.814199999999998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195" t="s">
        <v>86</v>
      </c>
      <c r="AT99" s="196" t="s">
        <v>77</v>
      </c>
      <c r="AU99" s="196" t="s">
        <v>86</v>
      </c>
      <c r="AY99" s="195" t="s">
        <v>120</v>
      </c>
      <c r="BK99" s="197">
        <f>SUM(BK100:BK209)</f>
        <v>0</v>
      </c>
    </row>
    <row r="100" s="2" customFormat="1" ht="24.15" customHeight="1">
      <c r="A100" s="40"/>
      <c r="B100" s="41"/>
      <c r="C100" s="198" t="s">
        <v>86</v>
      </c>
      <c r="D100" s="198" t="s">
        <v>121</v>
      </c>
      <c r="E100" s="199" t="s">
        <v>207</v>
      </c>
      <c r="F100" s="200" t="s">
        <v>208</v>
      </c>
      <c r="G100" s="201" t="s">
        <v>209</v>
      </c>
      <c r="H100" s="202">
        <v>18.899999999999999</v>
      </c>
      <c r="I100" s="203"/>
      <c r="J100" s="204">
        <f>ROUND(I100*H100,2)</f>
        <v>0</v>
      </c>
      <c r="K100" s="200" t="s">
        <v>167</v>
      </c>
      <c r="L100" s="46"/>
      <c r="M100" s="205" t="s">
        <v>32</v>
      </c>
      <c r="N100" s="206" t="s">
        <v>49</v>
      </c>
      <c r="O100" s="86"/>
      <c r="P100" s="207">
        <f>O100*H100</f>
        <v>0</v>
      </c>
      <c r="Q100" s="207">
        <v>0</v>
      </c>
      <c r="R100" s="207">
        <f>Q100*H100</f>
        <v>0</v>
      </c>
      <c r="S100" s="207">
        <v>0.57999999999999996</v>
      </c>
      <c r="T100" s="208">
        <f>S100*H100</f>
        <v>10.961999999999998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09" t="s">
        <v>119</v>
      </c>
      <c r="AT100" s="209" t="s">
        <v>121</v>
      </c>
      <c r="AU100" s="209" t="s">
        <v>89</v>
      </c>
      <c r="AY100" s="18" t="s">
        <v>120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8" t="s">
        <v>86</v>
      </c>
      <c r="BK100" s="210">
        <f>ROUND(I100*H100,2)</f>
        <v>0</v>
      </c>
      <c r="BL100" s="18" t="s">
        <v>119</v>
      </c>
      <c r="BM100" s="209" t="s">
        <v>210</v>
      </c>
    </row>
    <row r="101" s="2" customFormat="1">
      <c r="A101" s="40"/>
      <c r="B101" s="41"/>
      <c r="C101" s="42"/>
      <c r="D101" s="211" t="s">
        <v>126</v>
      </c>
      <c r="E101" s="42"/>
      <c r="F101" s="212" t="s">
        <v>211</v>
      </c>
      <c r="G101" s="42"/>
      <c r="H101" s="42"/>
      <c r="I101" s="213"/>
      <c r="J101" s="42"/>
      <c r="K101" s="42"/>
      <c r="L101" s="46"/>
      <c r="M101" s="214"/>
      <c r="N101" s="21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126</v>
      </c>
      <c r="AU101" s="18" t="s">
        <v>89</v>
      </c>
    </row>
    <row r="102" s="2" customFormat="1">
      <c r="A102" s="40"/>
      <c r="B102" s="41"/>
      <c r="C102" s="42"/>
      <c r="D102" s="229" t="s">
        <v>170</v>
      </c>
      <c r="E102" s="42"/>
      <c r="F102" s="230" t="s">
        <v>212</v>
      </c>
      <c r="G102" s="42"/>
      <c r="H102" s="42"/>
      <c r="I102" s="213"/>
      <c r="J102" s="42"/>
      <c r="K102" s="42"/>
      <c r="L102" s="46"/>
      <c r="M102" s="214"/>
      <c r="N102" s="21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170</v>
      </c>
      <c r="AU102" s="18" t="s">
        <v>89</v>
      </c>
    </row>
    <row r="103" s="13" customFormat="1">
      <c r="A103" s="13"/>
      <c r="B103" s="231"/>
      <c r="C103" s="232"/>
      <c r="D103" s="211" t="s">
        <v>213</v>
      </c>
      <c r="E103" s="233" t="s">
        <v>32</v>
      </c>
      <c r="F103" s="234" t="s">
        <v>214</v>
      </c>
      <c r="G103" s="232"/>
      <c r="H103" s="233" t="s">
        <v>32</v>
      </c>
      <c r="I103" s="235"/>
      <c r="J103" s="232"/>
      <c r="K103" s="232"/>
      <c r="L103" s="236"/>
      <c r="M103" s="237"/>
      <c r="N103" s="238"/>
      <c r="O103" s="238"/>
      <c r="P103" s="238"/>
      <c r="Q103" s="238"/>
      <c r="R103" s="238"/>
      <c r="S103" s="238"/>
      <c r="T103" s="23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0" t="s">
        <v>213</v>
      </c>
      <c r="AU103" s="240" t="s">
        <v>89</v>
      </c>
      <c r="AV103" s="13" t="s">
        <v>86</v>
      </c>
      <c r="AW103" s="13" t="s">
        <v>39</v>
      </c>
      <c r="AX103" s="13" t="s">
        <v>78</v>
      </c>
      <c r="AY103" s="240" t="s">
        <v>120</v>
      </c>
    </row>
    <row r="104" s="14" customFormat="1">
      <c r="A104" s="14"/>
      <c r="B104" s="241"/>
      <c r="C104" s="242"/>
      <c r="D104" s="211" t="s">
        <v>213</v>
      </c>
      <c r="E104" s="243" t="s">
        <v>32</v>
      </c>
      <c r="F104" s="244" t="s">
        <v>215</v>
      </c>
      <c r="G104" s="242"/>
      <c r="H104" s="245">
        <v>16.649999999999999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1" t="s">
        <v>213</v>
      </c>
      <c r="AU104" s="251" t="s">
        <v>89</v>
      </c>
      <c r="AV104" s="14" t="s">
        <v>89</v>
      </c>
      <c r="AW104" s="14" t="s">
        <v>39</v>
      </c>
      <c r="AX104" s="14" t="s">
        <v>78</v>
      </c>
      <c r="AY104" s="251" t="s">
        <v>120</v>
      </c>
    </row>
    <row r="105" s="14" customFormat="1">
      <c r="A105" s="14"/>
      <c r="B105" s="241"/>
      <c r="C105" s="242"/>
      <c r="D105" s="211" t="s">
        <v>213</v>
      </c>
      <c r="E105" s="243" t="s">
        <v>32</v>
      </c>
      <c r="F105" s="244" t="s">
        <v>216</v>
      </c>
      <c r="G105" s="242"/>
      <c r="H105" s="245">
        <v>2.25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1" t="s">
        <v>213</v>
      </c>
      <c r="AU105" s="251" t="s">
        <v>89</v>
      </c>
      <c r="AV105" s="14" t="s">
        <v>89</v>
      </c>
      <c r="AW105" s="14" t="s">
        <v>39</v>
      </c>
      <c r="AX105" s="14" t="s">
        <v>78</v>
      </c>
      <c r="AY105" s="251" t="s">
        <v>120</v>
      </c>
    </row>
    <row r="106" s="15" customFormat="1">
      <c r="A106" s="15"/>
      <c r="B106" s="252"/>
      <c r="C106" s="253"/>
      <c r="D106" s="211" t="s">
        <v>213</v>
      </c>
      <c r="E106" s="254" t="s">
        <v>32</v>
      </c>
      <c r="F106" s="255" t="s">
        <v>217</v>
      </c>
      <c r="G106" s="253"/>
      <c r="H106" s="256">
        <v>18.899999999999999</v>
      </c>
      <c r="I106" s="257"/>
      <c r="J106" s="253"/>
      <c r="K106" s="253"/>
      <c r="L106" s="258"/>
      <c r="M106" s="259"/>
      <c r="N106" s="260"/>
      <c r="O106" s="260"/>
      <c r="P106" s="260"/>
      <c r="Q106" s="260"/>
      <c r="R106" s="260"/>
      <c r="S106" s="260"/>
      <c r="T106" s="261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2" t="s">
        <v>213</v>
      </c>
      <c r="AU106" s="262" t="s">
        <v>89</v>
      </c>
      <c r="AV106" s="15" t="s">
        <v>119</v>
      </c>
      <c r="AW106" s="15" t="s">
        <v>39</v>
      </c>
      <c r="AX106" s="15" t="s">
        <v>86</v>
      </c>
      <c r="AY106" s="262" t="s">
        <v>120</v>
      </c>
    </row>
    <row r="107" s="2" customFormat="1" ht="24.15" customHeight="1">
      <c r="A107" s="40"/>
      <c r="B107" s="41"/>
      <c r="C107" s="198" t="s">
        <v>89</v>
      </c>
      <c r="D107" s="198" t="s">
        <v>121</v>
      </c>
      <c r="E107" s="199" t="s">
        <v>218</v>
      </c>
      <c r="F107" s="200" t="s">
        <v>219</v>
      </c>
      <c r="G107" s="201" t="s">
        <v>209</v>
      </c>
      <c r="H107" s="202">
        <v>18.899999999999999</v>
      </c>
      <c r="I107" s="203"/>
      <c r="J107" s="204">
        <f>ROUND(I107*H107,2)</f>
        <v>0</v>
      </c>
      <c r="K107" s="200" t="s">
        <v>167</v>
      </c>
      <c r="L107" s="46"/>
      <c r="M107" s="205" t="s">
        <v>32</v>
      </c>
      <c r="N107" s="206" t="s">
        <v>49</v>
      </c>
      <c r="O107" s="86"/>
      <c r="P107" s="207">
        <f>O107*H107</f>
        <v>0</v>
      </c>
      <c r="Q107" s="207">
        <v>0</v>
      </c>
      <c r="R107" s="207">
        <f>Q107*H107</f>
        <v>0</v>
      </c>
      <c r="S107" s="207">
        <v>0.098000000000000004</v>
      </c>
      <c r="T107" s="208">
        <f>S107*H107</f>
        <v>1.8521999999999999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09" t="s">
        <v>119</v>
      </c>
      <c r="AT107" s="209" t="s">
        <v>121</v>
      </c>
      <c r="AU107" s="209" t="s">
        <v>89</v>
      </c>
      <c r="AY107" s="18" t="s">
        <v>120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8" t="s">
        <v>86</v>
      </c>
      <c r="BK107" s="210">
        <f>ROUND(I107*H107,2)</f>
        <v>0</v>
      </c>
      <c r="BL107" s="18" t="s">
        <v>119</v>
      </c>
      <c r="BM107" s="209" t="s">
        <v>220</v>
      </c>
    </row>
    <row r="108" s="2" customFormat="1">
      <c r="A108" s="40"/>
      <c r="B108" s="41"/>
      <c r="C108" s="42"/>
      <c r="D108" s="211" t="s">
        <v>126</v>
      </c>
      <c r="E108" s="42"/>
      <c r="F108" s="212" t="s">
        <v>221</v>
      </c>
      <c r="G108" s="42"/>
      <c r="H108" s="42"/>
      <c r="I108" s="213"/>
      <c r="J108" s="42"/>
      <c r="K108" s="42"/>
      <c r="L108" s="46"/>
      <c r="M108" s="214"/>
      <c r="N108" s="21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126</v>
      </c>
      <c r="AU108" s="18" t="s">
        <v>89</v>
      </c>
    </row>
    <row r="109" s="2" customFormat="1">
      <c r="A109" s="40"/>
      <c r="B109" s="41"/>
      <c r="C109" s="42"/>
      <c r="D109" s="229" t="s">
        <v>170</v>
      </c>
      <c r="E109" s="42"/>
      <c r="F109" s="230" t="s">
        <v>222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170</v>
      </c>
      <c r="AU109" s="18" t="s">
        <v>89</v>
      </c>
    </row>
    <row r="110" s="13" customFormat="1">
      <c r="A110" s="13"/>
      <c r="B110" s="231"/>
      <c r="C110" s="232"/>
      <c r="D110" s="211" t="s">
        <v>213</v>
      </c>
      <c r="E110" s="233" t="s">
        <v>32</v>
      </c>
      <c r="F110" s="234" t="s">
        <v>214</v>
      </c>
      <c r="G110" s="232"/>
      <c r="H110" s="233" t="s">
        <v>32</v>
      </c>
      <c r="I110" s="235"/>
      <c r="J110" s="232"/>
      <c r="K110" s="232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213</v>
      </c>
      <c r="AU110" s="240" t="s">
        <v>89</v>
      </c>
      <c r="AV110" s="13" t="s">
        <v>86</v>
      </c>
      <c r="AW110" s="13" t="s">
        <v>39</v>
      </c>
      <c r="AX110" s="13" t="s">
        <v>78</v>
      </c>
      <c r="AY110" s="240" t="s">
        <v>120</v>
      </c>
    </row>
    <row r="111" s="14" customFormat="1">
      <c r="A111" s="14"/>
      <c r="B111" s="241"/>
      <c r="C111" s="242"/>
      <c r="D111" s="211" t="s">
        <v>213</v>
      </c>
      <c r="E111" s="243" t="s">
        <v>32</v>
      </c>
      <c r="F111" s="244" t="s">
        <v>215</v>
      </c>
      <c r="G111" s="242"/>
      <c r="H111" s="245">
        <v>16.649999999999999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1" t="s">
        <v>213</v>
      </c>
      <c r="AU111" s="251" t="s">
        <v>89</v>
      </c>
      <c r="AV111" s="14" t="s">
        <v>89</v>
      </c>
      <c r="AW111" s="14" t="s">
        <v>39</v>
      </c>
      <c r="AX111" s="14" t="s">
        <v>78</v>
      </c>
      <c r="AY111" s="251" t="s">
        <v>120</v>
      </c>
    </row>
    <row r="112" s="14" customFormat="1">
      <c r="A112" s="14"/>
      <c r="B112" s="241"/>
      <c r="C112" s="242"/>
      <c r="D112" s="211" t="s">
        <v>213</v>
      </c>
      <c r="E112" s="243" t="s">
        <v>32</v>
      </c>
      <c r="F112" s="244" t="s">
        <v>216</v>
      </c>
      <c r="G112" s="242"/>
      <c r="H112" s="245">
        <v>2.25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1" t="s">
        <v>213</v>
      </c>
      <c r="AU112" s="251" t="s">
        <v>89</v>
      </c>
      <c r="AV112" s="14" t="s">
        <v>89</v>
      </c>
      <c r="AW112" s="14" t="s">
        <v>39</v>
      </c>
      <c r="AX112" s="14" t="s">
        <v>78</v>
      </c>
      <c r="AY112" s="251" t="s">
        <v>120</v>
      </c>
    </row>
    <row r="113" s="15" customFormat="1">
      <c r="A113" s="15"/>
      <c r="B113" s="252"/>
      <c r="C113" s="253"/>
      <c r="D113" s="211" t="s">
        <v>213</v>
      </c>
      <c r="E113" s="254" t="s">
        <v>32</v>
      </c>
      <c r="F113" s="255" t="s">
        <v>217</v>
      </c>
      <c r="G113" s="253"/>
      <c r="H113" s="256">
        <v>18.899999999999999</v>
      </c>
      <c r="I113" s="257"/>
      <c r="J113" s="253"/>
      <c r="K113" s="253"/>
      <c r="L113" s="258"/>
      <c r="M113" s="259"/>
      <c r="N113" s="260"/>
      <c r="O113" s="260"/>
      <c r="P113" s="260"/>
      <c r="Q113" s="260"/>
      <c r="R113" s="260"/>
      <c r="S113" s="260"/>
      <c r="T113" s="261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2" t="s">
        <v>213</v>
      </c>
      <c r="AU113" s="262" t="s">
        <v>89</v>
      </c>
      <c r="AV113" s="15" t="s">
        <v>119</v>
      </c>
      <c r="AW113" s="15" t="s">
        <v>39</v>
      </c>
      <c r="AX113" s="15" t="s">
        <v>86</v>
      </c>
      <c r="AY113" s="262" t="s">
        <v>120</v>
      </c>
    </row>
    <row r="114" s="2" customFormat="1" ht="33" customHeight="1">
      <c r="A114" s="40"/>
      <c r="B114" s="41"/>
      <c r="C114" s="198" t="s">
        <v>130</v>
      </c>
      <c r="D114" s="198" t="s">
        <v>121</v>
      </c>
      <c r="E114" s="199" t="s">
        <v>223</v>
      </c>
      <c r="F114" s="200" t="s">
        <v>224</v>
      </c>
      <c r="G114" s="201" t="s">
        <v>225</v>
      </c>
      <c r="H114" s="202">
        <v>34.103000000000002</v>
      </c>
      <c r="I114" s="203"/>
      <c r="J114" s="204">
        <f>ROUND(I114*H114,2)</f>
        <v>0</v>
      </c>
      <c r="K114" s="200" t="s">
        <v>167</v>
      </c>
      <c r="L114" s="46"/>
      <c r="M114" s="205" t="s">
        <v>32</v>
      </c>
      <c r="N114" s="206" t="s">
        <v>49</v>
      </c>
      <c r="O114" s="86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09" t="s">
        <v>119</v>
      </c>
      <c r="AT114" s="209" t="s">
        <v>121</v>
      </c>
      <c r="AU114" s="209" t="s">
        <v>89</v>
      </c>
      <c r="AY114" s="18" t="s">
        <v>120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8" t="s">
        <v>86</v>
      </c>
      <c r="BK114" s="210">
        <f>ROUND(I114*H114,2)</f>
        <v>0</v>
      </c>
      <c r="BL114" s="18" t="s">
        <v>119</v>
      </c>
      <c r="BM114" s="209" t="s">
        <v>226</v>
      </c>
    </row>
    <row r="115" s="2" customFormat="1">
      <c r="A115" s="40"/>
      <c r="B115" s="41"/>
      <c r="C115" s="42"/>
      <c r="D115" s="211" t="s">
        <v>126</v>
      </c>
      <c r="E115" s="42"/>
      <c r="F115" s="212" t="s">
        <v>227</v>
      </c>
      <c r="G115" s="42"/>
      <c r="H115" s="42"/>
      <c r="I115" s="213"/>
      <c r="J115" s="42"/>
      <c r="K115" s="42"/>
      <c r="L115" s="46"/>
      <c r="M115" s="214"/>
      <c r="N115" s="21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126</v>
      </c>
      <c r="AU115" s="18" t="s">
        <v>89</v>
      </c>
    </row>
    <row r="116" s="2" customFormat="1">
      <c r="A116" s="40"/>
      <c r="B116" s="41"/>
      <c r="C116" s="42"/>
      <c r="D116" s="229" t="s">
        <v>170</v>
      </c>
      <c r="E116" s="42"/>
      <c r="F116" s="230" t="s">
        <v>228</v>
      </c>
      <c r="G116" s="42"/>
      <c r="H116" s="42"/>
      <c r="I116" s="213"/>
      <c r="J116" s="42"/>
      <c r="K116" s="42"/>
      <c r="L116" s="46"/>
      <c r="M116" s="214"/>
      <c r="N116" s="21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170</v>
      </c>
      <c r="AU116" s="18" t="s">
        <v>89</v>
      </c>
    </row>
    <row r="117" s="13" customFormat="1">
      <c r="A117" s="13"/>
      <c r="B117" s="231"/>
      <c r="C117" s="232"/>
      <c r="D117" s="211" t="s">
        <v>213</v>
      </c>
      <c r="E117" s="233" t="s">
        <v>32</v>
      </c>
      <c r="F117" s="234" t="s">
        <v>229</v>
      </c>
      <c r="G117" s="232"/>
      <c r="H117" s="233" t="s">
        <v>32</v>
      </c>
      <c r="I117" s="235"/>
      <c r="J117" s="232"/>
      <c r="K117" s="232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213</v>
      </c>
      <c r="AU117" s="240" t="s">
        <v>89</v>
      </c>
      <c r="AV117" s="13" t="s">
        <v>86</v>
      </c>
      <c r="AW117" s="13" t="s">
        <v>39</v>
      </c>
      <c r="AX117" s="13" t="s">
        <v>78</v>
      </c>
      <c r="AY117" s="240" t="s">
        <v>120</v>
      </c>
    </row>
    <row r="118" s="14" customFormat="1">
      <c r="A118" s="14"/>
      <c r="B118" s="241"/>
      <c r="C118" s="242"/>
      <c r="D118" s="211" t="s">
        <v>213</v>
      </c>
      <c r="E118" s="243" t="s">
        <v>32</v>
      </c>
      <c r="F118" s="244" t="s">
        <v>230</v>
      </c>
      <c r="G118" s="242"/>
      <c r="H118" s="245">
        <v>22.277999999999999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1" t="s">
        <v>213</v>
      </c>
      <c r="AU118" s="251" t="s">
        <v>89</v>
      </c>
      <c r="AV118" s="14" t="s">
        <v>89</v>
      </c>
      <c r="AW118" s="14" t="s">
        <v>39</v>
      </c>
      <c r="AX118" s="14" t="s">
        <v>78</v>
      </c>
      <c r="AY118" s="251" t="s">
        <v>120</v>
      </c>
    </row>
    <row r="119" s="14" customFormat="1">
      <c r="A119" s="14"/>
      <c r="B119" s="241"/>
      <c r="C119" s="242"/>
      <c r="D119" s="211" t="s">
        <v>213</v>
      </c>
      <c r="E119" s="243" t="s">
        <v>32</v>
      </c>
      <c r="F119" s="244" t="s">
        <v>231</v>
      </c>
      <c r="G119" s="242"/>
      <c r="H119" s="245">
        <v>3.4609999999999999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1" t="s">
        <v>213</v>
      </c>
      <c r="AU119" s="251" t="s">
        <v>89</v>
      </c>
      <c r="AV119" s="14" t="s">
        <v>89</v>
      </c>
      <c r="AW119" s="14" t="s">
        <v>39</v>
      </c>
      <c r="AX119" s="14" t="s">
        <v>78</v>
      </c>
      <c r="AY119" s="251" t="s">
        <v>120</v>
      </c>
    </row>
    <row r="120" s="13" customFormat="1">
      <c r="A120" s="13"/>
      <c r="B120" s="231"/>
      <c r="C120" s="232"/>
      <c r="D120" s="211" t="s">
        <v>213</v>
      </c>
      <c r="E120" s="233" t="s">
        <v>32</v>
      </c>
      <c r="F120" s="234" t="s">
        <v>232</v>
      </c>
      <c r="G120" s="232"/>
      <c r="H120" s="233" t="s">
        <v>32</v>
      </c>
      <c r="I120" s="235"/>
      <c r="J120" s="232"/>
      <c r="K120" s="232"/>
      <c r="L120" s="236"/>
      <c r="M120" s="237"/>
      <c r="N120" s="238"/>
      <c r="O120" s="238"/>
      <c r="P120" s="238"/>
      <c r="Q120" s="238"/>
      <c r="R120" s="238"/>
      <c r="S120" s="238"/>
      <c r="T120" s="23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0" t="s">
        <v>213</v>
      </c>
      <c r="AU120" s="240" t="s">
        <v>89</v>
      </c>
      <c r="AV120" s="13" t="s">
        <v>86</v>
      </c>
      <c r="AW120" s="13" t="s">
        <v>39</v>
      </c>
      <c r="AX120" s="13" t="s">
        <v>78</v>
      </c>
      <c r="AY120" s="240" t="s">
        <v>120</v>
      </c>
    </row>
    <row r="121" s="14" customFormat="1">
      <c r="A121" s="14"/>
      <c r="B121" s="241"/>
      <c r="C121" s="242"/>
      <c r="D121" s="211" t="s">
        <v>213</v>
      </c>
      <c r="E121" s="243" t="s">
        <v>32</v>
      </c>
      <c r="F121" s="244" t="s">
        <v>233</v>
      </c>
      <c r="G121" s="242"/>
      <c r="H121" s="245">
        <v>8.3640000000000008</v>
      </c>
      <c r="I121" s="246"/>
      <c r="J121" s="242"/>
      <c r="K121" s="242"/>
      <c r="L121" s="247"/>
      <c r="M121" s="248"/>
      <c r="N121" s="249"/>
      <c r="O121" s="249"/>
      <c r="P121" s="249"/>
      <c r="Q121" s="249"/>
      <c r="R121" s="249"/>
      <c r="S121" s="249"/>
      <c r="T121" s="25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1" t="s">
        <v>213</v>
      </c>
      <c r="AU121" s="251" t="s">
        <v>89</v>
      </c>
      <c r="AV121" s="14" t="s">
        <v>89</v>
      </c>
      <c r="AW121" s="14" t="s">
        <v>39</v>
      </c>
      <c r="AX121" s="14" t="s">
        <v>78</v>
      </c>
      <c r="AY121" s="251" t="s">
        <v>120</v>
      </c>
    </row>
    <row r="122" s="15" customFormat="1">
      <c r="A122" s="15"/>
      <c r="B122" s="252"/>
      <c r="C122" s="253"/>
      <c r="D122" s="211" t="s">
        <v>213</v>
      </c>
      <c r="E122" s="254" t="s">
        <v>32</v>
      </c>
      <c r="F122" s="255" t="s">
        <v>217</v>
      </c>
      <c r="G122" s="253"/>
      <c r="H122" s="256">
        <v>34.102999999999994</v>
      </c>
      <c r="I122" s="257"/>
      <c r="J122" s="253"/>
      <c r="K122" s="253"/>
      <c r="L122" s="258"/>
      <c r="M122" s="259"/>
      <c r="N122" s="260"/>
      <c r="O122" s="260"/>
      <c r="P122" s="260"/>
      <c r="Q122" s="260"/>
      <c r="R122" s="260"/>
      <c r="S122" s="260"/>
      <c r="T122" s="261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2" t="s">
        <v>213</v>
      </c>
      <c r="AU122" s="262" t="s">
        <v>89</v>
      </c>
      <c r="AV122" s="15" t="s">
        <v>119</v>
      </c>
      <c r="AW122" s="15" t="s">
        <v>39</v>
      </c>
      <c r="AX122" s="15" t="s">
        <v>86</v>
      </c>
      <c r="AY122" s="262" t="s">
        <v>120</v>
      </c>
    </row>
    <row r="123" s="2" customFormat="1" ht="24.15" customHeight="1">
      <c r="A123" s="40"/>
      <c r="B123" s="41"/>
      <c r="C123" s="198" t="s">
        <v>119</v>
      </c>
      <c r="D123" s="198" t="s">
        <v>121</v>
      </c>
      <c r="E123" s="199" t="s">
        <v>234</v>
      </c>
      <c r="F123" s="200" t="s">
        <v>235</v>
      </c>
      <c r="G123" s="201" t="s">
        <v>225</v>
      </c>
      <c r="H123" s="202">
        <v>17.952999999999999</v>
      </c>
      <c r="I123" s="203"/>
      <c r="J123" s="204">
        <f>ROUND(I123*H123,2)</f>
        <v>0</v>
      </c>
      <c r="K123" s="200" t="s">
        <v>167</v>
      </c>
      <c r="L123" s="46"/>
      <c r="M123" s="205" t="s">
        <v>32</v>
      </c>
      <c r="N123" s="206" t="s">
        <v>49</v>
      </c>
      <c r="O123" s="86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09" t="s">
        <v>119</v>
      </c>
      <c r="AT123" s="209" t="s">
        <v>121</v>
      </c>
      <c r="AU123" s="209" t="s">
        <v>89</v>
      </c>
      <c r="AY123" s="18" t="s">
        <v>120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8" t="s">
        <v>86</v>
      </c>
      <c r="BK123" s="210">
        <f>ROUND(I123*H123,2)</f>
        <v>0</v>
      </c>
      <c r="BL123" s="18" t="s">
        <v>119</v>
      </c>
      <c r="BM123" s="209" t="s">
        <v>236</v>
      </c>
    </row>
    <row r="124" s="2" customFormat="1">
      <c r="A124" s="40"/>
      <c r="B124" s="41"/>
      <c r="C124" s="42"/>
      <c r="D124" s="211" t="s">
        <v>126</v>
      </c>
      <c r="E124" s="42"/>
      <c r="F124" s="212" t="s">
        <v>237</v>
      </c>
      <c r="G124" s="42"/>
      <c r="H124" s="42"/>
      <c r="I124" s="213"/>
      <c r="J124" s="42"/>
      <c r="K124" s="42"/>
      <c r="L124" s="46"/>
      <c r="M124" s="214"/>
      <c r="N124" s="21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126</v>
      </c>
      <c r="AU124" s="18" t="s">
        <v>89</v>
      </c>
    </row>
    <row r="125" s="2" customFormat="1">
      <c r="A125" s="40"/>
      <c r="B125" s="41"/>
      <c r="C125" s="42"/>
      <c r="D125" s="229" t="s">
        <v>170</v>
      </c>
      <c r="E125" s="42"/>
      <c r="F125" s="230" t="s">
        <v>238</v>
      </c>
      <c r="G125" s="42"/>
      <c r="H125" s="42"/>
      <c r="I125" s="213"/>
      <c r="J125" s="42"/>
      <c r="K125" s="42"/>
      <c r="L125" s="46"/>
      <c r="M125" s="214"/>
      <c r="N125" s="21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170</v>
      </c>
      <c r="AU125" s="18" t="s">
        <v>89</v>
      </c>
    </row>
    <row r="126" s="13" customFormat="1">
      <c r="A126" s="13"/>
      <c r="B126" s="231"/>
      <c r="C126" s="232"/>
      <c r="D126" s="211" t="s">
        <v>213</v>
      </c>
      <c r="E126" s="233" t="s">
        <v>32</v>
      </c>
      <c r="F126" s="234" t="s">
        <v>239</v>
      </c>
      <c r="G126" s="232"/>
      <c r="H126" s="233" t="s">
        <v>32</v>
      </c>
      <c r="I126" s="235"/>
      <c r="J126" s="232"/>
      <c r="K126" s="232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213</v>
      </c>
      <c r="AU126" s="240" t="s">
        <v>89</v>
      </c>
      <c r="AV126" s="13" t="s">
        <v>86</v>
      </c>
      <c r="AW126" s="13" t="s">
        <v>39</v>
      </c>
      <c r="AX126" s="13" t="s">
        <v>78</v>
      </c>
      <c r="AY126" s="240" t="s">
        <v>120</v>
      </c>
    </row>
    <row r="127" s="14" customFormat="1">
      <c r="A127" s="14"/>
      <c r="B127" s="241"/>
      <c r="C127" s="242"/>
      <c r="D127" s="211" t="s">
        <v>213</v>
      </c>
      <c r="E127" s="243" t="s">
        <v>32</v>
      </c>
      <c r="F127" s="244" t="s">
        <v>240</v>
      </c>
      <c r="G127" s="242"/>
      <c r="H127" s="245">
        <v>17.952999999999999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1" t="s">
        <v>213</v>
      </c>
      <c r="AU127" s="251" t="s">
        <v>89</v>
      </c>
      <c r="AV127" s="14" t="s">
        <v>89</v>
      </c>
      <c r="AW127" s="14" t="s">
        <v>39</v>
      </c>
      <c r="AX127" s="14" t="s">
        <v>86</v>
      </c>
      <c r="AY127" s="251" t="s">
        <v>120</v>
      </c>
    </row>
    <row r="128" s="2" customFormat="1" ht="21.75" customHeight="1">
      <c r="A128" s="40"/>
      <c r="B128" s="41"/>
      <c r="C128" s="198" t="s">
        <v>140</v>
      </c>
      <c r="D128" s="198" t="s">
        <v>121</v>
      </c>
      <c r="E128" s="199" t="s">
        <v>241</v>
      </c>
      <c r="F128" s="200" t="s">
        <v>242</v>
      </c>
      <c r="G128" s="201" t="s">
        <v>209</v>
      </c>
      <c r="H128" s="202">
        <v>131.79599999999999</v>
      </c>
      <c r="I128" s="203"/>
      <c r="J128" s="204">
        <f>ROUND(I128*H128,2)</f>
        <v>0</v>
      </c>
      <c r="K128" s="200" t="s">
        <v>167</v>
      </c>
      <c r="L128" s="46"/>
      <c r="M128" s="205" t="s">
        <v>32</v>
      </c>
      <c r="N128" s="206" t="s">
        <v>49</v>
      </c>
      <c r="O128" s="86"/>
      <c r="P128" s="207">
        <f>O128*H128</f>
        <v>0</v>
      </c>
      <c r="Q128" s="207">
        <v>0.00084000000000000003</v>
      </c>
      <c r="R128" s="207">
        <f>Q128*H128</f>
        <v>0.11070864</v>
      </c>
      <c r="S128" s="207">
        <v>0</v>
      </c>
      <c r="T128" s="20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09" t="s">
        <v>119</v>
      </c>
      <c r="AT128" s="209" t="s">
        <v>121</v>
      </c>
      <c r="AU128" s="209" t="s">
        <v>89</v>
      </c>
      <c r="AY128" s="18" t="s">
        <v>120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8" t="s">
        <v>86</v>
      </c>
      <c r="BK128" s="210">
        <f>ROUND(I128*H128,2)</f>
        <v>0</v>
      </c>
      <c r="BL128" s="18" t="s">
        <v>119</v>
      </c>
      <c r="BM128" s="209" t="s">
        <v>243</v>
      </c>
    </row>
    <row r="129" s="2" customFormat="1">
      <c r="A129" s="40"/>
      <c r="B129" s="41"/>
      <c r="C129" s="42"/>
      <c r="D129" s="211" t="s">
        <v>126</v>
      </c>
      <c r="E129" s="42"/>
      <c r="F129" s="212" t="s">
        <v>244</v>
      </c>
      <c r="G129" s="42"/>
      <c r="H129" s="42"/>
      <c r="I129" s="213"/>
      <c r="J129" s="42"/>
      <c r="K129" s="42"/>
      <c r="L129" s="46"/>
      <c r="M129" s="214"/>
      <c r="N129" s="21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126</v>
      </c>
      <c r="AU129" s="18" t="s">
        <v>89</v>
      </c>
    </row>
    <row r="130" s="2" customFormat="1">
      <c r="A130" s="40"/>
      <c r="B130" s="41"/>
      <c r="C130" s="42"/>
      <c r="D130" s="229" t="s">
        <v>170</v>
      </c>
      <c r="E130" s="42"/>
      <c r="F130" s="230" t="s">
        <v>245</v>
      </c>
      <c r="G130" s="42"/>
      <c r="H130" s="42"/>
      <c r="I130" s="213"/>
      <c r="J130" s="42"/>
      <c r="K130" s="42"/>
      <c r="L130" s="46"/>
      <c r="M130" s="214"/>
      <c r="N130" s="21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170</v>
      </c>
      <c r="AU130" s="18" t="s">
        <v>89</v>
      </c>
    </row>
    <row r="131" s="13" customFormat="1">
      <c r="A131" s="13"/>
      <c r="B131" s="231"/>
      <c r="C131" s="232"/>
      <c r="D131" s="211" t="s">
        <v>213</v>
      </c>
      <c r="E131" s="233" t="s">
        <v>32</v>
      </c>
      <c r="F131" s="234" t="s">
        <v>229</v>
      </c>
      <c r="G131" s="232"/>
      <c r="H131" s="233" t="s">
        <v>32</v>
      </c>
      <c r="I131" s="235"/>
      <c r="J131" s="232"/>
      <c r="K131" s="232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213</v>
      </c>
      <c r="AU131" s="240" t="s">
        <v>89</v>
      </c>
      <c r="AV131" s="13" t="s">
        <v>86</v>
      </c>
      <c r="AW131" s="13" t="s">
        <v>39</v>
      </c>
      <c r="AX131" s="13" t="s">
        <v>78</v>
      </c>
      <c r="AY131" s="240" t="s">
        <v>120</v>
      </c>
    </row>
    <row r="132" s="14" customFormat="1">
      <c r="A132" s="14"/>
      <c r="B132" s="241"/>
      <c r="C132" s="242"/>
      <c r="D132" s="211" t="s">
        <v>213</v>
      </c>
      <c r="E132" s="243" t="s">
        <v>32</v>
      </c>
      <c r="F132" s="244" t="s">
        <v>246</v>
      </c>
      <c r="G132" s="242"/>
      <c r="H132" s="245">
        <v>89.111000000000004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1" t="s">
        <v>213</v>
      </c>
      <c r="AU132" s="251" t="s">
        <v>89</v>
      </c>
      <c r="AV132" s="14" t="s">
        <v>89</v>
      </c>
      <c r="AW132" s="14" t="s">
        <v>39</v>
      </c>
      <c r="AX132" s="14" t="s">
        <v>78</v>
      </c>
      <c r="AY132" s="251" t="s">
        <v>120</v>
      </c>
    </row>
    <row r="133" s="14" customFormat="1">
      <c r="A133" s="14"/>
      <c r="B133" s="241"/>
      <c r="C133" s="242"/>
      <c r="D133" s="211" t="s">
        <v>213</v>
      </c>
      <c r="E133" s="243" t="s">
        <v>32</v>
      </c>
      <c r="F133" s="244" t="s">
        <v>247</v>
      </c>
      <c r="G133" s="242"/>
      <c r="H133" s="245">
        <v>9.2279999999999998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1" t="s">
        <v>213</v>
      </c>
      <c r="AU133" s="251" t="s">
        <v>89</v>
      </c>
      <c r="AV133" s="14" t="s">
        <v>89</v>
      </c>
      <c r="AW133" s="14" t="s">
        <v>39</v>
      </c>
      <c r="AX133" s="14" t="s">
        <v>78</v>
      </c>
      <c r="AY133" s="251" t="s">
        <v>120</v>
      </c>
    </row>
    <row r="134" s="13" customFormat="1">
      <c r="A134" s="13"/>
      <c r="B134" s="231"/>
      <c r="C134" s="232"/>
      <c r="D134" s="211" t="s">
        <v>213</v>
      </c>
      <c r="E134" s="233" t="s">
        <v>32</v>
      </c>
      <c r="F134" s="234" t="s">
        <v>232</v>
      </c>
      <c r="G134" s="232"/>
      <c r="H134" s="233" t="s">
        <v>32</v>
      </c>
      <c r="I134" s="235"/>
      <c r="J134" s="232"/>
      <c r="K134" s="232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213</v>
      </c>
      <c r="AU134" s="240" t="s">
        <v>89</v>
      </c>
      <c r="AV134" s="13" t="s">
        <v>86</v>
      </c>
      <c r="AW134" s="13" t="s">
        <v>39</v>
      </c>
      <c r="AX134" s="13" t="s">
        <v>78</v>
      </c>
      <c r="AY134" s="240" t="s">
        <v>120</v>
      </c>
    </row>
    <row r="135" s="14" customFormat="1">
      <c r="A135" s="14"/>
      <c r="B135" s="241"/>
      <c r="C135" s="242"/>
      <c r="D135" s="211" t="s">
        <v>213</v>
      </c>
      <c r="E135" s="243" t="s">
        <v>32</v>
      </c>
      <c r="F135" s="244" t="s">
        <v>248</v>
      </c>
      <c r="G135" s="242"/>
      <c r="H135" s="245">
        <v>33.457000000000001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1" t="s">
        <v>213</v>
      </c>
      <c r="AU135" s="251" t="s">
        <v>89</v>
      </c>
      <c r="AV135" s="14" t="s">
        <v>89</v>
      </c>
      <c r="AW135" s="14" t="s">
        <v>39</v>
      </c>
      <c r="AX135" s="14" t="s">
        <v>78</v>
      </c>
      <c r="AY135" s="251" t="s">
        <v>120</v>
      </c>
    </row>
    <row r="136" s="15" customFormat="1">
      <c r="A136" s="15"/>
      <c r="B136" s="252"/>
      <c r="C136" s="253"/>
      <c r="D136" s="211" t="s">
        <v>213</v>
      </c>
      <c r="E136" s="254" t="s">
        <v>32</v>
      </c>
      <c r="F136" s="255" t="s">
        <v>217</v>
      </c>
      <c r="G136" s="253"/>
      <c r="H136" s="256">
        <v>131.79599999999999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2" t="s">
        <v>213</v>
      </c>
      <c r="AU136" s="262" t="s">
        <v>89</v>
      </c>
      <c r="AV136" s="15" t="s">
        <v>119</v>
      </c>
      <c r="AW136" s="15" t="s">
        <v>39</v>
      </c>
      <c r="AX136" s="15" t="s">
        <v>86</v>
      </c>
      <c r="AY136" s="262" t="s">
        <v>120</v>
      </c>
    </row>
    <row r="137" s="2" customFormat="1" ht="24.15" customHeight="1">
      <c r="A137" s="40"/>
      <c r="B137" s="41"/>
      <c r="C137" s="198" t="s">
        <v>145</v>
      </c>
      <c r="D137" s="198" t="s">
        <v>121</v>
      </c>
      <c r="E137" s="199" t="s">
        <v>249</v>
      </c>
      <c r="F137" s="200" t="s">
        <v>250</v>
      </c>
      <c r="G137" s="201" t="s">
        <v>209</v>
      </c>
      <c r="H137" s="202">
        <v>131.79599999999999</v>
      </c>
      <c r="I137" s="203"/>
      <c r="J137" s="204">
        <f>ROUND(I137*H137,2)</f>
        <v>0</v>
      </c>
      <c r="K137" s="200" t="s">
        <v>167</v>
      </c>
      <c r="L137" s="46"/>
      <c r="M137" s="205" t="s">
        <v>32</v>
      </c>
      <c r="N137" s="206" t="s">
        <v>49</v>
      </c>
      <c r="O137" s="86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9" t="s">
        <v>119</v>
      </c>
      <c r="AT137" s="209" t="s">
        <v>121</v>
      </c>
      <c r="AU137" s="209" t="s">
        <v>89</v>
      </c>
      <c r="AY137" s="18" t="s">
        <v>120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8" t="s">
        <v>86</v>
      </c>
      <c r="BK137" s="210">
        <f>ROUND(I137*H137,2)</f>
        <v>0</v>
      </c>
      <c r="BL137" s="18" t="s">
        <v>119</v>
      </c>
      <c r="BM137" s="209" t="s">
        <v>251</v>
      </c>
    </row>
    <row r="138" s="2" customFormat="1">
      <c r="A138" s="40"/>
      <c r="B138" s="41"/>
      <c r="C138" s="42"/>
      <c r="D138" s="211" t="s">
        <v>126</v>
      </c>
      <c r="E138" s="42"/>
      <c r="F138" s="212" t="s">
        <v>252</v>
      </c>
      <c r="G138" s="42"/>
      <c r="H138" s="42"/>
      <c r="I138" s="213"/>
      <c r="J138" s="42"/>
      <c r="K138" s="42"/>
      <c r="L138" s="46"/>
      <c r="M138" s="214"/>
      <c r="N138" s="21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126</v>
      </c>
      <c r="AU138" s="18" t="s">
        <v>89</v>
      </c>
    </row>
    <row r="139" s="2" customFormat="1">
      <c r="A139" s="40"/>
      <c r="B139" s="41"/>
      <c r="C139" s="42"/>
      <c r="D139" s="229" t="s">
        <v>170</v>
      </c>
      <c r="E139" s="42"/>
      <c r="F139" s="230" t="s">
        <v>253</v>
      </c>
      <c r="G139" s="42"/>
      <c r="H139" s="42"/>
      <c r="I139" s="213"/>
      <c r="J139" s="42"/>
      <c r="K139" s="42"/>
      <c r="L139" s="46"/>
      <c r="M139" s="214"/>
      <c r="N139" s="21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170</v>
      </c>
      <c r="AU139" s="18" t="s">
        <v>89</v>
      </c>
    </row>
    <row r="140" s="13" customFormat="1">
      <c r="A140" s="13"/>
      <c r="B140" s="231"/>
      <c r="C140" s="232"/>
      <c r="D140" s="211" t="s">
        <v>213</v>
      </c>
      <c r="E140" s="233" t="s">
        <v>32</v>
      </c>
      <c r="F140" s="234" t="s">
        <v>229</v>
      </c>
      <c r="G140" s="232"/>
      <c r="H140" s="233" t="s">
        <v>32</v>
      </c>
      <c r="I140" s="235"/>
      <c r="J140" s="232"/>
      <c r="K140" s="232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213</v>
      </c>
      <c r="AU140" s="240" t="s">
        <v>89</v>
      </c>
      <c r="AV140" s="13" t="s">
        <v>86</v>
      </c>
      <c r="AW140" s="13" t="s">
        <v>39</v>
      </c>
      <c r="AX140" s="13" t="s">
        <v>78</v>
      </c>
      <c r="AY140" s="240" t="s">
        <v>120</v>
      </c>
    </row>
    <row r="141" s="14" customFormat="1">
      <c r="A141" s="14"/>
      <c r="B141" s="241"/>
      <c r="C141" s="242"/>
      <c r="D141" s="211" t="s">
        <v>213</v>
      </c>
      <c r="E141" s="243" t="s">
        <v>32</v>
      </c>
      <c r="F141" s="244" t="s">
        <v>246</v>
      </c>
      <c r="G141" s="242"/>
      <c r="H141" s="245">
        <v>89.111000000000004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1" t="s">
        <v>213</v>
      </c>
      <c r="AU141" s="251" t="s">
        <v>89</v>
      </c>
      <c r="AV141" s="14" t="s">
        <v>89</v>
      </c>
      <c r="AW141" s="14" t="s">
        <v>39</v>
      </c>
      <c r="AX141" s="14" t="s">
        <v>78</v>
      </c>
      <c r="AY141" s="251" t="s">
        <v>120</v>
      </c>
    </row>
    <row r="142" s="14" customFormat="1">
      <c r="A142" s="14"/>
      <c r="B142" s="241"/>
      <c r="C142" s="242"/>
      <c r="D142" s="211" t="s">
        <v>213</v>
      </c>
      <c r="E142" s="243" t="s">
        <v>32</v>
      </c>
      <c r="F142" s="244" t="s">
        <v>247</v>
      </c>
      <c r="G142" s="242"/>
      <c r="H142" s="245">
        <v>9.2279999999999998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1" t="s">
        <v>213</v>
      </c>
      <c r="AU142" s="251" t="s">
        <v>89</v>
      </c>
      <c r="AV142" s="14" t="s">
        <v>89</v>
      </c>
      <c r="AW142" s="14" t="s">
        <v>39</v>
      </c>
      <c r="AX142" s="14" t="s">
        <v>78</v>
      </c>
      <c r="AY142" s="251" t="s">
        <v>120</v>
      </c>
    </row>
    <row r="143" s="13" customFormat="1">
      <c r="A143" s="13"/>
      <c r="B143" s="231"/>
      <c r="C143" s="232"/>
      <c r="D143" s="211" t="s">
        <v>213</v>
      </c>
      <c r="E143" s="233" t="s">
        <v>32</v>
      </c>
      <c r="F143" s="234" t="s">
        <v>232</v>
      </c>
      <c r="G143" s="232"/>
      <c r="H143" s="233" t="s">
        <v>32</v>
      </c>
      <c r="I143" s="235"/>
      <c r="J143" s="232"/>
      <c r="K143" s="232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213</v>
      </c>
      <c r="AU143" s="240" t="s">
        <v>89</v>
      </c>
      <c r="AV143" s="13" t="s">
        <v>86</v>
      </c>
      <c r="AW143" s="13" t="s">
        <v>39</v>
      </c>
      <c r="AX143" s="13" t="s">
        <v>78</v>
      </c>
      <c r="AY143" s="240" t="s">
        <v>120</v>
      </c>
    </row>
    <row r="144" s="14" customFormat="1">
      <c r="A144" s="14"/>
      <c r="B144" s="241"/>
      <c r="C144" s="242"/>
      <c r="D144" s="211" t="s">
        <v>213</v>
      </c>
      <c r="E144" s="243" t="s">
        <v>32</v>
      </c>
      <c r="F144" s="244" t="s">
        <v>248</v>
      </c>
      <c r="G144" s="242"/>
      <c r="H144" s="245">
        <v>33.457000000000001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213</v>
      </c>
      <c r="AU144" s="251" t="s">
        <v>89</v>
      </c>
      <c r="AV144" s="14" t="s">
        <v>89</v>
      </c>
      <c r="AW144" s="14" t="s">
        <v>39</v>
      </c>
      <c r="AX144" s="14" t="s">
        <v>78</v>
      </c>
      <c r="AY144" s="251" t="s">
        <v>120</v>
      </c>
    </row>
    <row r="145" s="15" customFormat="1">
      <c r="A145" s="15"/>
      <c r="B145" s="252"/>
      <c r="C145" s="253"/>
      <c r="D145" s="211" t="s">
        <v>213</v>
      </c>
      <c r="E145" s="254" t="s">
        <v>32</v>
      </c>
      <c r="F145" s="255" t="s">
        <v>217</v>
      </c>
      <c r="G145" s="253"/>
      <c r="H145" s="256">
        <v>131.79599999999999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2" t="s">
        <v>213</v>
      </c>
      <c r="AU145" s="262" t="s">
        <v>89</v>
      </c>
      <c r="AV145" s="15" t="s">
        <v>119</v>
      </c>
      <c r="AW145" s="15" t="s">
        <v>39</v>
      </c>
      <c r="AX145" s="15" t="s">
        <v>86</v>
      </c>
      <c r="AY145" s="262" t="s">
        <v>120</v>
      </c>
    </row>
    <row r="146" s="2" customFormat="1" ht="37.8" customHeight="1">
      <c r="A146" s="40"/>
      <c r="B146" s="41"/>
      <c r="C146" s="198" t="s">
        <v>149</v>
      </c>
      <c r="D146" s="198" t="s">
        <v>121</v>
      </c>
      <c r="E146" s="199" t="s">
        <v>254</v>
      </c>
      <c r="F146" s="200" t="s">
        <v>255</v>
      </c>
      <c r="G146" s="201" t="s">
        <v>225</v>
      </c>
      <c r="H146" s="202">
        <v>24.515000000000001</v>
      </c>
      <c r="I146" s="203"/>
      <c r="J146" s="204">
        <f>ROUND(I146*H146,2)</f>
        <v>0</v>
      </c>
      <c r="K146" s="200" t="s">
        <v>167</v>
      </c>
      <c r="L146" s="46"/>
      <c r="M146" s="205" t="s">
        <v>32</v>
      </c>
      <c r="N146" s="206" t="s">
        <v>49</v>
      </c>
      <c r="O146" s="86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09" t="s">
        <v>119</v>
      </c>
      <c r="AT146" s="209" t="s">
        <v>121</v>
      </c>
      <c r="AU146" s="209" t="s">
        <v>89</v>
      </c>
      <c r="AY146" s="18" t="s">
        <v>120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8" t="s">
        <v>86</v>
      </c>
      <c r="BK146" s="210">
        <f>ROUND(I146*H146,2)</f>
        <v>0</v>
      </c>
      <c r="BL146" s="18" t="s">
        <v>119</v>
      </c>
      <c r="BM146" s="209" t="s">
        <v>256</v>
      </c>
    </row>
    <row r="147" s="2" customFormat="1">
      <c r="A147" s="40"/>
      <c r="B147" s="41"/>
      <c r="C147" s="42"/>
      <c r="D147" s="211" t="s">
        <v>126</v>
      </c>
      <c r="E147" s="42"/>
      <c r="F147" s="212" t="s">
        <v>257</v>
      </c>
      <c r="G147" s="42"/>
      <c r="H147" s="42"/>
      <c r="I147" s="213"/>
      <c r="J147" s="42"/>
      <c r="K147" s="42"/>
      <c r="L147" s="46"/>
      <c r="M147" s="214"/>
      <c r="N147" s="21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126</v>
      </c>
      <c r="AU147" s="18" t="s">
        <v>89</v>
      </c>
    </row>
    <row r="148" s="2" customFormat="1">
      <c r="A148" s="40"/>
      <c r="B148" s="41"/>
      <c r="C148" s="42"/>
      <c r="D148" s="229" t="s">
        <v>170</v>
      </c>
      <c r="E148" s="42"/>
      <c r="F148" s="230" t="s">
        <v>258</v>
      </c>
      <c r="G148" s="42"/>
      <c r="H148" s="42"/>
      <c r="I148" s="213"/>
      <c r="J148" s="42"/>
      <c r="K148" s="42"/>
      <c r="L148" s="46"/>
      <c r="M148" s="214"/>
      <c r="N148" s="21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170</v>
      </c>
      <c r="AU148" s="18" t="s">
        <v>89</v>
      </c>
    </row>
    <row r="149" s="14" customFormat="1">
      <c r="A149" s="14"/>
      <c r="B149" s="241"/>
      <c r="C149" s="242"/>
      <c r="D149" s="211" t="s">
        <v>213</v>
      </c>
      <c r="E149" s="243" t="s">
        <v>32</v>
      </c>
      <c r="F149" s="244" t="s">
        <v>259</v>
      </c>
      <c r="G149" s="242"/>
      <c r="H149" s="245">
        <v>34.103000000000002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213</v>
      </c>
      <c r="AU149" s="251" t="s">
        <v>89</v>
      </c>
      <c r="AV149" s="14" t="s">
        <v>89</v>
      </c>
      <c r="AW149" s="14" t="s">
        <v>39</v>
      </c>
      <c r="AX149" s="14" t="s">
        <v>78</v>
      </c>
      <c r="AY149" s="251" t="s">
        <v>120</v>
      </c>
    </row>
    <row r="150" s="14" customFormat="1">
      <c r="A150" s="14"/>
      <c r="B150" s="241"/>
      <c r="C150" s="242"/>
      <c r="D150" s="211" t="s">
        <v>213</v>
      </c>
      <c r="E150" s="243" t="s">
        <v>32</v>
      </c>
      <c r="F150" s="244" t="s">
        <v>260</v>
      </c>
      <c r="G150" s="242"/>
      <c r="H150" s="245">
        <v>-9.5879999999999992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213</v>
      </c>
      <c r="AU150" s="251" t="s">
        <v>89</v>
      </c>
      <c r="AV150" s="14" t="s">
        <v>89</v>
      </c>
      <c r="AW150" s="14" t="s">
        <v>39</v>
      </c>
      <c r="AX150" s="14" t="s">
        <v>78</v>
      </c>
      <c r="AY150" s="251" t="s">
        <v>120</v>
      </c>
    </row>
    <row r="151" s="15" customFormat="1">
      <c r="A151" s="15"/>
      <c r="B151" s="252"/>
      <c r="C151" s="253"/>
      <c r="D151" s="211" t="s">
        <v>213</v>
      </c>
      <c r="E151" s="254" t="s">
        <v>32</v>
      </c>
      <c r="F151" s="255" t="s">
        <v>217</v>
      </c>
      <c r="G151" s="253"/>
      <c r="H151" s="256">
        <v>24.515000000000001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2" t="s">
        <v>213</v>
      </c>
      <c r="AU151" s="262" t="s">
        <v>89</v>
      </c>
      <c r="AV151" s="15" t="s">
        <v>119</v>
      </c>
      <c r="AW151" s="15" t="s">
        <v>39</v>
      </c>
      <c r="AX151" s="15" t="s">
        <v>86</v>
      </c>
      <c r="AY151" s="262" t="s">
        <v>120</v>
      </c>
    </row>
    <row r="152" s="2" customFormat="1" ht="37.8" customHeight="1">
      <c r="A152" s="40"/>
      <c r="B152" s="41"/>
      <c r="C152" s="198" t="s">
        <v>153</v>
      </c>
      <c r="D152" s="198" t="s">
        <v>121</v>
      </c>
      <c r="E152" s="199" t="s">
        <v>261</v>
      </c>
      <c r="F152" s="200" t="s">
        <v>262</v>
      </c>
      <c r="G152" s="201" t="s">
        <v>225</v>
      </c>
      <c r="H152" s="202">
        <v>24.515000000000001</v>
      </c>
      <c r="I152" s="203"/>
      <c r="J152" s="204">
        <f>ROUND(I152*H152,2)</f>
        <v>0</v>
      </c>
      <c r="K152" s="200" t="s">
        <v>167</v>
      </c>
      <c r="L152" s="46"/>
      <c r="M152" s="205" t="s">
        <v>32</v>
      </c>
      <c r="N152" s="206" t="s">
        <v>49</v>
      </c>
      <c r="O152" s="86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09" t="s">
        <v>119</v>
      </c>
      <c r="AT152" s="209" t="s">
        <v>121</v>
      </c>
      <c r="AU152" s="209" t="s">
        <v>89</v>
      </c>
      <c r="AY152" s="18" t="s">
        <v>120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8" t="s">
        <v>86</v>
      </c>
      <c r="BK152" s="210">
        <f>ROUND(I152*H152,2)</f>
        <v>0</v>
      </c>
      <c r="BL152" s="18" t="s">
        <v>119</v>
      </c>
      <c r="BM152" s="209" t="s">
        <v>263</v>
      </c>
    </row>
    <row r="153" s="2" customFormat="1">
      <c r="A153" s="40"/>
      <c r="B153" s="41"/>
      <c r="C153" s="42"/>
      <c r="D153" s="211" t="s">
        <v>126</v>
      </c>
      <c r="E153" s="42"/>
      <c r="F153" s="212" t="s">
        <v>264</v>
      </c>
      <c r="G153" s="42"/>
      <c r="H153" s="42"/>
      <c r="I153" s="213"/>
      <c r="J153" s="42"/>
      <c r="K153" s="42"/>
      <c r="L153" s="46"/>
      <c r="M153" s="214"/>
      <c r="N153" s="21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126</v>
      </c>
      <c r="AU153" s="18" t="s">
        <v>89</v>
      </c>
    </row>
    <row r="154" s="2" customFormat="1">
      <c r="A154" s="40"/>
      <c r="B154" s="41"/>
      <c r="C154" s="42"/>
      <c r="D154" s="229" t="s">
        <v>170</v>
      </c>
      <c r="E154" s="42"/>
      <c r="F154" s="230" t="s">
        <v>265</v>
      </c>
      <c r="G154" s="42"/>
      <c r="H154" s="42"/>
      <c r="I154" s="213"/>
      <c r="J154" s="42"/>
      <c r="K154" s="42"/>
      <c r="L154" s="46"/>
      <c r="M154" s="214"/>
      <c r="N154" s="21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170</v>
      </c>
      <c r="AU154" s="18" t="s">
        <v>89</v>
      </c>
    </row>
    <row r="155" s="14" customFormat="1">
      <c r="A155" s="14"/>
      <c r="B155" s="241"/>
      <c r="C155" s="242"/>
      <c r="D155" s="211" t="s">
        <v>213</v>
      </c>
      <c r="E155" s="243" t="s">
        <v>32</v>
      </c>
      <c r="F155" s="244" t="s">
        <v>259</v>
      </c>
      <c r="G155" s="242"/>
      <c r="H155" s="245">
        <v>34.103000000000002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213</v>
      </c>
      <c r="AU155" s="251" t="s">
        <v>89</v>
      </c>
      <c r="AV155" s="14" t="s">
        <v>89</v>
      </c>
      <c r="AW155" s="14" t="s">
        <v>39</v>
      </c>
      <c r="AX155" s="14" t="s">
        <v>78</v>
      </c>
      <c r="AY155" s="251" t="s">
        <v>120</v>
      </c>
    </row>
    <row r="156" s="14" customFormat="1">
      <c r="A156" s="14"/>
      <c r="B156" s="241"/>
      <c r="C156" s="242"/>
      <c r="D156" s="211" t="s">
        <v>213</v>
      </c>
      <c r="E156" s="243" t="s">
        <v>32</v>
      </c>
      <c r="F156" s="244" t="s">
        <v>260</v>
      </c>
      <c r="G156" s="242"/>
      <c r="H156" s="245">
        <v>-9.5879999999999992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213</v>
      </c>
      <c r="AU156" s="251" t="s">
        <v>89</v>
      </c>
      <c r="AV156" s="14" t="s">
        <v>89</v>
      </c>
      <c r="AW156" s="14" t="s">
        <v>39</v>
      </c>
      <c r="AX156" s="14" t="s">
        <v>78</v>
      </c>
      <c r="AY156" s="251" t="s">
        <v>120</v>
      </c>
    </row>
    <row r="157" s="15" customFormat="1">
      <c r="A157" s="15"/>
      <c r="B157" s="252"/>
      <c r="C157" s="253"/>
      <c r="D157" s="211" t="s">
        <v>213</v>
      </c>
      <c r="E157" s="254" t="s">
        <v>32</v>
      </c>
      <c r="F157" s="255" t="s">
        <v>217</v>
      </c>
      <c r="G157" s="253"/>
      <c r="H157" s="256">
        <v>24.515000000000001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2" t="s">
        <v>213</v>
      </c>
      <c r="AU157" s="262" t="s">
        <v>89</v>
      </c>
      <c r="AV157" s="15" t="s">
        <v>119</v>
      </c>
      <c r="AW157" s="15" t="s">
        <v>39</v>
      </c>
      <c r="AX157" s="15" t="s">
        <v>86</v>
      </c>
      <c r="AY157" s="262" t="s">
        <v>120</v>
      </c>
    </row>
    <row r="158" s="2" customFormat="1" ht="33" customHeight="1">
      <c r="A158" s="40"/>
      <c r="B158" s="41"/>
      <c r="C158" s="198" t="s">
        <v>266</v>
      </c>
      <c r="D158" s="198" t="s">
        <v>121</v>
      </c>
      <c r="E158" s="199" t="s">
        <v>267</v>
      </c>
      <c r="F158" s="200" t="s">
        <v>268</v>
      </c>
      <c r="G158" s="201" t="s">
        <v>269</v>
      </c>
      <c r="H158" s="202">
        <v>44.127000000000002</v>
      </c>
      <c r="I158" s="203"/>
      <c r="J158" s="204">
        <f>ROUND(I158*H158,2)</f>
        <v>0</v>
      </c>
      <c r="K158" s="200" t="s">
        <v>167</v>
      </c>
      <c r="L158" s="46"/>
      <c r="M158" s="205" t="s">
        <v>32</v>
      </c>
      <c r="N158" s="206" t="s">
        <v>49</v>
      </c>
      <c r="O158" s="86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09" t="s">
        <v>119</v>
      </c>
      <c r="AT158" s="209" t="s">
        <v>121</v>
      </c>
      <c r="AU158" s="209" t="s">
        <v>89</v>
      </c>
      <c r="AY158" s="18" t="s">
        <v>120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8" t="s">
        <v>86</v>
      </c>
      <c r="BK158" s="210">
        <f>ROUND(I158*H158,2)</f>
        <v>0</v>
      </c>
      <c r="BL158" s="18" t="s">
        <v>119</v>
      </c>
      <c r="BM158" s="209" t="s">
        <v>270</v>
      </c>
    </row>
    <row r="159" s="2" customFormat="1">
      <c r="A159" s="40"/>
      <c r="B159" s="41"/>
      <c r="C159" s="42"/>
      <c r="D159" s="211" t="s">
        <v>126</v>
      </c>
      <c r="E159" s="42"/>
      <c r="F159" s="212" t="s">
        <v>271</v>
      </c>
      <c r="G159" s="42"/>
      <c r="H159" s="42"/>
      <c r="I159" s="213"/>
      <c r="J159" s="42"/>
      <c r="K159" s="42"/>
      <c r="L159" s="46"/>
      <c r="M159" s="214"/>
      <c r="N159" s="21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8" t="s">
        <v>126</v>
      </c>
      <c r="AU159" s="18" t="s">
        <v>89</v>
      </c>
    </row>
    <row r="160" s="2" customFormat="1">
      <c r="A160" s="40"/>
      <c r="B160" s="41"/>
      <c r="C160" s="42"/>
      <c r="D160" s="229" t="s">
        <v>170</v>
      </c>
      <c r="E160" s="42"/>
      <c r="F160" s="230" t="s">
        <v>272</v>
      </c>
      <c r="G160" s="42"/>
      <c r="H160" s="42"/>
      <c r="I160" s="213"/>
      <c r="J160" s="42"/>
      <c r="K160" s="42"/>
      <c r="L160" s="46"/>
      <c r="M160" s="214"/>
      <c r="N160" s="21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170</v>
      </c>
      <c r="AU160" s="18" t="s">
        <v>89</v>
      </c>
    </row>
    <row r="161" s="14" customFormat="1">
      <c r="A161" s="14"/>
      <c r="B161" s="241"/>
      <c r="C161" s="242"/>
      <c r="D161" s="211" t="s">
        <v>213</v>
      </c>
      <c r="E161" s="243" t="s">
        <v>32</v>
      </c>
      <c r="F161" s="244" t="s">
        <v>259</v>
      </c>
      <c r="G161" s="242"/>
      <c r="H161" s="245">
        <v>34.103000000000002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213</v>
      </c>
      <c r="AU161" s="251" t="s">
        <v>89</v>
      </c>
      <c r="AV161" s="14" t="s">
        <v>89</v>
      </c>
      <c r="AW161" s="14" t="s">
        <v>39</v>
      </c>
      <c r="AX161" s="14" t="s">
        <v>78</v>
      </c>
      <c r="AY161" s="251" t="s">
        <v>120</v>
      </c>
    </row>
    <row r="162" s="14" customFormat="1">
      <c r="A162" s="14"/>
      <c r="B162" s="241"/>
      <c r="C162" s="242"/>
      <c r="D162" s="211" t="s">
        <v>213</v>
      </c>
      <c r="E162" s="243" t="s">
        <v>32</v>
      </c>
      <c r="F162" s="244" t="s">
        <v>260</v>
      </c>
      <c r="G162" s="242"/>
      <c r="H162" s="245">
        <v>-9.5879999999999992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213</v>
      </c>
      <c r="AU162" s="251" t="s">
        <v>89</v>
      </c>
      <c r="AV162" s="14" t="s">
        <v>89</v>
      </c>
      <c r="AW162" s="14" t="s">
        <v>39</v>
      </c>
      <c r="AX162" s="14" t="s">
        <v>78</v>
      </c>
      <c r="AY162" s="251" t="s">
        <v>120</v>
      </c>
    </row>
    <row r="163" s="15" customFormat="1">
      <c r="A163" s="15"/>
      <c r="B163" s="252"/>
      <c r="C163" s="253"/>
      <c r="D163" s="211" t="s">
        <v>213</v>
      </c>
      <c r="E163" s="254" t="s">
        <v>32</v>
      </c>
      <c r="F163" s="255" t="s">
        <v>217</v>
      </c>
      <c r="G163" s="253"/>
      <c r="H163" s="256">
        <v>24.515000000000001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2" t="s">
        <v>213</v>
      </c>
      <c r="AU163" s="262" t="s">
        <v>89</v>
      </c>
      <c r="AV163" s="15" t="s">
        <v>119</v>
      </c>
      <c r="AW163" s="15" t="s">
        <v>39</v>
      </c>
      <c r="AX163" s="15" t="s">
        <v>86</v>
      </c>
      <c r="AY163" s="262" t="s">
        <v>120</v>
      </c>
    </row>
    <row r="164" s="14" customFormat="1">
      <c r="A164" s="14"/>
      <c r="B164" s="241"/>
      <c r="C164" s="242"/>
      <c r="D164" s="211" t="s">
        <v>213</v>
      </c>
      <c r="E164" s="242"/>
      <c r="F164" s="244" t="s">
        <v>273</v>
      </c>
      <c r="G164" s="242"/>
      <c r="H164" s="245">
        <v>44.127000000000002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213</v>
      </c>
      <c r="AU164" s="251" t="s">
        <v>89</v>
      </c>
      <c r="AV164" s="14" t="s">
        <v>89</v>
      </c>
      <c r="AW164" s="14" t="s">
        <v>4</v>
      </c>
      <c r="AX164" s="14" t="s">
        <v>86</v>
      </c>
      <c r="AY164" s="251" t="s">
        <v>120</v>
      </c>
    </row>
    <row r="165" s="2" customFormat="1" ht="24.15" customHeight="1">
      <c r="A165" s="40"/>
      <c r="B165" s="41"/>
      <c r="C165" s="198" t="s">
        <v>274</v>
      </c>
      <c r="D165" s="198" t="s">
        <v>121</v>
      </c>
      <c r="E165" s="199" t="s">
        <v>275</v>
      </c>
      <c r="F165" s="200" t="s">
        <v>276</v>
      </c>
      <c r="G165" s="201" t="s">
        <v>225</v>
      </c>
      <c r="H165" s="202">
        <v>9.5879999999999992</v>
      </c>
      <c r="I165" s="203"/>
      <c r="J165" s="204">
        <f>ROUND(I165*H165,2)</f>
        <v>0</v>
      </c>
      <c r="K165" s="200" t="s">
        <v>167</v>
      </c>
      <c r="L165" s="46"/>
      <c r="M165" s="205" t="s">
        <v>32</v>
      </c>
      <c r="N165" s="206" t="s">
        <v>49</v>
      </c>
      <c r="O165" s="86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09" t="s">
        <v>119</v>
      </c>
      <c r="AT165" s="209" t="s">
        <v>121</v>
      </c>
      <c r="AU165" s="209" t="s">
        <v>89</v>
      </c>
      <c r="AY165" s="18" t="s">
        <v>120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8" t="s">
        <v>86</v>
      </c>
      <c r="BK165" s="210">
        <f>ROUND(I165*H165,2)</f>
        <v>0</v>
      </c>
      <c r="BL165" s="18" t="s">
        <v>119</v>
      </c>
      <c r="BM165" s="209" t="s">
        <v>277</v>
      </c>
    </row>
    <row r="166" s="2" customFormat="1">
      <c r="A166" s="40"/>
      <c r="B166" s="41"/>
      <c r="C166" s="42"/>
      <c r="D166" s="211" t="s">
        <v>126</v>
      </c>
      <c r="E166" s="42"/>
      <c r="F166" s="212" t="s">
        <v>278</v>
      </c>
      <c r="G166" s="42"/>
      <c r="H166" s="42"/>
      <c r="I166" s="213"/>
      <c r="J166" s="42"/>
      <c r="K166" s="42"/>
      <c r="L166" s="46"/>
      <c r="M166" s="214"/>
      <c r="N166" s="21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8" t="s">
        <v>126</v>
      </c>
      <c r="AU166" s="18" t="s">
        <v>89</v>
      </c>
    </row>
    <row r="167" s="2" customFormat="1">
      <c r="A167" s="40"/>
      <c r="B167" s="41"/>
      <c r="C167" s="42"/>
      <c r="D167" s="229" t="s">
        <v>170</v>
      </c>
      <c r="E167" s="42"/>
      <c r="F167" s="230" t="s">
        <v>279</v>
      </c>
      <c r="G167" s="42"/>
      <c r="H167" s="42"/>
      <c r="I167" s="213"/>
      <c r="J167" s="42"/>
      <c r="K167" s="42"/>
      <c r="L167" s="46"/>
      <c r="M167" s="214"/>
      <c r="N167" s="215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170</v>
      </c>
      <c r="AU167" s="18" t="s">
        <v>89</v>
      </c>
    </row>
    <row r="168" s="13" customFormat="1">
      <c r="A168" s="13"/>
      <c r="B168" s="231"/>
      <c r="C168" s="232"/>
      <c r="D168" s="211" t="s">
        <v>213</v>
      </c>
      <c r="E168" s="233" t="s">
        <v>32</v>
      </c>
      <c r="F168" s="234" t="s">
        <v>229</v>
      </c>
      <c r="G168" s="232"/>
      <c r="H168" s="233" t="s">
        <v>32</v>
      </c>
      <c r="I168" s="235"/>
      <c r="J168" s="232"/>
      <c r="K168" s="232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213</v>
      </c>
      <c r="AU168" s="240" t="s">
        <v>89</v>
      </c>
      <c r="AV168" s="13" t="s">
        <v>86</v>
      </c>
      <c r="AW168" s="13" t="s">
        <v>39</v>
      </c>
      <c r="AX168" s="13" t="s">
        <v>78</v>
      </c>
      <c r="AY168" s="240" t="s">
        <v>120</v>
      </c>
    </row>
    <row r="169" s="14" customFormat="1">
      <c r="A169" s="14"/>
      <c r="B169" s="241"/>
      <c r="C169" s="242"/>
      <c r="D169" s="211" t="s">
        <v>213</v>
      </c>
      <c r="E169" s="243" t="s">
        <v>32</v>
      </c>
      <c r="F169" s="244" t="s">
        <v>230</v>
      </c>
      <c r="G169" s="242"/>
      <c r="H169" s="245">
        <v>22.277999999999999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1" t="s">
        <v>213</v>
      </c>
      <c r="AU169" s="251" t="s">
        <v>89</v>
      </c>
      <c r="AV169" s="14" t="s">
        <v>89</v>
      </c>
      <c r="AW169" s="14" t="s">
        <v>39</v>
      </c>
      <c r="AX169" s="14" t="s">
        <v>78</v>
      </c>
      <c r="AY169" s="251" t="s">
        <v>120</v>
      </c>
    </row>
    <row r="170" s="14" customFormat="1">
      <c r="A170" s="14"/>
      <c r="B170" s="241"/>
      <c r="C170" s="242"/>
      <c r="D170" s="211" t="s">
        <v>213</v>
      </c>
      <c r="E170" s="243" t="s">
        <v>32</v>
      </c>
      <c r="F170" s="244" t="s">
        <v>231</v>
      </c>
      <c r="G170" s="242"/>
      <c r="H170" s="245">
        <v>3.4609999999999999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213</v>
      </c>
      <c r="AU170" s="251" t="s">
        <v>89</v>
      </c>
      <c r="AV170" s="14" t="s">
        <v>89</v>
      </c>
      <c r="AW170" s="14" t="s">
        <v>39</v>
      </c>
      <c r="AX170" s="14" t="s">
        <v>78</v>
      </c>
      <c r="AY170" s="251" t="s">
        <v>120</v>
      </c>
    </row>
    <row r="171" s="13" customFormat="1">
      <c r="A171" s="13"/>
      <c r="B171" s="231"/>
      <c r="C171" s="232"/>
      <c r="D171" s="211" t="s">
        <v>213</v>
      </c>
      <c r="E171" s="233" t="s">
        <v>32</v>
      </c>
      <c r="F171" s="234" t="s">
        <v>280</v>
      </c>
      <c r="G171" s="232"/>
      <c r="H171" s="233" t="s">
        <v>32</v>
      </c>
      <c r="I171" s="235"/>
      <c r="J171" s="232"/>
      <c r="K171" s="232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213</v>
      </c>
      <c r="AU171" s="240" t="s">
        <v>89</v>
      </c>
      <c r="AV171" s="13" t="s">
        <v>86</v>
      </c>
      <c r="AW171" s="13" t="s">
        <v>39</v>
      </c>
      <c r="AX171" s="13" t="s">
        <v>78</v>
      </c>
      <c r="AY171" s="240" t="s">
        <v>120</v>
      </c>
    </row>
    <row r="172" s="14" customFormat="1">
      <c r="A172" s="14"/>
      <c r="B172" s="241"/>
      <c r="C172" s="242"/>
      <c r="D172" s="211" t="s">
        <v>213</v>
      </c>
      <c r="E172" s="243" t="s">
        <v>32</v>
      </c>
      <c r="F172" s="244" t="s">
        <v>281</v>
      </c>
      <c r="G172" s="242"/>
      <c r="H172" s="245">
        <v>-15.642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1" t="s">
        <v>213</v>
      </c>
      <c r="AU172" s="251" t="s">
        <v>89</v>
      </c>
      <c r="AV172" s="14" t="s">
        <v>89</v>
      </c>
      <c r="AW172" s="14" t="s">
        <v>39</v>
      </c>
      <c r="AX172" s="14" t="s">
        <v>78</v>
      </c>
      <c r="AY172" s="251" t="s">
        <v>120</v>
      </c>
    </row>
    <row r="173" s="13" customFormat="1">
      <c r="A173" s="13"/>
      <c r="B173" s="231"/>
      <c r="C173" s="232"/>
      <c r="D173" s="211" t="s">
        <v>213</v>
      </c>
      <c r="E173" s="233" t="s">
        <v>32</v>
      </c>
      <c r="F173" s="234" t="s">
        <v>282</v>
      </c>
      <c r="G173" s="232"/>
      <c r="H173" s="233" t="s">
        <v>32</v>
      </c>
      <c r="I173" s="235"/>
      <c r="J173" s="232"/>
      <c r="K173" s="232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213</v>
      </c>
      <c r="AU173" s="240" t="s">
        <v>89</v>
      </c>
      <c r="AV173" s="13" t="s">
        <v>86</v>
      </c>
      <c r="AW173" s="13" t="s">
        <v>39</v>
      </c>
      <c r="AX173" s="13" t="s">
        <v>78</v>
      </c>
      <c r="AY173" s="240" t="s">
        <v>120</v>
      </c>
    </row>
    <row r="174" s="14" customFormat="1">
      <c r="A174" s="14"/>
      <c r="B174" s="241"/>
      <c r="C174" s="242"/>
      <c r="D174" s="211" t="s">
        <v>213</v>
      </c>
      <c r="E174" s="243" t="s">
        <v>32</v>
      </c>
      <c r="F174" s="244" t="s">
        <v>283</v>
      </c>
      <c r="G174" s="242"/>
      <c r="H174" s="245">
        <v>-3.9630000000000001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1" t="s">
        <v>213</v>
      </c>
      <c r="AU174" s="251" t="s">
        <v>89</v>
      </c>
      <c r="AV174" s="14" t="s">
        <v>89</v>
      </c>
      <c r="AW174" s="14" t="s">
        <v>39</v>
      </c>
      <c r="AX174" s="14" t="s">
        <v>78</v>
      </c>
      <c r="AY174" s="251" t="s">
        <v>120</v>
      </c>
    </row>
    <row r="175" s="14" customFormat="1">
      <c r="A175" s="14"/>
      <c r="B175" s="241"/>
      <c r="C175" s="242"/>
      <c r="D175" s="211" t="s">
        <v>213</v>
      </c>
      <c r="E175" s="243" t="s">
        <v>32</v>
      </c>
      <c r="F175" s="244" t="s">
        <v>284</v>
      </c>
      <c r="G175" s="242"/>
      <c r="H175" s="245">
        <v>-0.53600000000000003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213</v>
      </c>
      <c r="AU175" s="251" t="s">
        <v>89</v>
      </c>
      <c r="AV175" s="14" t="s">
        <v>89</v>
      </c>
      <c r="AW175" s="14" t="s">
        <v>39</v>
      </c>
      <c r="AX175" s="14" t="s">
        <v>78</v>
      </c>
      <c r="AY175" s="251" t="s">
        <v>120</v>
      </c>
    </row>
    <row r="176" s="13" customFormat="1">
      <c r="A176" s="13"/>
      <c r="B176" s="231"/>
      <c r="C176" s="232"/>
      <c r="D176" s="211" t="s">
        <v>213</v>
      </c>
      <c r="E176" s="233" t="s">
        <v>32</v>
      </c>
      <c r="F176" s="234" t="s">
        <v>285</v>
      </c>
      <c r="G176" s="232"/>
      <c r="H176" s="233" t="s">
        <v>32</v>
      </c>
      <c r="I176" s="235"/>
      <c r="J176" s="232"/>
      <c r="K176" s="232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213</v>
      </c>
      <c r="AU176" s="240" t="s">
        <v>89</v>
      </c>
      <c r="AV176" s="13" t="s">
        <v>86</v>
      </c>
      <c r="AW176" s="13" t="s">
        <v>39</v>
      </c>
      <c r="AX176" s="13" t="s">
        <v>78</v>
      </c>
      <c r="AY176" s="240" t="s">
        <v>120</v>
      </c>
    </row>
    <row r="177" s="14" customFormat="1">
      <c r="A177" s="14"/>
      <c r="B177" s="241"/>
      <c r="C177" s="242"/>
      <c r="D177" s="211" t="s">
        <v>213</v>
      </c>
      <c r="E177" s="243" t="s">
        <v>32</v>
      </c>
      <c r="F177" s="244" t="s">
        <v>286</v>
      </c>
      <c r="G177" s="242"/>
      <c r="H177" s="245">
        <v>-1.665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213</v>
      </c>
      <c r="AU177" s="251" t="s">
        <v>89</v>
      </c>
      <c r="AV177" s="14" t="s">
        <v>89</v>
      </c>
      <c r="AW177" s="14" t="s">
        <v>39</v>
      </c>
      <c r="AX177" s="14" t="s">
        <v>78</v>
      </c>
      <c r="AY177" s="251" t="s">
        <v>120</v>
      </c>
    </row>
    <row r="178" s="14" customFormat="1">
      <c r="A178" s="14"/>
      <c r="B178" s="241"/>
      <c r="C178" s="242"/>
      <c r="D178" s="211" t="s">
        <v>213</v>
      </c>
      <c r="E178" s="243" t="s">
        <v>32</v>
      </c>
      <c r="F178" s="244" t="s">
        <v>287</v>
      </c>
      <c r="G178" s="242"/>
      <c r="H178" s="245">
        <v>-0.22500000000000001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213</v>
      </c>
      <c r="AU178" s="251" t="s">
        <v>89</v>
      </c>
      <c r="AV178" s="14" t="s">
        <v>89</v>
      </c>
      <c r="AW178" s="14" t="s">
        <v>39</v>
      </c>
      <c r="AX178" s="14" t="s">
        <v>78</v>
      </c>
      <c r="AY178" s="251" t="s">
        <v>120</v>
      </c>
    </row>
    <row r="179" s="13" customFormat="1">
      <c r="A179" s="13"/>
      <c r="B179" s="231"/>
      <c r="C179" s="232"/>
      <c r="D179" s="211" t="s">
        <v>213</v>
      </c>
      <c r="E179" s="233" t="s">
        <v>32</v>
      </c>
      <c r="F179" s="234" t="s">
        <v>232</v>
      </c>
      <c r="G179" s="232"/>
      <c r="H179" s="233" t="s">
        <v>32</v>
      </c>
      <c r="I179" s="235"/>
      <c r="J179" s="232"/>
      <c r="K179" s="232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213</v>
      </c>
      <c r="AU179" s="240" t="s">
        <v>89</v>
      </c>
      <c r="AV179" s="13" t="s">
        <v>86</v>
      </c>
      <c r="AW179" s="13" t="s">
        <v>39</v>
      </c>
      <c r="AX179" s="13" t="s">
        <v>78</v>
      </c>
      <c r="AY179" s="240" t="s">
        <v>120</v>
      </c>
    </row>
    <row r="180" s="14" customFormat="1">
      <c r="A180" s="14"/>
      <c r="B180" s="241"/>
      <c r="C180" s="242"/>
      <c r="D180" s="211" t="s">
        <v>213</v>
      </c>
      <c r="E180" s="243" t="s">
        <v>32</v>
      </c>
      <c r="F180" s="244" t="s">
        <v>233</v>
      </c>
      <c r="G180" s="242"/>
      <c r="H180" s="245">
        <v>8.3640000000000008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213</v>
      </c>
      <c r="AU180" s="251" t="s">
        <v>89</v>
      </c>
      <c r="AV180" s="14" t="s">
        <v>89</v>
      </c>
      <c r="AW180" s="14" t="s">
        <v>39</v>
      </c>
      <c r="AX180" s="14" t="s">
        <v>78</v>
      </c>
      <c r="AY180" s="251" t="s">
        <v>120</v>
      </c>
    </row>
    <row r="181" s="13" customFormat="1">
      <c r="A181" s="13"/>
      <c r="B181" s="231"/>
      <c r="C181" s="232"/>
      <c r="D181" s="211" t="s">
        <v>213</v>
      </c>
      <c r="E181" s="233" t="s">
        <v>32</v>
      </c>
      <c r="F181" s="234" t="s">
        <v>282</v>
      </c>
      <c r="G181" s="232"/>
      <c r="H181" s="233" t="s">
        <v>32</v>
      </c>
      <c r="I181" s="235"/>
      <c r="J181" s="232"/>
      <c r="K181" s="232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213</v>
      </c>
      <c r="AU181" s="240" t="s">
        <v>89</v>
      </c>
      <c r="AV181" s="13" t="s">
        <v>86</v>
      </c>
      <c r="AW181" s="13" t="s">
        <v>39</v>
      </c>
      <c r="AX181" s="13" t="s">
        <v>78</v>
      </c>
      <c r="AY181" s="240" t="s">
        <v>120</v>
      </c>
    </row>
    <row r="182" s="14" customFormat="1">
      <c r="A182" s="14"/>
      <c r="B182" s="241"/>
      <c r="C182" s="242"/>
      <c r="D182" s="211" t="s">
        <v>213</v>
      </c>
      <c r="E182" s="243" t="s">
        <v>32</v>
      </c>
      <c r="F182" s="244" t="s">
        <v>288</v>
      </c>
      <c r="G182" s="242"/>
      <c r="H182" s="245">
        <v>-1.7490000000000001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213</v>
      </c>
      <c r="AU182" s="251" t="s">
        <v>89</v>
      </c>
      <c r="AV182" s="14" t="s">
        <v>89</v>
      </c>
      <c r="AW182" s="14" t="s">
        <v>39</v>
      </c>
      <c r="AX182" s="14" t="s">
        <v>78</v>
      </c>
      <c r="AY182" s="251" t="s">
        <v>120</v>
      </c>
    </row>
    <row r="183" s="13" customFormat="1">
      <c r="A183" s="13"/>
      <c r="B183" s="231"/>
      <c r="C183" s="232"/>
      <c r="D183" s="211" t="s">
        <v>213</v>
      </c>
      <c r="E183" s="233" t="s">
        <v>32</v>
      </c>
      <c r="F183" s="234" t="s">
        <v>285</v>
      </c>
      <c r="G183" s="232"/>
      <c r="H183" s="233" t="s">
        <v>32</v>
      </c>
      <c r="I183" s="235"/>
      <c r="J183" s="232"/>
      <c r="K183" s="232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213</v>
      </c>
      <c r="AU183" s="240" t="s">
        <v>89</v>
      </c>
      <c r="AV183" s="13" t="s">
        <v>86</v>
      </c>
      <c r="AW183" s="13" t="s">
        <v>39</v>
      </c>
      <c r="AX183" s="13" t="s">
        <v>78</v>
      </c>
      <c r="AY183" s="240" t="s">
        <v>120</v>
      </c>
    </row>
    <row r="184" s="14" customFormat="1">
      <c r="A184" s="14"/>
      <c r="B184" s="241"/>
      <c r="C184" s="242"/>
      <c r="D184" s="211" t="s">
        <v>213</v>
      </c>
      <c r="E184" s="243" t="s">
        <v>32</v>
      </c>
      <c r="F184" s="244" t="s">
        <v>289</v>
      </c>
      <c r="G184" s="242"/>
      <c r="H184" s="245">
        <v>-0.73499999999999999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213</v>
      </c>
      <c r="AU184" s="251" t="s">
        <v>89</v>
      </c>
      <c r="AV184" s="14" t="s">
        <v>89</v>
      </c>
      <c r="AW184" s="14" t="s">
        <v>39</v>
      </c>
      <c r="AX184" s="14" t="s">
        <v>78</v>
      </c>
      <c r="AY184" s="251" t="s">
        <v>120</v>
      </c>
    </row>
    <row r="185" s="15" customFormat="1">
      <c r="A185" s="15"/>
      <c r="B185" s="252"/>
      <c r="C185" s="253"/>
      <c r="D185" s="211" t="s">
        <v>213</v>
      </c>
      <c r="E185" s="254" t="s">
        <v>32</v>
      </c>
      <c r="F185" s="255" t="s">
        <v>217</v>
      </c>
      <c r="G185" s="253"/>
      <c r="H185" s="256">
        <v>9.5879999999999974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2" t="s">
        <v>213</v>
      </c>
      <c r="AU185" s="262" t="s">
        <v>89</v>
      </c>
      <c r="AV185" s="15" t="s">
        <v>119</v>
      </c>
      <c r="AW185" s="15" t="s">
        <v>39</v>
      </c>
      <c r="AX185" s="15" t="s">
        <v>86</v>
      </c>
      <c r="AY185" s="262" t="s">
        <v>120</v>
      </c>
    </row>
    <row r="186" s="2" customFormat="1" ht="24.15" customHeight="1">
      <c r="A186" s="40"/>
      <c r="B186" s="41"/>
      <c r="C186" s="198" t="s">
        <v>290</v>
      </c>
      <c r="D186" s="198" t="s">
        <v>121</v>
      </c>
      <c r="E186" s="199" t="s">
        <v>291</v>
      </c>
      <c r="F186" s="200" t="s">
        <v>292</v>
      </c>
      <c r="G186" s="201" t="s">
        <v>225</v>
      </c>
      <c r="H186" s="202">
        <v>6.2480000000000002</v>
      </c>
      <c r="I186" s="203"/>
      <c r="J186" s="204">
        <f>ROUND(I186*H186,2)</f>
        <v>0</v>
      </c>
      <c r="K186" s="200" t="s">
        <v>167</v>
      </c>
      <c r="L186" s="46"/>
      <c r="M186" s="205" t="s">
        <v>32</v>
      </c>
      <c r="N186" s="206" t="s">
        <v>49</v>
      </c>
      <c r="O186" s="86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09" t="s">
        <v>119</v>
      </c>
      <c r="AT186" s="209" t="s">
        <v>121</v>
      </c>
      <c r="AU186" s="209" t="s">
        <v>89</v>
      </c>
      <c r="AY186" s="18" t="s">
        <v>120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8" t="s">
        <v>86</v>
      </c>
      <c r="BK186" s="210">
        <f>ROUND(I186*H186,2)</f>
        <v>0</v>
      </c>
      <c r="BL186" s="18" t="s">
        <v>119</v>
      </c>
      <c r="BM186" s="209" t="s">
        <v>293</v>
      </c>
    </row>
    <row r="187" s="2" customFormat="1">
      <c r="A187" s="40"/>
      <c r="B187" s="41"/>
      <c r="C187" s="42"/>
      <c r="D187" s="211" t="s">
        <v>126</v>
      </c>
      <c r="E187" s="42"/>
      <c r="F187" s="212" t="s">
        <v>294</v>
      </c>
      <c r="G187" s="42"/>
      <c r="H187" s="42"/>
      <c r="I187" s="213"/>
      <c r="J187" s="42"/>
      <c r="K187" s="42"/>
      <c r="L187" s="46"/>
      <c r="M187" s="214"/>
      <c r="N187" s="21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8" t="s">
        <v>126</v>
      </c>
      <c r="AU187" s="18" t="s">
        <v>89</v>
      </c>
    </row>
    <row r="188" s="2" customFormat="1">
      <c r="A188" s="40"/>
      <c r="B188" s="41"/>
      <c r="C188" s="42"/>
      <c r="D188" s="229" t="s">
        <v>170</v>
      </c>
      <c r="E188" s="42"/>
      <c r="F188" s="230" t="s">
        <v>295</v>
      </c>
      <c r="G188" s="42"/>
      <c r="H188" s="42"/>
      <c r="I188" s="213"/>
      <c r="J188" s="42"/>
      <c r="K188" s="42"/>
      <c r="L188" s="46"/>
      <c r="M188" s="214"/>
      <c r="N188" s="215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170</v>
      </c>
      <c r="AU188" s="18" t="s">
        <v>89</v>
      </c>
    </row>
    <row r="189" s="13" customFormat="1">
      <c r="A189" s="13"/>
      <c r="B189" s="231"/>
      <c r="C189" s="232"/>
      <c r="D189" s="211" t="s">
        <v>213</v>
      </c>
      <c r="E189" s="233" t="s">
        <v>32</v>
      </c>
      <c r="F189" s="234" t="s">
        <v>282</v>
      </c>
      <c r="G189" s="232"/>
      <c r="H189" s="233" t="s">
        <v>32</v>
      </c>
      <c r="I189" s="235"/>
      <c r="J189" s="232"/>
      <c r="K189" s="232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213</v>
      </c>
      <c r="AU189" s="240" t="s">
        <v>89</v>
      </c>
      <c r="AV189" s="13" t="s">
        <v>86</v>
      </c>
      <c r="AW189" s="13" t="s">
        <v>39</v>
      </c>
      <c r="AX189" s="13" t="s">
        <v>78</v>
      </c>
      <c r="AY189" s="240" t="s">
        <v>120</v>
      </c>
    </row>
    <row r="190" s="14" customFormat="1">
      <c r="A190" s="14"/>
      <c r="B190" s="241"/>
      <c r="C190" s="242"/>
      <c r="D190" s="211" t="s">
        <v>213</v>
      </c>
      <c r="E190" s="243" t="s">
        <v>32</v>
      </c>
      <c r="F190" s="244" t="s">
        <v>296</v>
      </c>
      <c r="G190" s="242"/>
      <c r="H190" s="245">
        <v>3.9630000000000001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213</v>
      </c>
      <c r="AU190" s="251" t="s">
        <v>89</v>
      </c>
      <c r="AV190" s="14" t="s">
        <v>89</v>
      </c>
      <c r="AW190" s="14" t="s">
        <v>39</v>
      </c>
      <c r="AX190" s="14" t="s">
        <v>78</v>
      </c>
      <c r="AY190" s="251" t="s">
        <v>120</v>
      </c>
    </row>
    <row r="191" s="14" customFormat="1">
      <c r="A191" s="14"/>
      <c r="B191" s="241"/>
      <c r="C191" s="242"/>
      <c r="D191" s="211" t="s">
        <v>213</v>
      </c>
      <c r="E191" s="243" t="s">
        <v>32</v>
      </c>
      <c r="F191" s="244" t="s">
        <v>297</v>
      </c>
      <c r="G191" s="242"/>
      <c r="H191" s="245">
        <v>0.53600000000000003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213</v>
      </c>
      <c r="AU191" s="251" t="s">
        <v>89</v>
      </c>
      <c r="AV191" s="14" t="s">
        <v>89</v>
      </c>
      <c r="AW191" s="14" t="s">
        <v>39</v>
      </c>
      <c r="AX191" s="14" t="s">
        <v>78</v>
      </c>
      <c r="AY191" s="251" t="s">
        <v>120</v>
      </c>
    </row>
    <row r="192" s="14" customFormat="1">
      <c r="A192" s="14"/>
      <c r="B192" s="241"/>
      <c r="C192" s="242"/>
      <c r="D192" s="211" t="s">
        <v>213</v>
      </c>
      <c r="E192" s="243" t="s">
        <v>32</v>
      </c>
      <c r="F192" s="244" t="s">
        <v>298</v>
      </c>
      <c r="G192" s="242"/>
      <c r="H192" s="245">
        <v>1.7490000000000001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213</v>
      </c>
      <c r="AU192" s="251" t="s">
        <v>89</v>
      </c>
      <c r="AV192" s="14" t="s">
        <v>89</v>
      </c>
      <c r="AW192" s="14" t="s">
        <v>39</v>
      </c>
      <c r="AX192" s="14" t="s">
        <v>78</v>
      </c>
      <c r="AY192" s="251" t="s">
        <v>120</v>
      </c>
    </row>
    <row r="193" s="15" customFormat="1">
      <c r="A193" s="15"/>
      <c r="B193" s="252"/>
      <c r="C193" s="253"/>
      <c r="D193" s="211" t="s">
        <v>213</v>
      </c>
      <c r="E193" s="254" t="s">
        <v>32</v>
      </c>
      <c r="F193" s="255" t="s">
        <v>217</v>
      </c>
      <c r="G193" s="253"/>
      <c r="H193" s="256">
        <v>6.2480000000000011</v>
      </c>
      <c r="I193" s="257"/>
      <c r="J193" s="253"/>
      <c r="K193" s="253"/>
      <c r="L193" s="258"/>
      <c r="M193" s="259"/>
      <c r="N193" s="260"/>
      <c r="O193" s="260"/>
      <c r="P193" s="260"/>
      <c r="Q193" s="260"/>
      <c r="R193" s="260"/>
      <c r="S193" s="260"/>
      <c r="T193" s="26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2" t="s">
        <v>213</v>
      </c>
      <c r="AU193" s="262" t="s">
        <v>89</v>
      </c>
      <c r="AV193" s="15" t="s">
        <v>119</v>
      </c>
      <c r="AW193" s="15" t="s">
        <v>39</v>
      </c>
      <c r="AX193" s="15" t="s">
        <v>86</v>
      </c>
      <c r="AY193" s="262" t="s">
        <v>120</v>
      </c>
    </row>
    <row r="194" s="2" customFormat="1" ht="16.5" customHeight="1">
      <c r="A194" s="40"/>
      <c r="B194" s="41"/>
      <c r="C194" s="263" t="s">
        <v>299</v>
      </c>
      <c r="D194" s="263" t="s">
        <v>300</v>
      </c>
      <c r="E194" s="264" t="s">
        <v>301</v>
      </c>
      <c r="F194" s="265" t="s">
        <v>302</v>
      </c>
      <c r="G194" s="266" t="s">
        <v>269</v>
      </c>
      <c r="H194" s="267">
        <v>12.496</v>
      </c>
      <c r="I194" s="268"/>
      <c r="J194" s="269">
        <f>ROUND(I194*H194,2)</f>
        <v>0</v>
      </c>
      <c r="K194" s="265" t="s">
        <v>167</v>
      </c>
      <c r="L194" s="270"/>
      <c r="M194" s="271" t="s">
        <v>32</v>
      </c>
      <c r="N194" s="272" t="s">
        <v>49</v>
      </c>
      <c r="O194" s="86"/>
      <c r="P194" s="207">
        <f>O194*H194</f>
        <v>0</v>
      </c>
      <c r="Q194" s="207">
        <v>1</v>
      </c>
      <c r="R194" s="207">
        <f>Q194*H194</f>
        <v>12.496</v>
      </c>
      <c r="S194" s="207">
        <v>0</v>
      </c>
      <c r="T194" s="20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09" t="s">
        <v>153</v>
      </c>
      <c r="AT194" s="209" t="s">
        <v>300</v>
      </c>
      <c r="AU194" s="209" t="s">
        <v>89</v>
      </c>
      <c r="AY194" s="18" t="s">
        <v>120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8" t="s">
        <v>86</v>
      </c>
      <c r="BK194" s="210">
        <f>ROUND(I194*H194,2)</f>
        <v>0</v>
      </c>
      <c r="BL194" s="18" t="s">
        <v>119</v>
      </c>
      <c r="BM194" s="209" t="s">
        <v>303</v>
      </c>
    </row>
    <row r="195" s="2" customFormat="1">
      <c r="A195" s="40"/>
      <c r="B195" s="41"/>
      <c r="C195" s="42"/>
      <c r="D195" s="211" t="s">
        <v>126</v>
      </c>
      <c r="E195" s="42"/>
      <c r="F195" s="212" t="s">
        <v>302</v>
      </c>
      <c r="G195" s="42"/>
      <c r="H195" s="42"/>
      <c r="I195" s="213"/>
      <c r="J195" s="42"/>
      <c r="K195" s="42"/>
      <c r="L195" s="46"/>
      <c r="M195" s="214"/>
      <c r="N195" s="215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8" t="s">
        <v>126</v>
      </c>
      <c r="AU195" s="18" t="s">
        <v>89</v>
      </c>
    </row>
    <row r="196" s="14" customFormat="1">
      <c r="A196" s="14"/>
      <c r="B196" s="241"/>
      <c r="C196" s="242"/>
      <c r="D196" s="211" t="s">
        <v>213</v>
      </c>
      <c r="E196" s="242"/>
      <c r="F196" s="244" t="s">
        <v>304</v>
      </c>
      <c r="G196" s="242"/>
      <c r="H196" s="245">
        <v>12.496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1" t="s">
        <v>213</v>
      </c>
      <c r="AU196" s="251" t="s">
        <v>89</v>
      </c>
      <c r="AV196" s="14" t="s">
        <v>89</v>
      </c>
      <c r="AW196" s="14" t="s">
        <v>4</v>
      </c>
      <c r="AX196" s="14" t="s">
        <v>86</v>
      </c>
      <c r="AY196" s="251" t="s">
        <v>120</v>
      </c>
    </row>
    <row r="197" s="2" customFormat="1" ht="24.15" customHeight="1">
      <c r="A197" s="40"/>
      <c r="B197" s="41"/>
      <c r="C197" s="198" t="s">
        <v>305</v>
      </c>
      <c r="D197" s="198" t="s">
        <v>121</v>
      </c>
      <c r="E197" s="199" t="s">
        <v>306</v>
      </c>
      <c r="F197" s="200" t="s">
        <v>307</v>
      </c>
      <c r="G197" s="201" t="s">
        <v>209</v>
      </c>
      <c r="H197" s="202">
        <v>14.699999999999999</v>
      </c>
      <c r="I197" s="203"/>
      <c r="J197" s="204">
        <f>ROUND(I197*H197,2)</f>
        <v>0</v>
      </c>
      <c r="K197" s="200" t="s">
        <v>167</v>
      </c>
      <c r="L197" s="46"/>
      <c r="M197" s="205" t="s">
        <v>32</v>
      </c>
      <c r="N197" s="206" t="s">
        <v>49</v>
      </c>
      <c r="O197" s="86"/>
      <c r="P197" s="207">
        <f>O197*H197</f>
        <v>0</v>
      </c>
      <c r="Q197" s="207">
        <v>0</v>
      </c>
      <c r="R197" s="207">
        <f>Q197*H197</f>
        <v>0</v>
      </c>
      <c r="S197" s="207">
        <v>0</v>
      </c>
      <c r="T197" s="20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09" t="s">
        <v>119</v>
      </c>
      <c r="AT197" s="209" t="s">
        <v>121</v>
      </c>
      <c r="AU197" s="209" t="s">
        <v>89</v>
      </c>
      <c r="AY197" s="18" t="s">
        <v>120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8" t="s">
        <v>86</v>
      </c>
      <c r="BK197" s="210">
        <f>ROUND(I197*H197,2)</f>
        <v>0</v>
      </c>
      <c r="BL197" s="18" t="s">
        <v>119</v>
      </c>
      <c r="BM197" s="209" t="s">
        <v>308</v>
      </c>
    </row>
    <row r="198" s="2" customFormat="1">
      <c r="A198" s="40"/>
      <c r="B198" s="41"/>
      <c r="C198" s="42"/>
      <c r="D198" s="211" t="s">
        <v>126</v>
      </c>
      <c r="E198" s="42"/>
      <c r="F198" s="212" t="s">
        <v>309</v>
      </c>
      <c r="G198" s="42"/>
      <c r="H198" s="42"/>
      <c r="I198" s="213"/>
      <c r="J198" s="42"/>
      <c r="K198" s="42"/>
      <c r="L198" s="46"/>
      <c r="M198" s="214"/>
      <c r="N198" s="21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8" t="s">
        <v>126</v>
      </c>
      <c r="AU198" s="18" t="s">
        <v>89</v>
      </c>
    </row>
    <row r="199" s="2" customFormat="1">
      <c r="A199" s="40"/>
      <c r="B199" s="41"/>
      <c r="C199" s="42"/>
      <c r="D199" s="229" t="s">
        <v>170</v>
      </c>
      <c r="E199" s="42"/>
      <c r="F199" s="230" t="s">
        <v>310</v>
      </c>
      <c r="G199" s="42"/>
      <c r="H199" s="42"/>
      <c r="I199" s="213"/>
      <c r="J199" s="42"/>
      <c r="K199" s="42"/>
      <c r="L199" s="46"/>
      <c r="M199" s="214"/>
      <c r="N199" s="215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8" t="s">
        <v>170</v>
      </c>
      <c r="AU199" s="18" t="s">
        <v>89</v>
      </c>
    </row>
    <row r="200" s="13" customFormat="1">
      <c r="A200" s="13"/>
      <c r="B200" s="231"/>
      <c r="C200" s="232"/>
      <c r="D200" s="211" t="s">
        <v>213</v>
      </c>
      <c r="E200" s="233" t="s">
        <v>32</v>
      </c>
      <c r="F200" s="234" t="s">
        <v>311</v>
      </c>
      <c r="G200" s="232"/>
      <c r="H200" s="233" t="s">
        <v>32</v>
      </c>
      <c r="I200" s="235"/>
      <c r="J200" s="232"/>
      <c r="K200" s="232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213</v>
      </c>
      <c r="AU200" s="240" t="s">
        <v>89</v>
      </c>
      <c r="AV200" s="13" t="s">
        <v>86</v>
      </c>
      <c r="AW200" s="13" t="s">
        <v>39</v>
      </c>
      <c r="AX200" s="13" t="s">
        <v>78</v>
      </c>
      <c r="AY200" s="240" t="s">
        <v>120</v>
      </c>
    </row>
    <row r="201" s="14" customFormat="1">
      <c r="A201" s="14"/>
      <c r="B201" s="241"/>
      <c r="C201" s="242"/>
      <c r="D201" s="211" t="s">
        <v>213</v>
      </c>
      <c r="E201" s="243" t="s">
        <v>32</v>
      </c>
      <c r="F201" s="244" t="s">
        <v>312</v>
      </c>
      <c r="G201" s="242"/>
      <c r="H201" s="245">
        <v>14.699999999999999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213</v>
      </c>
      <c r="AU201" s="251" t="s">
        <v>89</v>
      </c>
      <c r="AV201" s="14" t="s">
        <v>89</v>
      </c>
      <c r="AW201" s="14" t="s">
        <v>39</v>
      </c>
      <c r="AX201" s="14" t="s">
        <v>86</v>
      </c>
      <c r="AY201" s="251" t="s">
        <v>120</v>
      </c>
    </row>
    <row r="202" s="2" customFormat="1" ht="16.5" customHeight="1">
      <c r="A202" s="40"/>
      <c r="B202" s="41"/>
      <c r="C202" s="263" t="s">
        <v>313</v>
      </c>
      <c r="D202" s="263" t="s">
        <v>300</v>
      </c>
      <c r="E202" s="264" t="s">
        <v>314</v>
      </c>
      <c r="F202" s="265" t="s">
        <v>315</v>
      </c>
      <c r="G202" s="266" t="s">
        <v>316</v>
      </c>
      <c r="H202" s="267">
        <v>0.29399999999999998</v>
      </c>
      <c r="I202" s="268"/>
      <c r="J202" s="269">
        <f>ROUND(I202*H202,2)</f>
        <v>0</v>
      </c>
      <c r="K202" s="265" t="s">
        <v>167</v>
      </c>
      <c r="L202" s="270"/>
      <c r="M202" s="271" t="s">
        <v>32</v>
      </c>
      <c r="N202" s="272" t="s">
        <v>49</v>
      </c>
      <c r="O202" s="86"/>
      <c r="P202" s="207">
        <f>O202*H202</f>
        <v>0</v>
      </c>
      <c r="Q202" s="207">
        <v>0.001</v>
      </c>
      <c r="R202" s="207">
        <f>Q202*H202</f>
        <v>0.00029399999999999999</v>
      </c>
      <c r="S202" s="207">
        <v>0</v>
      </c>
      <c r="T202" s="208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09" t="s">
        <v>153</v>
      </c>
      <c r="AT202" s="209" t="s">
        <v>300</v>
      </c>
      <c r="AU202" s="209" t="s">
        <v>89</v>
      </c>
      <c r="AY202" s="18" t="s">
        <v>120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8" t="s">
        <v>86</v>
      </c>
      <c r="BK202" s="210">
        <f>ROUND(I202*H202,2)</f>
        <v>0</v>
      </c>
      <c r="BL202" s="18" t="s">
        <v>119</v>
      </c>
      <c r="BM202" s="209" t="s">
        <v>317</v>
      </c>
    </row>
    <row r="203" s="2" customFormat="1">
      <c r="A203" s="40"/>
      <c r="B203" s="41"/>
      <c r="C203" s="42"/>
      <c r="D203" s="211" t="s">
        <v>126</v>
      </c>
      <c r="E203" s="42"/>
      <c r="F203" s="212" t="s">
        <v>315</v>
      </c>
      <c r="G203" s="42"/>
      <c r="H203" s="42"/>
      <c r="I203" s="213"/>
      <c r="J203" s="42"/>
      <c r="K203" s="42"/>
      <c r="L203" s="46"/>
      <c r="M203" s="214"/>
      <c r="N203" s="215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8" t="s">
        <v>126</v>
      </c>
      <c r="AU203" s="18" t="s">
        <v>89</v>
      </c>
    </row>
    <row r="204" s="14" customFormat="1">
      <c r="A204" s="14"/>
      <c r="B204" s="241"/>
      <c r="C204" s="242"/>
      <c r="D204" s="211" t="s">
        <v>213</v>
      </c>
      <c r="E204" s="242"/>
      <c r="F204" s="244" t="s">
        <v>318</v>
      </c>
      <c r="G204" s="242"/>
      <c r="H204" s="245">
        <v>0.29399999999999998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213</v>
      </c>
      <c r="AU204" s="251" t="s">
        <v>89</v>
      </c>
      <c r="AV204" s="14" t="s">
        <v>89</v>
      </c>
      <c r="AW204" s="14" t="s">
        <v>4</v>
      </c>
      <c r="AX204" s="14" t="s">
        <v>86</v>
      </c>
      <c r="AY204" s="251" t="s">
        <v>120</v>
      </c>
    </row>
    <row r="205" s="2" customFormat="1" ht="24.15" customHeight="1">
      <c r="A205" s="40"/>
      <c r="B205" s="41"/>
      <c r="C205" s="198" t="s">
        <v>8</v>
      </c>
      <c r="D205" s="198" t="s">
        <v>121</v>
      </c>
      <c r="E205" s="199" t="s">
        <v>319</v>
      </c>
      <c r="F205" s="200" t="s">
        <v>320</v>
      </c>
      <c r="G205" s="201" t="s">
        <v>209</v>
      </c>
      <c r="H205" s="202">
        <v>14.699999999999999</v>
      </c>
      <c r="I205" s="203"/>
      <c r="J205" s="204">
        <f>ROUND(I205*H205,2)</f>
        <v>0</v>
      </c>
      <c r="K205" s="200" t="s">
        <v>167</v>
      </c>
      <c r="L205" s="46"/>
      <c r="M205" s="205" t="s">
        <v>32</v>
      </c>
      <c r="N205" s="206" t="s">
        <v>49</v>
      </c>
      <c r="O205" s="86"/>
      <c r="P205" s="207">
        <f>O205*H205</f>
        <v>0</v>
      </c>
      <c r="Q205" s="207">
        <v>0</v>
      </c>
      <c r="R205" s="207">
        <f>Q205*H205</f>
        <v>0</v>
      </c>
      <c r="S205" s="207">
        <v>0</v>
      </c>
      <c r="T205" s="20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09" t="s">
        <v>119</v>
      </c>
      <c r="AT205" s="209" t="s">
        <v>121</v>
      </c>
      <c r="AU205" s="209" t="s">
        <v>89</v>
      </c>
      <c r="AY205" s="18" t="s">
        <v>120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8" t="s">
        <v>86</v>
      </c>
      <c r="BK205" s="210">
        <f>ROUND(I205*H205,2)</f>
        <v>0</v>
      </c>
      <c r="BL205" s="18" t="s">
        <v>119</v>
      </c>
      <c r="BM205" s="209" t="s">
        <v>321</v>
      </c>
    </row>
    <row r="206" s="2" customFormat="1">
      <c r="A206" s="40"/>
      <c r="B206" s="41"/>
      <c r="C206" s="42"/>
      <c r="D206" s="211" t="s">
        <v>126</v>
      </c>
      <c r="E206" s="42"/>
      <c r="F206" s="212" t="s">
        <v>322</v>
      </c>
      <c r="G206" s="42"/>
      <c r="H206" s="42"/>
      <c r="I206" s="213"/>
      <c r="J206" s="42"/>
      <c r="K206" s="42"/>
      <c r="L206" s="46"/>
      <c r="M206" s="214"/>
      <c r="N206" s="215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126</v>
      </c>
      <c r="AU206" s="18" t="s">
        <v>89</v>
      </c>
    </row>
    <row r="207" s="2" customFormat="1">
      <c r="A207" s="40"/>
      <c r="B207" s="41"/>
      <c r="C207" s="42"/>
      <c r="D207" s="229" t="s">
        <v>170</v>
      </c>
      <c r="E207" s="42"/>
      <c r="F207" s="230" t="s">
        <v>323</v>
      </c>
      <c r="G207" s="42"/>
      <c r="H207" s="42"/>
      <c r="I207" s="213"/>
      <c r="J207" s="42"/>
      <c r="K207" s="42"/>
      <c r="L207" s="46"/>
      <c r="M207" s="214"/>
      <c r="N207" s="215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8" t="s">
        <v>170</v>
      </c>
      <c r="AU207" s="18" t="s">
        <v>89</v>
      </c>
    </row>
    <row r="208" s="13" customFormat="1">
      <c r="A208" s="13"/>
      <c r="B208" s="231"/>
      <c r="C208" s="232"/>
      <c r="D208" s="211" t="s">
        <v>213</v>
      </c>
      <c r="E208" s="233" t="s">
        <v>32</v>
      </c>
      <c r="F208" s="234" t="s">
        <v>311</v>
      </c>
      <c r="G208" s="232"/>
      <c r="H208" s="233" t="s">
        <v>32</v>
      </c>
      <c r="I208" s="235"/>
      <c r="J208" s="232"/>
      <c r="K208" s="232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213</v>
      </c>
      <c r="AU208" s="240" t="s">
        <v>89</v>
      </c>
      <c r="AV208" s="13" t="s">
        <v>86</v>
      </c>
      <c r="AW208" s="13" t="s">
        <v>39</v>
      </c>
      <c r="AX208" s="13" t="s">
        <v>78</v>
      </c>
      <c r="AY208" s="240" t="s">
        <v>120</v>
      </c>
    </row>
    <row r="209" s="14" customFormat="1">
      <c r="A209" s="14"/>
      <c r="B209" s="241"/>
      <c r="C209" s="242"/>
      <c r="D209" s="211" t="s">
        <v>213</v>
      </c>
      <c r="E209" s="243" t="s">
        <v>32</v>
      </c>
      <c r="F209" s="244" t="s">
        <v>312</v>
      </c>
      <c r="G209" s="242"/>
      <c r="H209" s="245">
        <v>14.699999999999999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1" t="s">
        <v>213</v>
      </c>
      <c r="AU209" s="251" t="s">
        <v>89</v>
      </c>
      <c r="AV209" s="14" t="s">
        <v>89</v>
      </c>
      <c r="AW209" s="14" t="s">
        <v>39</v>
      </c>
      <c r="AX209" s="14" t="s">
        <v>86</v>
      </c>
      <c r="AY209" s="251" t="s">
        <v>120</v>
      </c>
    </row>
    <row r="210" s="11" customFormat="1" ht="22.8" customHeight="1">
      <c r="A210" s="11"/>
      <c r="B210" s="184"/>
      <c r="C210" s="185"/>
      <c r="D210" s="186" t="s">
        <v>77</v>
      </c>
      <c r="E210" s="227" t="s">
        <v>130</v>
      </c>
      <c r="F210" s="227" t="s">
        <v>324</v>
      </c>
      <c r="G210" s="185"/>
      <c r="H210" s="185"/>
      <c r="I210" s="188"/>
      <c r="J210" s="228">
        <f>BK210</f>
        <v>0</v>
      </c>
      <c r="K210" s="185"/>
      <c r="L210" s="190"/>
      <c r="M210" s="191"/>
      <c r="N210" s="192"/>
      <c r="O210" s="192"/>
      <c r="P210" s="193">
        <f>SUM(P211:P214)</f>
        <v>0</v>
      </c>
      <c r="Q210" s="192"/>
      <c r="R210" s="193">
        <f>SUM(R211:R214)</f>
        <v>0.0039100000000000003</v>
      </c>
      <c r="S210" s="192"/>
      <c r="T210" s="194">
        <f>SUM(T211:T214)</f>
        <v>0</v>
      </c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R210" s="195" t="s">
        <v>86</v>
      </c>
      <c r="AT210" s="196" t="s">
        <v>77</v>
      </c>
      <c r="AU210" s="196" t="s">
        <v>86</v>
      </c>
      <c r="AY210" s="195" t="s">
        <v>120</v>
      </c>
      <c r="BK210" s="197">
        <f>SUM(BK211:BK214)</f>
        <v>0</v>
      </c>
    </row>
    <row r="211" s="2" customFormat="1" ht="24.15" customHeight="1">
      <c r="A211" s="40"/>
      <c r="B211" s="41"/>
      <c r="C211" s="198" t="s">
        <v>325</v>
      </c>
      <c r="D211" s="198" t="s">
        <v>121</v>
      </c>
      <c r="E211" s="199" t="s">
        <v>326</v>
      </c>
      <c r="F211" s="200" t="s">
        <v>327</v>
      </c>
      <c r="G211" s="201" t="s">
        <v>328</v>
      </c>
      <c r="H211" s="202">
        <v>1</v>
      </c>
      <c r="I211" s="203"/>
      <c r="J211" s="204">
        <f>ROUND(I211*H211,2)</f>
        <v>0</v>
      </c>
      <c r="K211" s="200" t="s">
        <v>167</v>
      </c>
      <c r="L211" s="46"/>
      <c r="M211" s="205" t="s">
        <v>32</v>
      </c>
      <c r="N211" s="206" t="s">
        <v>49</v>
      </c>
      <c r="O211" s="86"/>
      <c r="P211" s="207">
        <f>O211*H211</f>
        <v>0</v>
      </c>
      <c r="Q211" s="207">
        <v>0.0039100000000000003</v>
      </c>
      <c r="R211" s="207">
        <f>Q211*H211</f>
        <v>0.0039100000000000003</v>
      </c>
      <c r="S211" s="207">
        <v>0</v>
      </c>
      <c r="T211" s="208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09" t="s">
        <v>119</v>
      </c>
      <c r="AT211" s="209" t="s">
        <v>121</v>
      </c>
      <c r="AU211" s="209" t="s">
        <v>89</v>
      </c>
      <c r="AY211" s="18" t="s">
        <v>120</v>
      </c>
      <c r="BE211" s="210">
        <f>IF(N211="základní",J211,0)</f>
        <v>0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8" t="s">
        <v>86</v>
      </c>
      <c r="BK211" s="210">
        <f>ROUND(I211*H211,2)</f>
        <v>0</v>
      </c>
      <c r="BL211" s="18" t="s">
        <v>119</v>
      </c>
      <c r="BM211" s="209" t="s">
        <v>329</v>
      </c>
    </row>
    <row r="212" s="2" customFormat="1">
      <c r="A212" s="40"/>
      <c r="B212" s="41"/>
      <c r="C212" s="42"/>
      <c r="D212" s="211" t="s">
        <v>126</v>
      </c>
      <c r="E212" s="42"/>
      <c r="F212" s="212" t="s">
        <v>330</v>
      </c>
      <c r="G212" s="42"/>
      <c r="H212" s="42"/>
      <c r="I212" s="213"/>
      <c r="J212" s="42"/>
      <c r="K212" s="42"/>
      <c r="L212" s="46"/>
      <c r="M212" s="214"/>
      <c r="N212" s="215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126</v>
      </c>
      <c r="AU212" s="18" t="s">
        <v>89</v>
      </c>
    </row>
    <row r="213" s="2" customFormat="1">
      <c r="A213" s="40"/>
      <c r="B213" s="41"/>
      <c r="C213" s="42"/>
      <c r="D213" s="229" t="s">
        <v>170</v>
      </c>
      <c r="E213" s="42"/>
      <c r="F213" s="230" t="s">
        <v>331</v>
      </c>
      <c r="G213" s="42"/>
      <c r="H213" s="42"/>
      <c r="I213" s="213"/>
      <c r="J213" s="42"/>
      <c r="K213" s="42"/>
      <c r="L213" s="46"/>
      <c r="M213" s="214"/>
      <c r="N213" s="215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8" t="s">
        <v>170</v>
      </c>
      <c r="AU213" s="18" t="s">
        <v>89</v>
      </c>
    </row>
    <row r="214" s="2" customFormat="1">
      <c r="A214" s="40"/>
      <c r="B214" s="41"/>
      <c r="C214" s="42"/>
      <c r="D214" s="211" t="s">
        <v>134</v>
      </c>
      <c r="E214" s="42"/>
      <c r="F214" s="216" t="s">
        <v>332</v>
      </c>
      <c r="G214" s="42"/>
      <c r="H214" s="42"/>
      <c r="I214" s="213"/>
      <c r="J214" s="42"/>
      <c r="K214" s="42"/>
      <c r="L214" s="46"/>
      <c r="M214" s="214"/>
      <c r="N214" s="215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134</v>
      </c>
      <c r="AU214" s="18" t="s">
        <v>89</v>
      </c>
    </row>
    <row r="215" s="11" customFormat="1" ht="22.8" customHeight="1">
      <c r="A215" s="11"/>
      <c r="B215" s="184"/>
      <c r="C215" s="185"/>
      <c r="D215" s="186" t="s">
        <v>77</v>
      </c>
      <c r="E215" s="227" t="s">
        <v>119</v>
      </c>
      <c r="F215" s="227" t="s">
        <v>333</v>
      </c>
      <c r="G215" s="185"/>
      <c r="H215" s="185"/>
      <c r="I215" s="188"/>
      <c r="J215" s="228">
        <f>BK215</f>
        <v>0</v>
      </c>
      <c r="K215" s="185"/>
      <c r="L215" s="190"/>
      <c r="M215" s="191"/>
      <c r="N215" s="192"/>
      <c r="O215" s="192"/>
      <c r="P215" s="193">
        <f>SUM(P216:P223)</f>
        <v>0</v>
      </c>
      <c r="Q215" s="192"/>
      <c r="R215" s="193">
        <f>SUM(R216:R223)</f>
        <v>4.96327125</v>
      </c>
      <c r="S215" s="192"/>
      <c r="T215" s="194">
        <f>SUM(T216:T223)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195" t="s">
        <v>86</v>
      </c>
      <c r="AT215" s="196" t="s">
        <v>77</v>
      </c>
      <c r="AU215" s="196" t="s">
        <v>86</v>
      </c>
      <c r="AY215" s="195" t="s">
        <v>120</v>
      </c>
      <c r="BK215" s="197">
        <f>SUM(BK216:BK223)</f>
        <v>0</v>
      </c>
    </row>
    <row r="216" s="2" customFormat="1" ht="16.5" customHeight="1">
      <c r="A216" s="40"/>
      <c r="B216" s="41"/>
      <c r="C216" s="198" t="s">
        <v>334</v>
      </c>
      <c r="D216" s="198" t="s">
        <v>121</v>
      </c>
      <c r="E216" s="199" t="s">
        <v>335</v>
      </c>
      <c r="F216" s="200" t="s">
        <v>336</v>
      </c>
      <c r="G216" s="201" t="s">
        <v>225</v>
      </c>
      <c r="H216" s="202">
        <v>2.625</v>
      </c>
      <c r="I216" s="203"/>
      <c r="J216" s="204">
        <f>ROUND(I216*H216,2)</f>
        <v>0</v>
      </c>
      <c r="K216" s="200" t="s">
        <v>167</v>
      </c>
      <c r="L216" s="46"/>
      <c r="M216" s="205" t="s">
        <v>32</v>
      </c>
      <c r="N216" s="206" t="s">
        <v>49</v>
      </c>
      <c r="O216" s="86"/>
      <c r="P216" s="207">
        <f>O216*H216</f>
        <v>0</v>
      </c>
      <c r="Q216" s="207">
        <v>1.8907700000000001</v>
      </c>
      <c r="R216" s="207">
        <f>Q216*H216</f>
        <v>4.96327125</v>
      </c>
      <c r="S216" s="207">
        <v>0</v>
      </c>
      <c r="T216" s="20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09" t="s">
        <v>119</v>
      </c>
      <c r="AT216" s="209" t="s">
        <v>121</v>
      </c>
      <c r="AU216" s="209" t="s">
        <v>89</v>
      </c>
      <c r="AY216" s="18" t="s">
        <v>120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8" t="s">
        <v>86</v>
      </c>
      <c r="BK216" s="210">
        <f>ROUND(I216*H216,2)</f>
        <v>0</v>
      </c>
      <c r="BL216" s="18" t="s">
        <v>119</v>
      </c>
      <c r="BM216" s="209" t="s">
        <v>337</v>
      </c>
    </row>
    <row r="217" s="2" customFormat="1">
      <c r="A217" s="40"/>
      <c r="B217" s="41"/>
      <c r="C217" s="42"/>
      <c r="D217" s="211" t="s">
        <v>126</v>
      </c>
      <c r="E217" s="42"/>
      <c r="F217" s="212" t="s">
        <v>338</v>
      </c>
      <c r="G217" s="42"/>
      <c r="H217" s="42"/>
      <c r="I217" s="213"/>
      <c r="J217" s="42"/>
      <c r="K217" s="42"/>
      <c r="L217" s="46"/>
      <c r="M217" s="214"/>
      <c r="N217" s="215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8" t="s">
        <v>126</v>
      </c>
      <c r="AU217" s="18" t="s">
        <v>89</v>
      </c>
    </row>
    <row r="218" s="2" customFormat="1">
      <c r="A218" s="40"/>
      <c r="B218" s="41"/>
      <c r="C218" s="42"/>
      <c r="D218" s="229" t="s">
        <v>170</v>
      </c>
      <c r="E218" s="42"/>
      <c r="F218" s="230" t="s">
        <v>339</v>
      </c>
      <c r="G218" s="42"/>
      <c r="H218" s="42"/>
      <c r="I218" s="213"/>
      <c r="J218" s="42"/>
      <c r="K218" s="42"/>
      <c r="L218" s="46"/>
      <c r="M218" s="214"/>
      <c r="N218" s="215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170</v>
      </c>
      <c r="AU218" s="18" t="s">
        <v>89</v>
      </c>
    </row>
    <row r="219" s="13" customFormat="1">
      <c r="A219" s="13"/>
      <c r="B219" s="231"/>
      <c r="C219" s="232"/>
      <c r="D219" s="211" t="s">
        <v>213</v>
      </c>
      <c r="E219" s="233" t="s">
        <v>32</v>
      </c>
      <c r="F219" s="234" t="s">
        <v>285</v>
      </c>
      <c r="G219" s="232"/>
      <c r="H219" s="233" t="s">
        <v>32</v>
      </c>
      <c r="I219" s="235"/>
      <c r="J219" s="232"/>
      <c r="K219" s="232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213</v>
      </c>
      <c r="AU219" s="240" t="s">
        <v>89</v>
      </c>
      <c r="AV219" s="13" t="s">
        <v>86</v>
      </c>
      <c r="AW219" s="13" t="s">
        <v>39</v>
      </c>
      <c r="AX219" s="13" t="s">
        <v>78</v>
      </c>
      <c r="AY219" s="240" t="s">
        <v>120</v>
      </c>
    </row>
    <row r="220" s="14" customFormat="1">
      <c r="A220" s="14"/>
      <c r="B220" s="241"/>
      <c r="C220" s="242"/>
      <c r="D220" s="211" t="s">
        <v>213</v>
      </c>
      <c r="E220" s="243" t="s">
        <v>32</v>
      </c>
      <c r="F220" s="244" t="s">
        <v>340</v>
      </c>
      <c r="G220" s="242"/>
      <c r="H220" s="245">
        <v>1.665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1" t="s">
        <v>213</v>
      </c>
      <c r="AU220" s="251" t="s">
        <v>89</v>
      </c>
      <c r="AV220" s="14" t="s">
        <v>89</v>
      </c>
      <c r="AW220" s="14" t="s">
        <v>39</v>
      </c>
      <c r="AX220" s="14" t="s">
        <v>78</v>
      </c>
      <c r="AY220" s="251" t="s">
        <v>120</v>
      </c>
    </row>
    <row r="221" s="14" customFormat="1">
      <c r="A221" s="14"/>
      <c r="B221" s="241"/>
      <c r="C221" s="242"/>
      <c r="D221" s="211" t="s">
        <v>213</v>
      </c>
      <c r="E221" s="243" t="s">
        <v>32</v>
      </c>
      <c r="F221" s="244" t="s">
        <v>341</v>
      </c>
      <c r="G221" s="242"/>
      <c r="H221" s="245">
        <v>0.22500000000000001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213</v>
      </c>
      <c r="AU221" s="251" t="s">
        <v>89</v>
      </c>
      <c r="AV221" s="14" t="s">
        <v>89</v>
      </c>
      <c r="AW221" s="14" t="s">
        <v>39</v>
      </c>
      <c r="AX221" s="14" t="s">
        <v>78</v>
      </c>
      <c r="AY221" s="251" t="s">
        <v>120</v>
      </c>
    </row>
    <row r="222" s="14" customFormat="1">
      <c r="A222" s="14"/>
      <c r="B222" s="241"/>
      <c r="C222" s="242"/>
      <c r="D222" s="211" t="s">
        <v>213</v>
      </c>
      <c r="E222" s="243" t="s">
        <v>32</v>
      </c>
      <c r="F222" s="244" t="s">
        <v>342</v>
      </c>
      <c r="G222" s="242"/>
      <c r="H222" s="245">
        <v>0.73499999999999999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1" t="s">
        <v>213</v>
      </c>
      <c r="AU222" s="251" t="s">
        <v>89</v>
      </c>
      <c r="AV222" s="14" t="s">
        <v>89</v>
      </c>
      <c r="AW222" s="14" t="s">
        <v>39</v>
      </c>
      <c r="AX222" s="14" t="s">
        <v>78</v>
      </c>
      <c r="AY222" s="251" t="s">
        <v>120</v>
      </c>
    </row>
    <row r="223" s="15" customFormat="1">
      <c r="A223" s="15"/>
      <c r="B223" s="252"/>
      <c r="C223" s="253"/>
      <c r="D223" s="211" t="s">
        <v>213</v>
      </c>
      <c r="E223" s="254" t="s">
        <v>32</v>
      </c>
      <c r="F223" s="255" t="s">
        <v>217</v>
      </c>
      <c r="G223" s="253"/>
      <c r="H223" s="256">
        <v>2.625</v>
      </c>
      <c r="I223" s="257"/>
      <c r="J223" s="253"/>
      <c r="K223" s="253"/>
      <c r="L223" s="258"/>
      <c r="M223" s="259"/>
      <c r="N223" s="260"/>
      <c r="O223" s="260"/>
      <c r="P223" s="260"/>
      <c r="Q223" s="260"/>
      <c r="R223" s="260"/>
      <c r="S223" s="260"/>
      <c r="T223" s="261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2" t="s">
        <v>213</v>
      </c>
      <c r="AU223" s="262" t="s">
        <v>89</v>
      </c>
      <c r="AV223" s="15" t="s">
        <v>119</v>
      </c>
      <c r="AW223" s="15" t="s">
        <v>39</v>
      </c>
      <c r="AX223" s="15" t="s">
        <v>86</v>
      </c>
      <c r="AY223" s="262" t="s">
        <v>120</v>
      </c>
    </row>
    <row r="224" s="11" customFormat="1" ht="22.8" customHeight="1">
      <c r="A224" s="11"/>
      <c r="B224" s="184"/>
      <c r="C224" s="185"/>
      <c r="D224" s="186" t="s">
        <v>77</v>
      </c>
      <c r="E224" s="227" t="s">
        <v>140</v>
      </c>
      <c r="F224" s="227" t="s">
        <v>343</v>
      </c>
      <c r="G224" s="185"/>
      <c r="H224" s="185"/>
      <c r="I224" s="188"/>
      <c r="J224" s="228">
        <f>BK224</f>
        <v>0</v>
      </c>
      <c r="K224" s="185"/>
      <c r="L224" s="190"/>
      <c r="M224" s="191"/>
      <c r="N224" s="192"/>
      <c r="O224" s="192"/>
      <c r="P224" s="193">
        <f>SUM(P225:P240)</f>
        <v>0</v>
      </c>
      <c r="Q224" s="192"/>
      <c r="R224" s="193">
        <f>SUM(R225:R240)</f>
        <v>19.838573999999998</v>
      </c>
      <c r="S224" s="192"/>
      <c r="T224" s="194">
        <f>SUM(T225:T240)</f>
        <v>0</v>
      </c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R224" s="195" t="s">
        <v>86</v>
      </c>
      <c r="AT224" s="196" t="s">
        <v>77</v>
      </c>
      <c r="AU224" s="196" t="s">
        <v>86</v>
      </c>
      <c r="AY224" s="195" t="s">
        <v>120</v>
      </c>
      <c r="BK224" s="197">
        <f>SUM(BK225:BK240)</f>
        <v>0</v>
      </c>
    </row>
    <row r="225" s="2" customFormat="1" ht="24.15" customHeight="1">
      <c r="A225" s="40"/>
      <c r="B225" s="41"/>
      <c r="C225" s="198" t="s">
        <v>344</v>
      </c>
      <c r="D225" s="198" t="s">
        <v>121</v>
      </c>
      <c r="E225" s="199" t="s">
        <v>345</v>
      </c>
      <c r="F225" s="200" t="s">
        <v>346</v>
      </c>
      <c r="G225" s="201" t="s">
        <v>209</v>
      </c>
      <c r="H225" s="202">
        <v>37.799999999999997</v>
      </c>
      <c r="I225" s="203"/>
      <c r="J225" s="204">
        <f>ROUND(I225*H225,2)</f>
        <v>0</v>
      </c>
      <c r="K225" s="200" t="s">
        <v>167</v>
      </c>
      <c r="L225" s="46"/>
      <c r="M225" s="205" t="s">
        <v>32</v>
      </c>
      <c r="N225" s="206" t="s">
        <v>49</v>
      </c>
      <c r="O225" s="86"/>
      <c r="P225" s="207">
        <f>O225*H225</f>
        <v>0</v>
      </c>
      <c r="Q225" s="207">
        <v>0.46000000000000002</v>
      </c>
      <c r="R225" s="207">
        <f>Q225*H225</f>
        <v>17.387999999999998</v>
      </c>
      <c r="S225" s="207">
        <v>0</v>
      </c>
      <c r="T225" s="208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09" t="s">
        <v>119</v>
      </c>
      <c r="AT225" s="209" t="s">
        <v>121</v>
      </c>
      <c r="AU225" s="209" t="s">
        <v>89</v>
      </c>
      <c r="AY225" s="18" t="s">
        <v>120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8" t="s">
        <v>86</v>
      </c>
      <c r="BK225" s="210">
        <f>ROUND(I225*H225,2)</f>
        <v>0</v>
      </c>
      <c r="BL225" s="18" t="s">
        <v>119</v>
      </c>
      <c r="BM225" s="209" t="s">
        <v>347</v>
      </c>
    </row>
    <row r="226" s="2" customFormat="1">
      <c r="A226" s="40"/>
      <c r="B226" s="41"/>
      <c r="C226" s="42"/>
      <c r="D226" s="211" t="s">
        <v>126</v>
      </c>
      <c r="E226" s="42"/>
      <c r="F226" s="212" t="s">
        <v>348</v>
      </c>
      <c r="G226" s="42"/>
      <c r="H226" s="42"/>
      <c r="I226" s="213"/>
      <c r="J226" s="42"/>
      <c r="K226" s="42"/>
      <c r="L226" s="46"/>
      <c r="M226" s="214"/>
      <c r="N226" s="215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126</v>
      </c>
      <c r="AU226" s="18" t="s">
        <v>89</v>
      </c>
    </row>
    <row r="227" s="2" customFormat="1">
      <c r="A227" s="40"/>
      <c r="B227" s="41"/>
      <c r="C227" s="42"/>
      <c r="D227" s="229" t="s">
        <v>170</v>
      </c>
      <c r="E227" s="42"/>
      <c r="F227" s="230" t="s">
        <v>349</v>
      </c>
      <c r="G227" s="42"/>
      <c r="H227" s="42"/>
      <c r="I227" s="213"/>
      <c r="J227" s="42"/>
      <c r="K227" s="42"/>
      <c r="L227" s="46"/>
      <c r="M227" s="214"/>
      <c r="N227" s="215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8" t="s">
        <v>170</v>
      </c>
      <c r="AU227" s="18" t="s">
        <v>89</v>
      </c>
    </row>
    <row r="228" s="13" customFormat="1">
      <c r="A228" s="13"/>
      <c r="B228" s="231"/>
      <c r="C228" s="232"/>
      <c r="D228" s="211" t="s">
        <v>213</v>
      </c>
      <c r="E228" s="233" t="s">
        <v>32</v>
      </c>
      <c r="F228" s="234" t="s">
        <v>214</v>
      </c>
      <c r="G228" s="232"/>
      <c r="H228" s="233" t="s">
        <v>32</v>
      </c>
      <c r="I228" s="235"/>
      <c r="J228" s="232"/>
      <c r="K228" s="232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213</v>
      </c>
      <c r="AU228" s="240" t="s">
        <v>89</v>
      </c>
      <c r="AV228" s="13" t="s">
        <v>86</v>
      </c>
      <c r="AW228" s="13" t="s">
        <v>39</v>
      </c>
      <c r="AX228" s="13" t="s">
        <v>78</v>
      </c>
      <c r="AY228" s="240" t="s">
        <v>120</v>
      </c>
    </row>
    <row r="229" s="13" customFormat="1">
      <c r="A229" s="13"/>
      <c r="B229" s="231"/>
      <c r="C229" s="232"/>
      <c r="D229" s="211" t="s">
        <v>213</v>
      </c>
      <c r="E229" s="233" t="s">
        <v>32</v>
      </c>
      <c r="F229" s="234" t="s">
        <v>350</v>
      </c>
      <c r="G229" s="232"/>
      <c r="H229" s="233" t="s">
        <v>32</v>
      </c>
      <c r="I229" s="235"/>
      <c r="J229" s="232"/>
      <c r="K229" s="232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213</v>
      </c>
      <c r="AU229" s="240" t="s">
        <v>89</v>
      </c>
      <c r="AV229" s="13" t="s">
        <v>86</v>
      </c>
      <c r="AW229" s="13" t="s">
        <v>39</v>
      </c>
      <c r="AX229" s="13" t="s">
        <v>78</v>
      </c>
      <c r="AY229" s="240" t="s">
        <v>120</v>
      </c>
    </row>
    <row r="230" s="14" customFormat="1">
      <c r="A230" s="14"/>
      <c r="B230" s="241"/>
      <c r="C230" s="242"/>
      <c r="D230" s="211" t="s">
        <v>213</v>
      </c>
      <c r="E230" s="243" t="s">
        <v>32</v>
      </c>
      <c r="F230" s="244" t="s">
        <v>215</v>
      </c>
      <c r="G230" s="242"/>
      <c r="H230" s="245">
        <v>16.649999999999999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1" t="s">
        <v>213</v>
      </c>
      <c r="AU230" s="251" t="s">
        <v>89</v>
      </c>
      <c r="AV230" s="14" t="s">
        <v>89</v>
      </c>
      <c r="AW230" s="14" t="s">
        <v>39</v>
      </c>
      <c r="AX230" s="14" t="s">
        <v>78</v>
      </c>
      <c r="AY230" s="251" t="s">
        <v>120</v>
      </c>
    </row>
    <row r="231" s="14" customFormat="1">
      <c r="A231" s="14"/>
      <c r="B231" s="241"/>
      <c r="C231" s="242"/>
      <c r="D231" s="211" t="s">
        <v>213</v>
      </c>
      <c r="E231" s="243" t="s">
        <v>32</v>
      </c>
      <c r="F231" s="244" t="s">
        <v>216</v>
      </c>
      <c r="G231" s="242"/>
      <c r="H231" s="245">
        <v>2.25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213</v>
      </c>
      <c r="AU231" s="251" t="s">
        <v>89</v>
      </c>
      <c r="AV231" s="14" t="s">
        <v>89</v>
      </c>
      <c r="AW231" s="14" t="s">
        <v>39</v>
      </c>
      <c r="AX231" s="14" t="s">
        <v>78</v>
      </c>
      <c r="AY231" s="251" t="s">
        <v>120</v>
      </c>
    </row>
    <row r="232" s="15" customFormat="1">
      <c r="A232" s="15"/>
      <c r="B232" s="252"/>
      <c r="C232" s="253"/>
      <c r="D232" s="211" t="s">
        <v>213</v>
      </c>
      <c r="E232" s="254" t="s">
        <v>32</v>
      </c>
      <c r="F232" s="255" t="s">
        <v>217</v>
      </c>
      <c r="G232" s="253"/>
      <c r="H232" s="256">
        <v>18.899999999999999</v>
      </c>
      <c r="I232" s="257"/>
      <c r="J232" s="253"/>
      <c r="K232" s="253"/>
      <c r="L232" s="258"/>
      <c r="M232" s="259"/>
      <c r="N232" s="260"/>
      <c r="O232" s="260"/>
      <c r="P232" s="260"/>
      <c r="Q232" s="260"/>
      <c r="R232" s="260"/>
      <c r="S232" s="260"/>
      <c r="T232" s="261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2" t="s">
        <v>213</v>
      </c>
      <c r="AU232" s="262" t="s">
        <v>89</v>
      </c>
      <c r="AV232" s="15" t="s">
        <v>119</v>
      </c>
      <c r="AW232" s="15" t="s">
        <v>39</v>
      </c>
      <c r="AX232" s="15" t="s">
        <v>86</v>
      </c>
      <c r="AY232" s="262" t="s">
        <v>120</v>
      </c>
    </row>
    <row r="233" s="14" customFormat="1">
      <c r="A233" s="14"/>
      <c r="B233" s="241"/>
      <c r="C233" s="242"/>
      <c r="D233" s="211" t="s">
        <v>213</v>
      </c>
      <c r="E233" s="242"/>
      <c r="F233" s="244" t="s">
        <v>351</v>
      </c>
      <c r="G233" s="242"/>
      <c r="H233" s="245">
        <v>37.799999999999997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1" t="s">
        <v>213</v>
      </c>
      <c r="AU233" s="251" t="s">
        <v>89</v>
      </c>
      <c r="AV233" s="14" t="s">
        <v>89</v>
      </c>
      <c r="AW233" s="14" t="s">
        <v>4</v>
      </c>
      <c r="AX233" s="14" t="s">
        <v>86</v>
      </c>
      <c r="AY233" s="251" t="s">
        <v>120</v>
      </c>
    </row>
    <row r="234" s="2" customFormat="1" ht="33" customHeight="1">
      <c r="A234" s="40"/>
      <c r="B234" s="41"/>
      <c r="C234" s="198" t="s">
        <v>352</v>
      </c>
      <c r="D234" s="198" t="s">
        <v>121</v>
      </c>
      <c r="E234" s="199" t="s">
        <v>353</v>
      </c>
      <c r="F234" s="200" t="s">
        <v>354</v>
      </c>
      <c r="G234" s="201" t="s">
        <v>209</v>
      </c>
      <c r="H234" s="202">
        <v>18.899999999999999</v>
      </c>
      <c r="I234" s="203"/>
      <c r="J234" s="204">
        <f>ROUND(I234*H234,2)</f>
        <v>0</v>
      </c>
      <c r="K234" s="200" t="s">
        <v>167</v>
      </c>
      <c r="L234" s="46"/>
      <c r="M234" s="205" t="s">
        <v>32</v>
      </c>
      <c r="N234" s="206" t="s">
        <v>49</v>
      </c>
      <c r="O234" s="86"/>
      <c r="P234" s="207">
        <f>O234*H234</f>
        <v>0</v>
      </c>
      <c r="Q234" s="207">
        <v>0.12966</v>
      </c>
      <c r="R234" s="207">
        <f>Q234*H234</f>
        <v>2.4505739999999996</v>
      </c>
      <c r="S234" s="207">
        <v>0</v>
      </c>
      <c r="T234" s="208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09" t="s">
        <v>119</v>
      </c>
      <c r="AT234" s="209" t="s">
        <v>121</v>
      </c>
      <c r="AU234" s="209" t="s">
        <v>89</v>
      </c>
      <c r="AY234" s="18" t="s">
        <v>120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8" t="s">
        <v>86</v>
      </c>
      <c r="BK234" s="210">
        <f>ROUND(I234*H234,2)</f>
        <v>0</v>
      </c>
      <c r="BL234" s="18" t="s">
        <v>119</v>
      </c>
      <c r="BM234" s="209" t="s">
        <v>355</v>
      </c>
    </row>
    <row r="235" s="2" customFormat="1">
      <c r="A235" s="40"/>
      <c r="B235" s="41"/>
      <c r="C235" s="42"/>
      <c r="D235" s="211" t="s">
        <v>126</v>
      </c>
      <c r="E235" s="42"/>
      <c r="F235" s="212" t="s">
        <v>356</v>
      </c>
      <c r="G235" s="42"/>
      <c r="H235" s="42"/>
      <c r="I235" s="213"/>
      <c r="J235" s="42"/>
      <c r="K235" s="42"/>
      <c r="L235" s="46"/>
      <c r="M235" s="214"/>
      <c r="N235" s="215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8" t="s">
        <v>126</v>
      </c>
      <c r="AU235" s="18" t="s">
        <v>89</v>
      </c>
    </row>
    <row r="236" s="2" customFormat="1">
      <c r="A236" s="40"/>
      <c r="B236" s="41"/>
      <c r="C236" s="42"/>
      <c r="D236" s="229" t="s">
        <v>170</v>
      </c>
      <c r="E236" s="42"/>
      <c r="F236" s="230" t="s">
        <v>357</v>
      </c>
      <c r="G236" s="42"/>
      <c r="H236" s="42"/>
      <c r="I236" s="213"/>
      <c r="J236" s="42"/>
      <c r="K236" s="42"/>
      <c r="L236" s="46"/>
      <c r="M236" s="214"/>
      <c r="N236" s="215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8" t="s">
        <v>170</v>
      </c>
      <c r="AU236" s="18" t="s">
        <v>89</v>
      </c>
    </row>
    <row r="237" s="13" customFormat="1">
      <c r="A237" s="13"/>
      <c r="B237" s="231"/>
      <c r="C237" s="232"/>
      <c r="D237" s="211" t="s">
        <v>213</v>
      </c>
      <c r="E237" s="233" t="s">
        <v>32</v>
      </c>
      <c r="F237" s="234" t="s">
        <v>214</v>
      </c>
      <c r="G237" s="232"/>
      <c r="H237" s="233" t="s">
        <v>32</v>
      </c>
      <c r="I237" s="235"/>
      <c r="J237" s="232"/>
      <c r="K237" s="232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213</v>
      </c>
      <c r="AU237" s="240" t="s">
        <v>89</v>
      </c>
      <c r="AV237" s="13" t="s">
        <v>86</v>
      </c>
      <c r="AW237" s="13" t="s">
        <v>39</v>
      </c>
      <c r="AX237" s="13" t="s">
        <v>78</v>
      </c>
      <c r="AY237" s="240" t="s">
        <v>120</v>
      </c>
    </row>
    <row r="238" s="14" customFormat="1">
      <c r="A238" s="14"/>
      <c r="B238" s="241"/>
      <c r="C238" s="242"/>
      <c r="D238" s="211" t="s">
        <v>213</v>
      </c>
      <c r="E238" s="243" t="s">
        <v>32</v>
      </c>
      <c r="F238" s="244" t="s">
        <v>215</v>
      </c>
      <c r="G238" s="242"/>
      <c r="H238" s="245">
        <v>16.649999999999999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1" t="s">
        <v>213</v>
      </c>
      <c r="AU238" s="251" t="s">
        <v>89</v>
      </c>
      <c r="AV238" s="14" t="s">
        <v>89</v>
      </c>
      <c r="AW238" s="14" t="s">
        <v>39</v>
      </c>
      <c r="AX238" s="14" t="s">
        <v>78</v>
      </c>
      <c r="AY238" s="251" t="s">
        <v>120</v>
      </c>
    </row>
    <row r="239" s="14" customFormat="1">
      <c r="A239" s="14"/>
      <c r="B239" s="241"/>
      <c r="C239" s="242"/>
      <c r="D239" s="211" t="s">
        <v>213</v>
      </c>
      <c r="E239" s="243" t="s">
        <v>32</v>
      </c>
      <c r="F239" s="244" t="s">
        <v>216</v>
      </c>
      <c r="G239" s="242"/>
      <c r="H239" s="245">
        <v>2.25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1" t="s">
        <v>213</v>
      </c>
      <c r="AU239" s="251" t="s">
        <v>89</v>
      </c>
      <c r="AV239" s="14" t="s">
        <v>89</v>
      </c>
      <c r="AW239" s="14" t="s">
        <v>39</v>
      </c>
      <c r="AX239" s="14" t="s">
        <v>78</v>
      </c>
      <c r="AY239" s="251" t="s">
        <v>120</v>
      </c>
    </row>
    <row r="240" s="15" customFormat="1">
      <c r="A240" s="15"/>
      <c r="B240" s="252"/>
      <c r="C240" s="253"/>
      <c r="D240" s="211" t="s">
        <v>213</v>
      </c>
      <c r="E240" s="254" t="s">
        <v>32</v>
      </c>
      <c r="F240" s="255" t="s">
        <v>217</v>
      </c>
      <c r="G240" s="253"/>
      <c r="H240" s="256">
        <v>18.899999999999999</v>
      </c>
      <c r="I240" s="257"/>
      <c r="J240" s="253"/>
      <c r="K240" s="253"/>
      <c r="L240" s="258"/>
      <c r="M240" s="259"/>
      <c r="N240" s="260"/>
      <c r="O240" s="260"/>
      <c r="P240" s="260"/>
      <c r="Q240" s="260"/>
      <c r="R240" s="260"/>
      <c r="S240" s="260"/>
      <c r="T240" s="261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2" t="s">
        <v>213</v>
      </c>
      <c r="AU240" s="262" t="s">
        <v>89</v>
      </c>
      <c r="AV240" s="15" t="s">
        <v>119</v>
      </c>
      <c r="AW240" s="15" t="s">
        <v>39</v>
      </c>
      <c r="AX240" s="15" t="s">
        <v>86</v>
      </c>
      <c r="AY240" s="262" t="s">
        <v>120</v>
      </c>
    </row>
    <row r="241" s="11" customFormat="1" ht="22.8" customHeight="1">
      <c r="A241" s="11"/>
      <c r="B241" s="184"/>
      <c r="C241" s="185"/>
      <c r="D241" s="186" t="s">
        <v>77</v>
      </c>
      <c r="E241" s="227" t="s">
        <v>153</v>
      </c>
      <c r="F241" s="227" t="s">
        <v>358</v>
      </c>
      <c r="G241" s="185"/>
      <c r="H241" s="185"/>
      <c r="I241" s="188"/>
      <c r="J241" s="228">
        <f>BK241</f>
        <v>0</v>
      </c>
      <c r="K241" s="185"/>
      <c r="L241" s="190"/>
      <c r="M241" s="191"/>
      <c r="N241" s="192"/>
      <c r="O241" s="192"/>
      <c r="P241" s="193">
        <f>SUM(P242:P257)</f>
        <v>0</v>
      </c>
      <c r="Q241" s="192"/>
      <c r="R241" s="193">
        <f>SUM(R242:R257)</f>
        <v>0.015359999999999999</v>
      </c>
      <c r="S241" s="192"/>
      <c r="T241" s="194">
        <f>SUM(T242:T257)</f>
        <v>0</v>
      </c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R241" s="195" t="s">
        <v>86</v>
      </c>
      <c r="AT241" s="196" t="s">
        <v>77</v>
      </c>
      <c r="AU241" s="196" t="s">
        <v>86</v>
      </c>
      <c r="AY241" s="195" t="s">
        <v>120</v>
      </c>
      <c r="BK241" s="197">
        <f>SUM(BK242:BK257)</f>
        <v>0</v>
      </c>
    </row>
    <row r="242" s="2" customFormat="1" ht="16.5" customHeight="1">
      <c r="A242" s="40"/>
      <c r="B242" s="41"/>
      <c r="C242" s="198" t="s">
        <v>359</v>
      </c>
      <c r="D242" s="198" t="s">
        <v>121</v>
      </c>
      <c r="E242" s="199" t="s">
        <v>360</v>
      </c>
      <c r="F242" s="200" t="s">
        <v>361</v>
      </c>
      <c r="G242" s="201" t="s">
        <v>362</v>
      </c>
      <c r="H242" s="202">
        <v>48</v>
      </c>
      <c r="I242" s="203"/>
      <c r="J242" s="204">
        <f>ROUND(I242*H242,2)</f>
        <v>0</v>
      </c>
      <c r="K242" s="200" t="s">
        <v>167</v>
      </c>
      <c r="L242" s="46"/>
      <c r="M242" s="205" t="s">
        <v>32</v>
      </c>
      <c r="N242" s="206" t="s">
        <v>49</v>
      </c>
      <c r="O242" s="86"/>
      <c r="P242" s="207">
        <f>O242*H242</f>
        <v>0</v>
      </c>
      <c r="Q242" s="207">
        <v>0.00019000000000000001</v>
      </c>
      <c r="R242" s="207">
        <f>Q242*H242</f>
        <v>0.0091199999999999996</v>
      </c>
      <c r="S242" s="207">
        <v>0</v>
      </c>
      <c r="T242" s="208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09" t="s">
        <v>119</v>
      </c>
      <c r="AT242" s="209" t="s">
        <v>121</v>
      </c>
      <c r="AU242" s="209" t="s">
        <v>89</v>
      </c>
      <c r="AY242" s="18" t="s">
        <v>120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8" t="s">
        <v>86</v>
      </c>
      <c r="BK242" s="210">
        <f>ROUND(I242*H242,2)</f>
        <v>0</v>
      </c>
      <c r="BL242" s="18" t="s">
        <v>119</v>
      </c>
      <c r="BM242" s="209" t="s">
        <v>363</v>
      </c>
    </row>
    <row r="243" s="2" customFormat="1">
      <c r="A243" s="40"/>
      <c r="B243" s="41"/>
      <c r="C243" s="42"/>
      <c r="D243" s="211" t="s">
        <v>126</v>
      </c>
      <c r="E243" s="42"/>
      <c r="F243" s="212" t="s">
        <v>364</v>
      </c>
      <c r="G243" s="42"/>
      <c r="H243" s="42"/>
      <c r="I243" s="213"/>
      <c r="J243" s="42"/>
      <c r="K243" s="42"/>
      <c r="L243" s="46"/>
      <c r="M243" s="214"/>
      <c r="N243" s="215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8" t="s">
        <v>126</v>
      </c>
      <c r="AU243" s="18" t="s">
        <v>89</v>
      </c>
    </row>
    <row r="244" s="2" customFormat="1">
      <c r="A244" s="40"/>
      <c r="B244" s="41"/>
      <c r="C244" s="42"/>
      <c r="D244" s="229" t="s">
        <v>170</v>
      </c>
      <c r="E244" s="42"/>
      <c r="F244" s="230" t="s">
        <v>365</v>
      </c>
      <c r="G244" s="42"/>
      <c r="H244" s="42"/>
      <c r="I244" s="213"/>
      <c r="J244" s="42"/>
      <c r="K244" s="42"/>
      <c r="L244" s="46"/>
      <c r="M244" s="214"/>
      <c r="N244" s="215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8" t="s">
        <v>170</v>
      </c>
      <c r="AU244" s="18" t="s">
        <v>89</v>
      </c>
    </row>
    <row r="245" s="13" customFormat="1">
      <c r="A245" s="13"/>
      <c r="B245" s="231"/>
      <c r="C245" s="232"/>
      <c r="D245" s="211" t="s">
        <v>213</v>
      </c>
      <c r="E245" s="233" t="s">
        <v>32</v>
      </c>
      <c r="F245" s="234" t="s">
        <v>214</v>
      </c>
      <c r="G245" s="232"/>
      <c r="H245" s="233" t="s">
        <v>32</v>
      </c>
      <c r="I245" s="235"/>
      <c r="J245" s="232"/>
      <c r="K245" s="232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213</v>
      </c>
      <c r="AU245" s="240" t="s">
        <v>89</v>
      </c>
      <c r="AV245" s="13" t="s">
        <v>86</v>
      </c>
      <c r="AW245" s="13" t="s">
        <v>39</v>
      </c>
      <c r="AX245" s="13" t="s">
        <v>78</v>
      </c>
      <c r="AY245" s="240" t="s">
        <v>120</v>
      </c>
    </row>
    <row r="246" s="14" customFormat="1">
      <c r="A246" s="14"/>
      <c r="B246" s="241"/>
      <c r="C246" s="242"/>
      <c r="D246" s="211" t="s">
        <v>213</v>
      </c>
      <c r="E246" s="243" t="s">
        <v>32</v>
      </c>
      <c r="F246" s="244" t="s">
        <v>366</v>
      </c>
      <c r="G246" s="242"/>
      <c r="H246" s="245">
        <v>33.299999999999997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213</v>
      </c>
      <c r="AU246" s="251" t="s">
        <v>89</v>
      </c>
      <c r="AV246" s="14" t="s">
        <v>89</v>
      </c>
      <c r="AW246" s="14" t="s">
        <v>39</v>
      </c>
      <c r="AX246" s="14" t="s">
        <v>78</v>
      </c>
      <c r="AY246" s="251" t="s">
        <v>120</v>
      </c>
    </row>
    <row r="247" s="13" customFormat="1">
      <c r="A247" s="13"/>
      <c r="B247" s="231"/>
      <c r="C247" s="232"/>
      <c r="D247" s="211" t="s">
        <v>213</v>
      </c>
      <c r="E247" s="233" t="s">
        <v>32</v>
      </c>
      <c r="F247" s="234" t="s">
        <v>367</v>
      </c>
      <c r="G247" s="232"/>
      <c r="H247" s="233" t="s">
        <v>32</v>
      </c>
      <c r="I247" s="235"/>
      <c r="J247" s="232"/>
      <c r="K247" s="232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213</v>
      </c>
      <c r="AU247" s="240" t="s">
        <v>89</v>
      </c>
      <c r="AV247" s="13" t="s">
        <v>86</v>
      </c>
      <c r="AW247" s="13" t="s">
        <v>39</v>
      </c>
      <c r="AX247" s="13" t="s">
        <v>78</v>
      </c>
      <c r="AY247" s="240" t="s">
        <v>120</v>
      </c>
    </row>
    <row r="248" s="14" customFormat="1">
      <c r="A248" s="14"/>
      <c r="B248" s="241"/>
      <c r="C248" s="242"/>
      <c r="D248" s="211" t="s">
        <v>213</v>
      </c>
      <c r="E248" s="243" t="s">
        <v>32</v>
      </c>
      <c r="F248" s="244" t="s">
        <v>368</v>
      </c>
      <c r="G248" s="242"/>
      <c r="H248" s="245">
        <v>14.699999999999999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1" t="s">
        <v>213</v>
      </c>
      <c r="AU248" s="251" t="s">
        <v>89</v>
      </c>
      <c r="AV248" s="14" t="s">
        <v>89</v>
      </c>
      <c r="AW248" s="14" t="s">
        <v>39</v>
      </c>
      <c r="AX248" s="14" t="s">
        <v>78</v>
      </c>
      <c r="AY248" s="251" t="s">
        <v>120</v>
      </c>
    </row>
    <row r="249" s="15" customFormat="1">
      <c r="A249" s="15"/>
      <c r="B249" s="252"/>
      <c r="C249" s="253"/>
      <c r="D249" s="211" t="s">
        <v>213</v>
      </c>
      <c r="E249" s="254" t="s">
        <v>32</v>
      </c>
      <c r="F249" s="255" t="s">
        <v>217</v>
      </c>
      <c r="G249" s="253"/>
      <c r="H249" s="256">
        <v>48</v>
      </c>
      <c r="I249" s="257"/>
      <c r="J249" s="253"/>
      <c r="K249" s="253"/>
      <c r="L249" s="258"/>
      <c r="M249" s="259"/>
      <c r="N249" s="260"/>
      <c r="O249" s="260"/>
      <c r="P249" s="260"/>
      <c r="Q249" s="260"/>
      <c r="R249" s="260"/>
      <c r="S249" s="260"/>
      <c r="T249" s="26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2" t="s">
        <v>213</v>
      </c>
      <c r="AU249" s="262" t="s">
        <v>89</v>
      </c>
      <c r="AV249" s="15" t="s">
        <v>119</v>
      </c>
      <c r="AW249" s="15" t="s">
        <v>39</v>
      </c>
      <c r="AX249" s="15" t="s">
        <v>86</v>
      </c>
      <c r="AY249" s="262" t="s">
        <v>120</v>
      </c>
    </row>
    <row r="250" s="2" customFormat="1" ht="21.75" customHeight="1">
      <c r="A250" s="40"/>
      <c r="B250" s="41"/>
      <c r="C250" s="198" t="s">
        <v>7</v>
      </c>
      <c r="D250" s="198" t="s">
        <v>121</v>
      </c>
      <c r="E250" s="199" t="s">
        <v>369</v>
      </c>
      <c r="F250" s="200" t="s">
        <v>370</v>
      </c>
      <c r="G250" s="201" t="s">
        <v>362</v>
      </c>
      <c r="H250" s="202">
        <v>48</v>
      </c>
      <c r="I250" s="203"/>
      <c r="J250" s="204">
        <f>ROUND(I250*H250,2)</f>
        <v>0</v>
      </c>
      <c r="K250" s="200" t="s">
        <v>167</v>
      </c>
      <c r="L250" s="46"/>
      <c r="M250" s="205" t="s">
        <v>32</v>
      </c>
      <c r="N250" s="206" t="s">
        <v>49</v>
      </c>
      <c r="O250" s="86"/>
      <c r="P250" s="207">
        <f>O250*H250</f>
        <v>0</v>
      </c>
      <c r="Q250" s="207">
        <v>0.00012999999999999999</v>
      </c>
      <c r="R250" s="207">
        <f>Q250*H250</f>
        <v>0.006239999999999999</v>
      </c>
      <c r="S250" s="207">
        <v>0</v>
      </c>
      <c r="T250" s="208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09" t="s">
        <v>119</v>
      </c>
      <c r="AT250" s="209" t="s">
        <v>121</v>
      </c>
      <c r="AU250" s="209" t="s">
        <v>89</v>
      </c>
      <c r="AY250" s="18" t="s">
        <v>120</v>
      </c>
      <c r="BE250" s="210">
        <f>IF(N250="základní",J250,0)</f>
        <v>0</v>
      </c>
      <c r="BF250" s="210">
        <f>IF(N250="snížená",J250,0)</f>
        <v>0</v>
      </c>
      <c r="BG250" s="210">
        <f>IF(N250="zákl. přenesená",J250,0)</f>
        <v>0</v>
      </c>
      <c r="BH250" s="210">
        <f>IF(N250="sníž. přenesená",J250,0)</f>
        <v>0</v>
      </c>
      <c r="BI250" s="210">
        <f>IF(N250="nulová",J250,0)</f>
        <v>0</v>
      </c>
      <c r="BJ250" s="18" t="s">
        <v>86</v>
      </c>
      <c r="BK250" s="210">
        <f>ROUND(I250*H250,2)</f>
        <v>0</v>
      </c>
      <c r="BL250" s="18" t="s">
        <v>119</v>
      </c>
      <c r="BM250" s="209" t="s">
        <v>371</v>
      </c>
    </row>
    <row r="251" s="2" customFormat="1">
      <c r="A251" s="40"/>
      <c r="B251" s="41"/>
      <c r="C251" s="42"/>
      <c r="D251" s="211" t="s">
        <v>126</v>
      </c>
      <c r="E251" s="42"/>
      <c r="F251" s="212" t="s">
        <v>372</v>
      </c>
      <c r="G251" s="42"/>
      <c r="H251" s="42"/>
      <c r="I251" s="213"/>
      <c r="J251" s="42"/>
      <c r="K251" s="42"/>
      <c r="L251" s="46"/>
      <c r="M251" s="214"/>
      <c r="N251" s="215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8" t="s">
        <v>126</v>
      </c>
      <c r="AU251" s="18" t="s">
        <v>89</v>
      </c>
    </row>
    <row r="252" s="2" customFormat="1">
      <c r="A252" s="40"/>
      <c r="B252" s="41"/>
      <c r="C252" s="42"/>
      <c r="D252" s="229" t="s">
        <v>170</v>
      </c>
      <c r="E252" s="42"/>
      <c r="F252" s="230" t="s">
        <v>373</v>
      </c>
      <c r="G252" s="42"/>
      <c r="H252" s="42"/>
      <c r="I252" s="213"/>
      <c r="J252" s="42"/>
      <c r="K252" s="42"/>
      <c r="L252" s="46"/>
      <c r="M252" s="214"/>
      <c r="N252" s="215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8" t="s">
        <v>170</v>
      </c>
      <c r="AU252" s="18" t="s">
        <v>89</v>
      </c>
    </row>
    <row r="253" s="13" customFormat="1">
      <c r="A253" s="13"/>
      <c r="B253" s="231"/>
      <c r="C253" s="232"/>
      <c r="D253" s="211" t="s">
        <v>213</v>
      </c>
      <c r="E253" s="233" t="s">
        <v>32</v>
      </c>
      <c r="F253" s="234" t="s">
        <v>214</v>
      </c>
      <c r="G253" s="232"/>
      <c r="H253" s="233" t="s">
        <v>32</v>
      </c>
      <c r="I253" s="235"/>
      <c r="J253" s="232"/>
      <c r="K253" s="232"/>
      <c r="L253" s="236"/>
      <c r="M253" s="237"/>
      <c r="N253" s="238"/>
      <c r="O253" s="238"/>
      <c r="P253" s="238"/>
      <c r="Q253" s="238"/>
      <c r="R253" s="238"/>
      <c r="S253" s="238"/>
      <c r="T253" s="23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0" t="s">
        <v>213</v>
      </c>
      <c r="AU253" s="240" t="s">
        <v>89</v>
      </c>
      <c r="AV253" s="13" t="s">
        <v>86</v>
      </c>
      <c r="AW253" s="13" t="s">
        <v>39</v>
      </c>
      <c r="AX253" s="13" t="s">
        <v>78</v>
      </c>
      <c r="AY253" s="240" t="s">
        <v>120</v>
      </c>
    </row>
    <row r="254" s="14" customFormat="1">
      <c r="A254" s="14"/>
      <c r="B254" s="241"/>
      <c r="C254" s="242"/>
      <c r="D254" s="211" t="s">
        <v>213</v>
      </c>
      <c r="E254" s="243" t="s">
        <v>32</v>
      </c>
      <c r="F254" s="244" t="s">
        <v>366</v>
      </c>
      <c r="G254" s="242"/>
      <c r="H254" s="245">
        <v>33.299999999999997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1" t="s">
        <v>213</v>
      </c>
      <c r="AU254" s="251" t="s">
        <v>89</v>
      </c>
      <c r="AV254" s="14" t="s">
        <v>89</v>
      </c>
      <c r="AW254" s="14" t="s">
        <v>39</v>
      </c>
      <c r="AX254" s="14" t="s">
        <v>78</v>
      </c>
      <c r="AY254" s="251" t="s">
        <v>120</v>
      </c>
    </row>
    <row r="255" s="13" customFormat="1">
      <c r="A255" s="13"/>
      <c r="B255" s="231"/>
      <c r="C255" s="232"/>
      <c r="D255" s="211" t="s">
        <v>213</v>
      </c>
      <c r="E255" s="233" t="s">
        <v>32</v>
      </c>
      <c r="F255" s="234" t="s">
        <v>367</v>
      </c>
      <c r="G255" s="232"/>
      <c r="H255" s="233" t="s">
        <v>32</v>
      </c>
      <c r="I255" s="235"/>
      <c r="J255" s="232"/>
      <c r="K255" s="232"/>
      <c r="L255" s="236"/>
      <c r="M255" s="237"/>
      <c r="N255" s="238"/>
      <c r="O255" s="238"/>
      <c r="P255" s="238"/>
      <c r="Q255" s="238"/>
      <c r="R255" s="238"/>
      <c r="S255" s="238"/>
      <c r="T255" s="23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0" t="s">
        <v>213</v>
      </c>
      <c r="AU255" s="240" t="s">
        <v>89</v>
      </c>
      <c r="AV255" s="13" t="s">
        <v>86</v>
      </c>
      <c r="AW255" s="13" t="s">
        <v>39</v>
      </c>
      <c r="AX255" s="13" t="s">
        <v>78</v>
      </c>
      <c r="AY255" s="240" t="s">
        <v>120</v>
      </c>
    </row>
    <row r="256" s="14" customFormat="1">
      <c r="A256" s="14"/>
      <c r="B256" s="241"/>
      <c r="C256" s="242"/>
      <c r="D256" s="211" t="s">
        <v>213</v>
      </c>
      <c r="E256" s="243" t="s">
        <v>32</v>
      </c>
      <c r="F256" s="244" t="s">
        <v>368</v>
      </c>
      <c r="G256" s="242"/>
      <c r="H256" s="245">
        <v>14.699999999999999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1" t="s">
        <v>213</v>
      </c>
      <c r="AU256" s="251" t="s">
        <v>89</v>
      </c>
      <c r="AV256" s="14" t="s">
        <v>89</v>
      </c>
      <c r="AW256" s="14" t="s">
        <v>39</v>
      </c>
      <c r="AX256" s="14" t="s">
        <v>78</v>
      </c>
      <c r="AY256" s="251" t="s">
        <v>120</v>
      </c>
    </row>
    <row r="257" s="15" customFormat="1">
      <c r="A257" s="15"/>
      <c r="B257" s="252"/>
      <c r="C257" s="253"/>
      <c r="D257" s="211" t="s">
        <v>213</v>
      </c>
      <c r="E257" s="254" t="s">
        <v>32</v>
      </c>
      <c r="F257" s="255" t="s">
        <v>217</v>
      </c>
      <c r="G257" s="253"/>
      <c r="H257" s="256">
        <v>48</v>
      </c>
      <c r="I257" s="257"/>
      <c r="J257" s="253"/>
      <c r="K257" s="253"/>
      <c r="L257" s="258"/>
      <c r="M257" s="259"/>
      <c r="N257" s="260"/>
      <c r="O257" s="260"/>
      <c r="P257" s="260"/>
      <c r="Q257" s="260"/>
      <c r="R257" s="260"/>
      <c r="S257" s="260"/>
      <c r="T257" s="261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2" t="s">
        <v>213</v>
      </c>
      <c r="AU257" s="262" t="s">
        <v>89</v>
      </c>
      <c r="AV257" s="15" t="s">
        <v>119</v>
      </c>
      <c r="AW257" s="15" t="s">
        <v>39</v>
      </c>
      <c r="AX257" s="15" t="s">
        <v>86</v>
      </c>
      <c r="AY257" s="262" t="s">
        <v>120</v>
      </c>
    </row>
    <row r="258" s="11" customFormat="1" ht="22.8" customHeight="1">
      <c r="A258" s="11"/>
      <c r="B258" s="184"/>
      <c r="C258" s="185"/>
      <c r="D258" s="186" t="s">
        <v>77</v>
      </c>
      <c r="E258" s="227" t="s">
        <v>266</v>
      </c>
      <c r="F258" s="227" t="s">
        <v>374</v>
      </c>
      <c r="G258" s="185"/>
      <c r="H258" s="185"/>
      <c r="I258" s="188"/>
      <c r="J258" s="228">
        <f>BK258</f>
        <v>0</v>
      </c>
      <c r="K258" s="185"/>
      <c r="L258" s="190"/>
      <c r="M258" s="191"/>
      <c r="N258" s="192"/>
      <c r="O258" s="192"/>
      <c r="P258" s="193">
        <f>SUM(P259:P271)</f>
        <v>0</v>
      </c>
      <c r="Q258" s="192"/>
      <c r="R258" s="193">
        <f>SUM(R259:R271)</f>
        <v>0.024602999999999996</v>
      </c>
      <c r="S258" s="192"/>
      <c r="T258" s="194">
        <f>SUM(T259:T271)</f>
        <v>0.0037199999999999998</v>
      </c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R258" s="195" t="s">
        <v>86</v>
      </c>
      <c r="AT258" s="196" t="s">
        <v>77</v>
      </c>
      <c r="AU258" s="196" t="s">
        <v>86</v>
      </c>
      <c r="AY258" s="195" t="s">
        <v>120</v>
      </c>
      <c r="BK258" s="197">
        <f>SUM(BK259:BK271)</f>
        <v>0</v>
      </c>
    </row>
    <row r="259" s="2" customFormat="1" ht="33" customHeight="1">
      <c r="A259" s="40"/>
      <c r="B259" s="41"/>
      <c r="C259" s="198" t="s">
        <v>375</v>
      </c>
      <c r="D259" s="198" t="s">
        <v>121</v>
      </c>
      <c r="E259" s="199" t="s">
        <v>376</v>
      </c>
      <c r="F259" s="200" t="s">
        <v>377</v>
      </c>
      <c r="G259" s="201" t="s">
        <v>362</v>
      </c>
      <c r="H259" s="202">
        <v>39.299999999999997</v>
      </c>
      <c r="I259" s="203"/>
      <c r="J259" s="204">
        <f>ROUND(I259*H259,2)</f>
        <v>0</v>
      </c>
      <c r="K259" s="200" t="s">
        <v>167</v>
      </c>
      <c r="L259" s="46"/>
      <c r="M259" s="205" t="s">
        <v>32</v>
      </c>
      <c r="N259" s="206" t="s">
        <v>49</v>
      </c>
      <c r="O259" s="86"/>
      <c r="P259" s="207">
        <f>O259*H259</f>
        <v>0</v>
      </c>
      <c r="Q259" s="207">
        <v>0.00060999999999999997</v>
      </c>
      <c r="R259" s="207">
        <f>Q259*H259</f>
        <v>0.023972999999999998</v>
      </c>
      <c r="S259" s="207">
        <v>0</v>
      </c>
      <c r="T259" s="208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09" t="s">
        <v>119</v>
      </c>
      <c r="AT259" s="209" t="s">
        <v>121</v>
      </c>
      <c r="AU259" s="209" t="s">
        <v>89</v>
      </c>
      <c r="AY259" s="18" t="s">
        <v>120</v>
      </c>
      <c r="BE259" s="210">
        <f>IF(N259="základní",J259,0)</f>
        <v>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8" t="s">
        <v>86</v>
      </c>
      <c r="BK259" s="210">
        <f>ROUND(I259*H259,2)</f>
        <v>0</v>
      </c>
      <c r="BL259" s="18" t="s">
        <v>119</v>
      </c>
      <c r="BM259" s="209" t="s">
        <v>378</v>
      </c>
    </row>
    <row r="260" s="2" customFormat="1">
      <c r="A260" s="40"/>
      <c r="B260" s="41"/>
      <c r="C260" s="42"/>
      <c r="D260" s="211" t="s">
        <v>126</v>
      </c>
      <c r="E260" s="42"/>
      <c r="F260" s="212" t="s">
        <v>379</v>
      </c>
      <c r="G260" s="42"/>
      <c r="H260" s="42"/>
      <c r="I260" s="213"/>
      <c r="J260" s="42"/>
      <c r="K260" s="42"/>
      <c r="L260" s="46"/>
      <c r="M260" s="214"/>
      <c r="N260" s="215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8" t="s">
        <v>126</v>
      </c>
      <c r="AU260" s="18" t="s">
        <v>89</v>
      </c>
    </row>
    <row r="261" s="2" customFormat="1">
      <c r="A261" s="40"/>
      <c r="B261" s="41"/>
      <c r="C261" s="42"/>
      <c r="D261" s="229" t="s">
        <v>170</v>
      </c>
      <c r="E261" s="42"/>
      <c r="F261" s="230" t="s">
        <v>380</v>
      </c>
      <c r="G261" s="42"/>
      <c r="H261" s="42"/>
      <c r="I261" s="213"/>
      <c r="J261" s="42"/>
      <c r="K261" s="42"/>
      <c r="L261" s="46"/>
      <c r="M261" s="214"/>
      <c r="N261" s="215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170</v>
      </c>
      <c r="AU261" s="18" t="s">
        <v>89</v>
      </c>
    </row>
    <row r="262" s="14" customFormat="1">
      <c r="A262" s="14"/>
      <c r="B262" s="241"/>
      <c r="C262" s="242"/>
      <c r="D262" s="211" t="s">
        <v>213</v>
      </c>
      <c r="E262" s="243" t="s">
        <v>32</v>
      </c>
      <c r="F262" s="244" t="s">
        <v>381</v>
      </c>
      <c r="G262" s="242"/>
      <c r="H262" s="245">
        <v>39.299999999999997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1" t="s">
        <v>213</v>
      </c>
      <c r="AU262" s="251" t="s">
        <v>89</v>
      </c>
      <c r="AV262" s="14" t="s">
        <v>89</v>
      </c>
      <c r="AW262" s="14" t="s">
        <v>39</v>
      </c>
      <c r="AX262" s="14" t="s">
        <v>86</v>
      </c>
      <c r="AY262" s="251" t="s">
        <v>120</v>
      </c>
    </row>
    <row r="263" s="2" customFormat="1" ht="24.15" customHeight="1">
      <c r="A263" s="40"/>
      <c r="B263" s="41"/>
      <c r="C263" s="198" t="s">
        <v>382</v>
      </c>
      <c r="D263" s="198" t="s">
        <v>121</v>
      </c>
      <c r="E263" s="199" t="s">
        <v>383</v>
      </c>
      <c r="F263" s="200" t="s">
        <v>384</v>
      </c>
      <c r="G263" s="201" t="s">
        <v>362</v>
      </c>
      <c r="H263" s="202">
        <v>39.299999999999997</v>
      </c>
      <c r="I263" s="203"/>
      <c r="J263" s="204">
        <f>ROUND(I263*H263,2)</f>
        <v>0</v>
      </c>
      <c r="K263" s="200" t="s">
        <v>167</v>
      </c>
      <c r="L263" s="46"/>
      <c r="M263" s="205" t="s">
        <v>32</v>
      </c>
      <c r="N263" s="206" t="s">
        <v>49</v>
      </c>
      <c r="O263" s="86"/>
      <c r="P263" s="207">
        <f>O263*H263</f>
        <v>0</v>
      </c>
      <c r="Q263" s="207">
        <v>0</v>
      </c>
      <c r="R263" s="207">
        <f>Q263*H263</f>
        <v>0</v>
      </c>
      <c r="S263" s="207">
        <v>0</v>
      </c>
      <c r="T263" s="208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09" t="s">
        <v>119</v>
      </c>
      <c r="AT263" s="209" t="s">
        <v>121</v>
      </c>
      <c r="AU263" s="209" t="s">
        <v>89</v>
      </c>
      <c r="AY263" s="18" t="s">
        <v>120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8" t="s">
        <v>86</v>
      </c>
      <c r="BK263" s="210">
        <f>ROUND(I263*H263,2)</f>
        <v>0</v>
      </c>
      <c r="BL263" s="18" t="s">
        <v>119</v>
      </c>
      <c r="BM263" s="209" t="s">
        <v>385</v>
      </c>
    </row>
    <row r="264" s="2" customFormat="1">
      <c r="A264" s="40"/>
      <c r="B264" s="41"/>
      <c r="C264" s="42"/>
      <c r="D264" s="211" t="s">
        <v>126</v>
      </c>
      <c r="E264" s="42"/>
      <c r="F264" s="212" t="s">
        <v>386</v>
      </c>
      <c r="G264" s="42"/>
      <c r="H264" s="42"/>
      <c r="I264" s="213"/>
      <c r="J264" s="42"/>
      <c r="K264" s="42"/>
      <c r="L264" s="46"/>
      <c r="M264" s="214"/>
      <c r="N264" s="215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8" t="s">
        <v>126</v>
      </c>
      <c r="AU264" s="18" t="s">
        <v>89</v>
      </c>
    </row>
    <row r="265" s="2" customFormat="1">
      <c r="A265" s="40"/>
      <c r="B265" s="41"/>
      <c r="C265" s="42"/>
      <c r="D265" s="229" t="s">
        <v>170</v>
      </c>
      <c r="E265" s="42"/>
      <c r="F265" s="230" t="s">
        <v>387</v>
      </c>
      <c r="G265" s="42"/>
      <c r="H265" s="42"/>
      <c r="I265" s="213"/>
      <c r="J265" s="42"/>
      <c r="K265" s="42"/>
      <c r="L265" s="46"/>
      <c r="M265" s="214"/>
      <c r="N265" s="215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8" t="s">
        <v>170</v>
      </c>
      <c r="AU265" s="18" t="s">
        <v>89</v>
      </c>
    </row>
    <row r="266" s="14" customFormat="1">
      <c r="A266" s="14"/>
      <c r="B266" s="241"/>
      <c r="C266" s="242"/>
      <c r="D266" s="211" t="s">
        <v>213</v>
      </c>
      <c r="E266" s="243" t="s">
        <v>32</v>
      </c>
      <c r="F266" s="244" t="s">
        <v>381</v>
      </c>
      <c r="G266" s="242"/>
      <c r="H266" s="245">
        <v>39.299999999999997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1" t="s">
        <v>213</v>
      </c>
      <c r="AU266" s="251" t="s">
        <v>89</v>
      </c>
      <c r="AV266" s="14" t="s">
        <v>89</v>
      </c>
      <c r="AW266" s="14" t="s">
        <v>39</v>
      </c>
      <c r="AX266" s="14" t="s">
        <v>86</v>
      </c>
      <c r="AY266" s="251" t="s">
        <v>120</v>
      </c>
    </row>
    <row r="267" s="2" customFormat="1" ht="24.15" customHeight="1">
      <c r="A267" s="40"/>
      <c r="B267" s="41"/>
      <c r="C267" s="198" t="s">
        <v>388</v>
      </c>
      <c r="D267" s="198" t="s">
        <v>121</v>
      </c>
      <c r="E267" s="199" t="s">
        <v>389</v>
      </c>
      <c r="F267" s="200" t="s">
        <v>390</v>
      </c>
      <c r="G267" s="201" t="s">
        <v>362</v>
      </c>
      <c r="H267" s="202">
        <v>0.59999999999999998</v>
      </c>
      <c r="I267" s="203"/>
      <c r="J267" s="204">
        <f>ROUND(I267*H267,2)</f>
        <v>0</v>
      </c>
      <c r="K267" s="200" t="s">
        <v>167</v>
      </c>
      <c r="L267" s="46"/>
      <c r="M267" s="205" t="s">
        <v>32</v>
      </c>
      <c r="N267" s="206" t="s">
        <v>49</v>
      </c>
      <c r="O267" s="86"/>
      <c r="P267" s="207">
        <f>O267*H267</f>
        <v>0</v>
      </c>
      <c r="Q267" s="207">
        <v>0.0010499999999999999</v>
      </c>
      <c r="R267" s="207">
        <f>Q267*H267</f>
        <v>0.00062999999999999992</v>
      </c>
      <c r="S267" s="207">
        <v>0.0061999999999999998</v>
      </c>
      <c r="T267" s="208">
        <f>S267*H267</f>
        <v>0.0037199999999999998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09" t="s">
        <v>119</v>
      </c>
      <c r="AT267" s="209" t="s">
        <v>121</v>
      </c>
      <c r="AU267" s="209" t="s">
        <v>89</v>
      </c>
      <c r="AY267" s="18" t="s">
        <v>120</v>
      </c>
      <c r="BE267" s="210">
        <f>IF(N267="základní",J267,0)</f>
        <v>0</v>
      </c>
      <c r="BF267" s="210">
        <f>IF(N267="snížená",J267,0)</f>
        <v>0</v>
      </c>
      <c r="BG267" s="210">
        <f>IF(N267="zákl. přenesená",J267,0)</f>
        <v>0</v>
      </c>
      <c r="BH267" s="210">
        <f>IF(N267="sníž. přenesená",J267,0)</f>
        <v>0</v>
      </c>
      <c r="BI267" s="210">
        <f>IF(N267="nulová",J267,0)</f>
        <v>0</v>
      </c>
      <c r="BJ267" s="18" t="s">
        <v>86</v>
      </c>
      <c r="BK267" s="210">
        <f>ROUND(I267*H267,2)</f>
        <v>0</v>
      </c>
      <c r="BL267" s="18" t="s">
        <v>119</v>
      </c>
      <c r="BM267" s="209" t="s">
        <v>391</v>
      </c>
    </row>
    <row r="268" s="2" customFormat="1">
      <c r="A268" s="40"/>
      <c r="B268" s="41"/>
      <c r="C268" s="42"/>
      <c r="D268" s="211" t="s">
        <v>126</v>
      </c>
      <c r="E268" s="42"/>
      <c r="F268" s="212" t="s">
        <v>392</v>
      </c>
      <c r="G268" s="42"/>
      <c r="H268" s="42"/>
      <c r="I268" s="213"/>
      <c r="J268" s="42"/>
      <c r="K268" s="42"/>
      <c r="L268" s="46"/>
      <c r="M268" s="214"/>
      <c r="N268" s="215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8" t="s">
        <v>126</v>
      </c>
      <c r="AU268" s="18" t="s">
        <v>89</v>
      </c>
    </row>
    <row r="269" s="2" customFormat="1">
      <c r="A269" s="40"/>
      <c r="B269" s="41"/>
      <c r="C269" s="42"/>
      <c r="D269" s="229" t="s">
        <v>170</v>
      </c>
      <c r="E269" s="42"/>
      <c r="F269" s="230" t="s">
        <v>393</v>
      </c>
      <c r="G269" s="42"/>
      <c r="H269" s="42"/>
      <c r="I269" s="213"/>
      <c r="J269" s="42"/>
      <c r="K269" s="42"/>
      <c r="L269" s="46"/>
      <c r="M269" s="214"/>
      <c r="N269" s="215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8" t="s">
        <v>170</v>
      </c>
      <c r="AU269" s="18" t="s">
        <v>89</v>
      </c>
    </row>
    <row r="270" s="13" customFormat="1">
      <c r="A270" s="13"/>
      <c r="B270" s="231"/>
      <c r="C270" s="232"/>
      <c r="D270" s="211" t="s">
        <v>213</v>
      </c>
      <c r="E270" s="233" t="s">
        <v>32</v>
      </c>
      <c r="F270" s="234" t="s">
        <v>394</v>
      </c>
      <c r="G270" s="232"/>
      <c r="H270" s="233" t="s">
        <v>32</v>
      </c>
      <c r="I270" s="235"/>
      <c r="J270" s="232"/>
      <c r="K270" s="232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213</v>
      </c>
      <c r="AU270" s="240" t="s">
        <v>89</v>
      </c>
      <c r="AV270" s="13" t="s">
        <v>86</v>
      </c>
      <c r="AW270" s="13" t="s">
        <v>39</v>
      </c>
      <c r="AX270" s="13" t="s">
        <v>78</v>
      </c>
      <c r="AY270" s="240" t="s">
        <v>120</v>
      </c>
    </row>
    <row r="271" s="14" customFormat="1">
      <c r="A271" s="14"/>
      <c r="B271" s="241"/>
      <c r="C271" s="242"/>
      <c r="D271" s="211" t="s">
        <v>213</v>
      </c>
      <c r="E271" s="243" t="s">
        <v>32</v>
      </c>
      <c r="F271" s="244" t="s">
        <v>395</v>
      </c>
      <c r="G271" s="242"/>
      <c r="H271" s="245">
        <v>0.59999999999999998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1" t="s">
        <v>213</v>
      </c>
      <c r="AU271" s="251" t="s">
        <v>89</v>
      </c>
      <c r="AV271" s="14" t="s">
        <v>89</v>
      </c>
      <c r="AW271" s="14" t="s">
        <v>39</v>
      </c>
      <c r="AX271" s="14" t="s">
        <v>86</v>
      </c>
      <c r="AY271" s="251" t="s">
        <v>120</v>
      </c>
    </row>
    <row r="272" s="11" customFormat="1" ht="22.8" customHeight="1">
      <c r="A272" s="11"/>
      <c r="B272" s="184"/>
      <c r="C272" s="185"/>
      <c r="D272" s="186" t="s">
        <v>77</v>
      </c>
      <c r="E272" s="227" t="s">
        <v>396</v>
      </c>
      <c r="F272" s="227" t="s">
        <v>397</v>
      </c>
      <c r="G272" s="185"/>
      <c r="H272" s="185"/>
      <c r="I272" s="188"/>
      <c r="J272" s="228">
        <f>BK272</f>
        <v>0</v>
      </c>
      <c r="K272" s="185"/>
      <c r="L272" s="190"/>
      <c r="M272" s="191"/>
      <c r="N272" s="192"/>
      <c r="O272" s="192"/>
      <c r="P272" s="193">
        <f>SUM(P273:P290)</f>
        <v>0</v>
      </c>
      <c r="Q272" s="192"/>
      <c r="R272" s="193">
        <f>SUM(R273:R290)</f>
        <v>0</v>
      </c>
      <c r="S272" s="192"/>
      <c r="T272" s="194">
        <f>SUM(T273:T290)</f>
        <v>0</v>
      </c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R272" s="195" t="s">
        <v>86</v>
      </c>
      <c r="AT272" s="196" t="s">
        <v>77</v>
      </c>
      <c r="AU272" s="196" t="s">
        <v>86</v>
      </c>
      <c r="AY272" s="195" t="s">
        <v>120</v>
      </c>
      <c r="BK272" s="197">
        <f>SUM(BK273:BK290)</f>
        <v>0</v>
      </c>
    </row>
    <row r="273" s="2" customFormat="1" ht="16.5" customHeight="1">
      <c r="A273" s="40"/>
      <c r="B273" s="41"/>
      <c r="C273" s="198" t="s">
        <v>398</v>
      </c>
      <c r="D273" s="198" t="s">
        <v>121</v>
      </c>
      <c r="E273" s="199" t="s">
        <v>399</v>
      </c>
      <c r="F273" s="200" t="s">
        <v>400</v>
      </c>
      <c r="G273" s="201" t="s">
        <v>269</v>
      </c>
      <c r="H273" s="202">
        <v>12.818</v>
      </c>
      <c r="I273" s="203"/>
      <c r="J273" s="204">
        <f>ROUND(I273*H273,2)</f>
        <v>0</v>
      </c>
      <c r="K273" s="200" t="s">
        <v>167</v>
      </c>
      <c r="L273" s="46"/>
      <c r="M273" s="205" t="s">
        <v>32</v>
      </c>
      <c r="N273" s="206" t="s">
        <v>49</v>
      </c>
      <c r="O273" s="86"/>
      <c r="P273" s="207">
        <f>O273*H273</f>
        <v>0</v>
      </c>
      <c r="Q273" s="207">
        <v>0</v>
      </c>
      <c r="R273" s="207">
        <f>Q273*H273</f>
        <v>0</v>
      </c>
      <c r="S273" s="207">
        <v>0</v>
      </c>
      <c r="T273" s="208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09" t="s">
        <v>119</v>
      </c>
      <c r="AT273" s="209" t="s">
        <v>121</v>
      </c>
      <c r="AU273" s="209" t="s">
        <v>89</v>
      </c>
      <c r="AY273" s="18" t="s">
        <v>120</v>
      </c>
      <c r="BE273" s="210">
        <f>IF(N273="základní",J273,0)</f>
        <v>0</v>
      </c>
      <c r="BF273" s="210">
        <f>IF(N273="snížená",J273,0)</f>
        <v>0</v>
      </c>
      <c r="BG273" s="210">
        <f>IF(N273="zákl. přenesená",J273,0)</f>
        <v>0</v>
      </c>
      <c r="BH273" s="210">
        <f>IF(N273="sníž. přenesená",J273,0)</f>
        <v>0</v>
      </c>
      <c r="BI273" s="210">
        <f>IF(N273="nulová",J273,0)</f>
        <v>0</v>
      </c>
      <c r="BJ273" s="18" t="s">
        <v>86</v>
      </c>
      <c r="BK273" s="210">
        <f>ROUND(I273*H273,2)</f>
        <v>0</v>
      </c>
      <c r="BL273" s="18" t="s">
        <v>119</v>
      </c>
      <c r="BM273" s="209" t="s">
        <v>401</v>
      </c>
    </row>
    <row r="274" s="2" customFormat="1">
      <c r="A274" s="40"/>
      <c r="B274" s="41"/>
      <c r="C274" s="42"/>
      <c r="D274" s="211" t="s">
        <v>126</v>
      </c>
      <c r="E274" s="42"/>
      <c r="F274" s="212" t="s">
        <v>402</v>
      </c>
      <c r="G274" s="42"/>
      <c r="H274" s="42"/>
      <c r="I274" s="213"/>
      <c r="J274" s="42"/>
      <c r="K274" s="42"/>
      <c r="L274" s="46"/>
      <c r="M274" s="214"/>
      <c r="N274" s="215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8" t="s">
        <v>126</v>
      </c>
      <c r="AU274" s="18" t="s">
        <v>89</v>
      </c>
    </row>
    <row r="275" s="2" customFormat="1">
      <c r="A275" s="40"/>
      <c r="B275" s="41"/>
      <c r="C275" s="42"/>
      <c r="D275" s="229" t="s">
        <v>170</v>
      </c>
      <c r="E275" s="42"/>
      <c r="F275" s="230" t="s">
        <v>403</v>
      </c>
      <c r="G275" s="42"/>
      <c r="H275" s="42"/>
      <c r="I275" s="213"/>
      <c r="J275" s="42"/>
      <c r="K275" s="42"/>
      <c r="L275" s="46"/>
      <c r="M275" s="214"/>
      <c r="N275" s="215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8" t="s">
        <v>170</v>
      </c>
      <c r="AU275" s="18" t="s">
        <v>89</v>
      </c>
    </row>
    <row r="276" s="2" customFormat="1" ht="24.15" customHeight="1">
      <c r="A276" s="40"/>
      <c r="B276" s="41"/>
      <c r="C276" s="198" t="s">
        <v>404</v>
      </c>
      <c r="D276" s="198" t="s">
        <v>121</v>
      </c>
      <c r="E276" s="199" t="s">
        <v>405</v>
      </c>
      <c r="F276" s="200" t="s">
        <v>406</v>
      </c>
      <c r="G276" s="201" t="s">
        <v>269</v>
      </c>
      <c r="H276" s="202">
        <v>51.271999999999998</v>
      </c>
      <c r="I276" s="203"/>
      <c r="J276" s="204">
        <f>ROUND(I276*H276,2)</f>
        <v>0</v>
      </c>
      <c r="K276" s="200" t="s">
        <v>167</v>
      </c>
      <c r="L276" s="46"/>
      <c r="M276" s="205" t="s">
        <v>32</v>
      </c>
      <c r="N276" s="206" t="s">
        <v>49</v>
      </c>
      <c r="O276" s="86"/>
      <c r="P276" s="207">
        <f>O276*H276</f>
        <v>0</v>
      </c>
      <c r="Q276" s="207">
        <v>0</v>
      </c>
      <c r="R276" s="207">
        <f>Q276*H276</f>
        <v>0</v>
      </c>
      <c r="S276" s="207">
        <v>0</v>
      </c>
      <c r="T276" s="208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09" t="s">
        <v>119</v>
      </c>
      <c r="AT276" s="209" t="s">
        <v>121</v>
      </c>
      <c r="AU276" s="209" t="s">
        <v>89</v>
      </c>
      <c r="AY276" s="18" t="s">
        <v>120</v>
      </c>
      <c r="BE276" s="210">
        <f>IF(N276="základní",J276,0)</f>
        <v>0</v>
      </c>
      <c r="BF276" s="210">
        <f>IF(N276="snížená",J276,0)</f>
        <v>0</v>
      </c>
      <c r="BG276" s="210">
        <f>IF(N276="zákl. přenesená",J276,0)</f>
        <v>0</v>
      </c>
      <c r="BH276" s="210">
        <f>IF(N276="sníž. přenesená",J276,0)</f>
        <v>0</v>
      </c>
      <c r="BI276" s="210">
        <f>IF(N276="nulová",J276,0)</f>
        <v>0</v>
      </c>
      <c r="BJ276" s="18" t="s">
        <v>86</v>
      </c>
      <c r="BK276" s="210">
        <f>ROUND(I276*H276,2)</f>
        <v>0</v>
      </c>
      <c r="BL276" s="18" t="s">
        <v>119</v>
      </c>
      <c r="BM276" s="209" t="s">
        <v>407</v>
      </c>
    </row>
    <row r="277" s="2" customFormat="1">
      <c r="A277" s="40"/>
      <c r="B277" s="41"/>
      <c r="C277" s="42"/>
      <c r="D277" s="211" t="s">
        <v>126</v>
      </c>
      <c r="E277" s="42"/>
      <c r="F277" s="212" t="s">
        <v>408</v>
      </c>
      <c r="G277" s="42"/>
      <c r="H277" s="42"/>
      <c r="I277" s="213"/>
      <c r="J277" s="42"/>
      <c r="K277" s="42"/>
      <c r="L277" s="46"/>
      <c r="M277" s="214"/>
      <c r="N277" s="215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8" t="s">
        <v>126</v>
      </c>
      <c r="AU277" s="18" t="s">
        <v>89</v>
      </c>
    </row>
    <row r="278" s="2" customFormat="1">
      <c r="A278" s="40"/>
      <c r="B278" s="41"/>
      <c r="C278" s="42"/>
      <c r="D278" s="229" t="s">
        <v>170</v>
      </c>
      <c r="E278" s="42"/>
      <c r="F278" s="230" t="s">
        <v>409</v>
      </c>
      <c r="G278" s="42"/>
      <c r="H278" s="42"/>
      <c r="I278" s="213"/>
      <c r="J278" s="42"/>
      <c r="K278" s="42"/>
      <c r="L278" s="46"/>
      <c r="M278" s="214"/>
      <c r="N278" s="215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8" t="s">
        <v>170</v>
      </c>
      <c r="AU278" s="18" t="s">
        <v>89</v>
      </c>
    </row>
    <row r="279" s="14" customFormat="1">
      <c r="A279" s="14"/>
      <c r="B279" s="241"/>
      <c r="C279" s="242"/>
      <c r="D279" s="211" t="s">
        <v>213</v>
      </c>
      <c r="E279" s="242"/>
      <c r="F279" s="244" t="s">
        <v>410</v>
      </c>
      <c r="G279" s="242"/>
      <c r="H279" s="245">
        <v>51.271999999999998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1" t="s">
        <v>213</v>
      </c>
      <c r="AU279" s="251" t="s">
        <v>89</v>
      </c>
      <c r="AV279" s="14" t="s">
        <v>89</v>
      </c>
      <c r="AW279" s="14" t="s">
        <v>4</v>
      </c>
      <c r="AX279" s="14" t="s">
        <v>86</v>
      </c>
      <c r="AY279" s="251" t="s">
        <v>120</v>
      </c>
    </row>
    <row r="280" s="2" customFormat="1" ht="24.15" customHeight="1">
      <c r="A280" s="40"/>
      <c r="B280" s="41"/>
      <c r="C280" s="198" t="s">
        <v>411</v>
      </c>
      <c r="D280" s="198" t="s">
        <v>121</v>
      </c>
      <c r="E280" s="199" t="s">
        <v>412</v>
      </c>
      <c r="F280" s="200" t="s">
        <v>413</v>
      </c>
      <c r="G280" s="201" t="s">
        <v>269</v>
      </c>
      <c r="H280" s="202">
        <v>12.818</v>
      </c>
      <c r="I280" s="203"/>
      <c r="J280" s="204">
        <f>ROUND(I280*H280,2)</f>
        <v>0</v>
      </c>
      <c r="K280" s="200" t="s">
        <v>167</v>
      </c>
      <c r="L280" s="46"/>
      <c r="M280" s="205" t="s">
        <v>32</v>
      </c>
      <c r="N280" s="206" t="s">
        <v>49</v>
      </c>
      <c r="O280" s="86"/>
      <c r="P280" s="207">
        <f>O280*H280</f>
        <v>0</v>
      </c>
      <c r="Q280" s="207">
        <v>0</v>
      </c>
      <c r="R280" s="207">
        <f>Q280*H280</f>
        <v>0</v>
      </c>
      <c r="S280" s="207">
        <v>0</v>
      </c>
      <c r="T280" s="208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09" t="s">
        <v>119</v>
      </c>
      <c r="AT280" s="209" t="s">
        <v>121</v>
      </c>
      <c r="AU280" s="209" t="s">
        <v>89</v>
      </c>
      <c r="AY280" s="18" t="s">
        <v>120</v>
      </c>
      <c r="BE280" s="210">
        <f>IF(N280="základní",J280,0)</f>
        <v>0</v>
      </c>
      <c r="BF280" s="210">
        <f>IF(N280="snížená",J280,0)</f>
        <v>0</v>
      </c>
      <c r="BG280" s="210">
        <f>IF(N280="zákl. přenesená",J280,0)</f>
        <v>0</v>
      </c>
      <c r="BH280" s="210">
        <f>IF(N280="sníž. přenesená",J280,0)</f>
        <v>0</v>
      </c>
      <c r="BI280" s="210">
        <f>IF(N280="nulová",J280,0)</f>
        <v>0</v>
      </c>
      <c r="BJ280" s="18" t="s">
        <v>86</v>
      </c>
      <c r="BK280" s="210">
        <f>ROUND(I280*H280,2)</f>
        <v>0</v>
      </c>
      <c r="BL280" s="18" t="s">
        <v>119</v>
      </c>
      <c r="BM280" s="209" t="s">
        <v>414</v>
      </c>
    </row>
    <row r="281" s="2" customFormat="1">
      <c r="A281" s="40"/>
      <c r="B281" s="41"/>
      <c r="C281" s="42"/>
      <c r="D281" s="211" t="s">
        <v>126</v>
      </c>
      <c r="E281" s="42"/>
      <c r="F281" s="212" t="s">
        <v>415</v>
      </c>
      <c r="G281" s="42"/>
      <c r="H281" s="42"/>
      <c r="I281" s="213"/>
      <c r="J281" s="42"/>
      <c r="K281" s="42"/>
      <c r="L281" s="46"/>
      <c r="M281" s="214"/>
      <c r="N281" s="215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8" t="s">
        <v>126</v>
      </c>
      <c r="AU281" s="18" t="s">
        <v>89</v>
      </c>
    </row>
    <row r="282" s="2" customFormat="1">
      <c r="A282" s="40"/>
      <c r="B282" s="41"/>
      <c r="C282" s="42"/>
      <c r="D282" s="229" t="s">
        <v>170</v>
      </c>
      <c r="E282" s="42"/>
      <c r="F282" s="230" t="s">
        <v>416</v>
      </c>
      <c r="G282" s="42"/>
      <c r="H282" s="42"/>
      <c r="I282" s="213"/>
      <c r="J282" s="42"/>
      <c r="K282" s="42"/>
      <c r="L282" s="46"/>
      <c r="M282" s="214"/>
      <c r="N282" s="215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8" t="s">
        <v>170</v>
      </c>
      <c r="AU282" s="18" t="s">
        <v>89</v>
      </c>
    </row>
    <row r="283" s="2" customFormat="1" ht="44.25" customHeight="1">
      <c r="A283" s="40"/>
      <c r="B283" s="41"/>
      <c r="C283" s="198" t="s">
        <v>417</v>
      </c>
      <c r="D283" s="198" t="s">
        <v>121</v>
      </c>
      <c r="E283" s="199" t="s">
        <v>418</v>
      </c>
      <c r="F283" s="200" t="s">
        <v>271</v>
      </c>
      <c r="G283" s="201" t="s">
        <v>269</v>
      </c>
      <c r="H283" s="202">
        <v>10.962</v>
      </c>
      <c r="I283" s="203"/>
      <c r="J283" s="204">
        <f>ROUND(I283*H283,2)</f>
        <v>0</v>
      </c>
      <c r="K283" s="200" t="s">
        <v>167</v>
      </c>
      <c r="L283" s="46"/>
      <c r="M283" s="205" t="s">
        <v>32</v>
      </c>
      <c r="N283" s="206" t="s">
        <v>49</v>
      </c>
      <c r="O283" s="86"/>
      <c r="P283" s="207">
        <f>O283*H283</f>
        <v>0</v>
      </c>
      <c r="Q283" s="207">
        <v>0</v>
      </c>
      <c r="R283" s="207">
        <f>Q283*H283</f>
        <v>0</v>
      </c>
      <c r="S283" s="207">
        <v>0</v>
      </c>
      <c r="T283" s="208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09" t="s">
        <v>119</v>
      </c>
      <c r="AT283" s="209" t="s">
        <v>121</v>
      </c>
      <c r="AU283" s="209" t="s">
        <v>89</v>
      </c>
      <c r="AY283" s="18" t="s">
        <v>120</v>
      </c>
      <c r="BE283" s="210">
        <f>IF(N283="základní",J283,0)</f>
        <v>0</v>
      </c>
      <c r="BF283" s="210">
        <f>IF(N283="snížená",J283,0)</f>
        <v>0</v>
      </c>
      <c r="BG283" s="210">
        <f>IF(N283="zákl. přenesená",J283,0)</f>
        <v>0</v>
      </c>
      <c r="BH283" s="210">
        <f>IF(N283="sníž. přenesená",J283,0)</f>
        <v>0</v>
      </c>
      <c r="BI283" s="210">
        <f>IF(N283="nulová",J283,0)</f>
        <v>0</v>
      </c>
      <c r="BJ283" s="18" t="s">
        <v>86</v>
      </c>
      <c r="BK283" s="210">
        <f>ROUND(I283*H283,2)</f>
        <v>0</v>
      </c>
      <c r="BL283" s="18" t="s">
        <v>119</v>
      </c>
      <c r="BM283" s="209" t="s">
        <v>419</v>
      </c>
    </row>
    <row r="284" s="2" customFormat="1">
      <c r="A284" s="40"/>
      <c r="B284" s="41"/>
      <c r="C284" s="42"/>
      <c r="D284" s="211" t="s">
        <v>126</v>
      </c>
      <c r="E284" s="42"/>
      <c r="F284" s="212" t="s">
        <v>271</v>
      </c>
      <c r="G284" s="42"/>
      <c r="H284" s="42"/>
      <c r="I284" s="213"/>
      <c r="J284" s="42"/>
      <c r="K284" s="42"/>
      <c r="L284" s="46"/>
      <c r="M284" s="214"/>
      <c r="N284" s="215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8" t="s">
        <v>126</v>
      </c>
      <c r="AU284" s="18" t="s">
        <v>89</v>
      </c>
    </row>
    <row r="285" s="2" customFormat="1">
      <c r="A285" s="40"/>
      <c r="B285" s="41"/>
      <c r="C285" s="42"/>
      <c r="D285" s="229" t="s">
        <v>170</v>
      </c>
      <c r="E285" s="42"/>
      <c r="F285" s="230" t="s">
        <v>420</v>
      </c>
      <c r="G285" s="42"/>
      <c r="H285" s="42"/>
      <c r="I285" s="213"/>
      <c r="J285" s="42"/>
      <c r="K285" s="42"/>
      <c r="L285" s="46"/>
      <c r="M285" s="214"/>
      <c r="N285" s="215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8" t="s">
        <v>170</v>
      </c>
      <c r="AU285" s="18" t="s">
        <v>89</v>
      </c>
    </row>
    <row r="286" s="14" customFormat="1">
      <c r="A286" s="14"/>
      <c r="B286" s="241"/>
      <c r="C286" s="242"/>
      <c r="D286" s="211" t="s">
        <v>213</v>
      </c>
      <c r="E286" s="243" t="s">
        <v>32</v>
      </c>
      <c r="F286" s="244" t="s">
        <v>421</v>
      </c>
      <c r="G286" s="242"/>
      <c r="H286" s="245">
        <v>10.962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1" t="s">
        <v>213</v>
      </c>
      <c r="AU286" s="251" t="s">
        <v>89</v>
      </c>
      <c r="AV286" s="14" t="s">
        <v>89</v>
      </c>
      <c r="AW286" s="14" t="s">
        <v>39</v>
      </c>
      <c r="AX286" s="14" t="s">
        <v>86</v>
      </c>
      <c r="AY286" s="251" t="s">
        <v>120</v>
      </c>
    </row>
    <row r="287" s="2" customFormat="1" ht="44.25" customHeight="1">
      <c r="A287" s="40"/>
      <c r="B287" s="41"/>
      <c r="C287" s="198" t="s">
        <v>422</v>
      </c>
      <c r="D287" s="198" t="s">
        <v>121</v>
      </c>
      <c r="E287" s="199" t="s">
        <v>423</v>
      </c>
      <c r="F287" s="200" t="s">
        <v>424</v>
      </c>
      <c r="G287" s="201" t="s">
        <v>269</v>
      </c>
      <c r="H287" s="202">
        <v>1.8520000000000001</v>
      </c>
      <c r="I287" s="203"/>
      <c r="J287" s="204">
        <f>ROUND(I287*H287,2)</f>
        <v>0</v>
      </c>
      <c r="K287" s="200" t="s">
        <v>167</v>
      </c>
      <c r="L287" s="46"/>
      <c r="M287" s="205" t="s">
        <v>32</v>
      </c>
      <c r="N287" s="206" t="s">
        <v>49</v>
      </c>
      <c r="O287" s="86"/>
      <c r="P287" s="207">
        <f>O287*H287</f>
        <v>0</v>
      </c>
      <c r="Q287" s="207">
        <v>0</v>
      </c>
      <c r="R287" s="207">
        <f>Q287*H287</f>
        <v>0</v>
      </c>
      <c r="S287" s="207">
        <v>0</v>
      </c>
      <c r="T287" s="208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09" t="s">
        <v>119</v>
      </c>
      <c r="AT287" s="209" t="s">
        <v>121</v>
      </c>
      <c r="AU287" s="209" t="s">
        <v>89</v>
      </c>
      <c r="AY287" s="18" t="s">
        <v>120</v>
      </c>
      <c r="BE287" s="210">
        <f>IF(N287="základní",J287,0)</f>
        <v>0</v>
      </c>
      <c r="BF287" s="210">
        <f>IF(N287="snížená",J287,0)</f>
        <v>0</v>
      </c>
      <c r="BG287" s="210">
        <f>IF(N287="zákl. přenesená",J287,0)</f>
        <v>0</v>
      </c>
      <c r="BH287" s="210">
        <f>IF(N287="sníž. přenesená",J287,0)</f>
        <v>0</v>
      </c>
      <c r="BI287" s="210">
        <f>IF(N287="nulová",J287,0)</f>
        <v>0</v>
      </c>
      <c r="BJ287" s="18" t="s">
        <v>86</v>
      </c>
      <c r="BK287" s="210">
        <f>ROUND(I287*H287,2)</f>
        <v>0</v>
      </c>
      <c r="BL287" s="18" t="s">
        <v>119</v>
      </c>
      <c r="BM287" s="209" t="s">
        <v>425</v>
      </c>
    </row>
    <row r="288" s="2" customFormat="1">
      <c r="A288" s="40"/>
      <c r="B288" s="41"/>
      <c r="C288" s="42"/>
      <c r="D288" s="211" t="s">
        <v>126</v>
      </c>
      <c r="E288" s="42"/>
      <c r="F288" s="212" t="s">
        <v>424</v>
      </c>
      <c r="G288" s="42"/>
      <c r="H288" s="42"/>
      <c r="I288" s="213"/>
      <c r="J288" s="42"/>
      <c r="K288" s="42"/>
      <c r="L288" s="46"/>
      <c r="M288" s="214"/>
      <c r="N288" s="215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8" t="s">
        <v>126</v>
      </c>
      <c r="AU288" s="18" t="s">
        <v>89</v>
      </c>
    </row>
    <row r="289" s="2" customFormat="1">
      <c r="A289" s="40"/>
      <c r="B289" s="41"/>
      <c r="C289" s="42"/>
      <c r="D289" s="229" t="s">
        <v>170</v>
      </c>
      <c r="E289" s="42"/>
      <c r="F289" s="230" t="s">
        <v>426</v>
      </c>
      <c r="G289" s="42"/>
      <c r="H289" s="42"/>
      <c r="I289" s="213"/>
      <c r="J289" s="42"/>
      <c r="K289" s="42"/>
      <c r="L289" s="46"/>
      <c r="M289" s="214"/>
      <c r="N289" s="215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8" t="s">
        <v>170</v>
      </c>
      <c r="AU289" s="18" t="s">
        <v>89</v>
      </c>
    </row>
    <row r="290" s="14" customFormat="1">
      <c r="A290" s="14"/>
      <c r="B290" s="241"/>
      <c r="C290" s="242"/>
      <c r="D290" s="211" t="s">
        <v>213</v>
      </c>
      <c r="E290" s="243" t="s">
        <v>32</v>
      </c>
      <c r="F290" s="244" t="s">
        <v>427</v>
      </c>
      <c r="G290" s="242"/>
      <c r="H290" s="245">
        <v>1.8520000000000001</v>
      </c>
      <c r="I290" s="246"/>
      <c r="J290" s="242"/>
      <c r="K290" s="242"/>
      <c r="L290" s="247"/>
      <c r="M290" s="248"/>
      <c r="N290" s="249"/>
      <c r="O290" s="249"/>
      <c r="P290" s="249"/>
      <c r="Q290" s="249"/>
      <c r="R290" s="249"/>
      <c r="S290" s="249"/>
      <c r="T290" s="25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1" t="s">
        <v>213</v>
      </c>
      <c r="AU290" s="251" t="s">
        <v>89</v>
      </c>
      <c r="AV290" s="14" t="s">
        <v>89</v>
      </c>
      <c r="AW290" s="14" t="s">
        <v>39</v>
      </c>
      <c r="AX290" s="14" t="s">
        <v>86</v>
      </c>
      <c r="AY290" s="251" t="s">
        <v>120</v>
      </c>
    </row>
    <row r="291" s="11" customFormat="1" ht="22.8" customHeight="1">
      <c r="A291" s="11"/>
      <c r="B291" s="184"/>
      <c r="C291" s="185"/>
      <c r="D291" s="186" t="s">
        <v>77</v>
      </c>
      <c r="E291" s="227" t="s">
        <v>428</v>
      </c>
      <c r="F291" s="227" t="s">
        <v>429</v>
      </c>
      <c r="G291" s="185"/>
      <c r="H291" s="185"/>
      <c r="I291" s="188"/>
      <c r="J291" s="228">
        <f>BK291</f>
        <v>0</v>
      </c>
      <c r="K291" s="185"/>
      <c r="L291" s="190"/>
      <c r="M291" s="191"/>
      <c r="N291" s="192"/>
      <c r="O291" s="192"/>
      <c r="P291" s="193">
        <f>SUM(P292:P297)</f>
        <v>0</v>
      </c>
      <c r="Q291" s="192"/>
      <c r="R291" s="193">
        <f>SUM(R292:R297)</f>
        <v>0</v>
      </c>
      <c r="S291" s="192"/>
      <c r="T291" s="194">
        <f>SUM(T292:T297)</f>
        <v>0</v>
      </c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R291" s="195" t="s">
        <v>86</v>
      </c>
      <c r="AT291" s="196" t="s">
        <v>77</v>
      </c>
      <c r="AU291" s="196" t="s">
        <v>86</v>
      </c>
      <c r="AY291" s="195" t="s">
        <v>120</v>
      </c>
      <c r="BK291" s="197">
        <f>SUM(BK292:BK297)</f>
        <v>0</v>
      </c>
    </row>
    <row r="292" s="2" customFormat="1" ht="24.15" customHeight="1">
      <c r="A292" s="40"/>
      <c r="B292" s="41"/>
      <c r="C292" s="198" t="s">
        <v>430</v>
      </c>
      <c r="D292" s="198" t="s">
        <v>121</v>
      </c>
      <c r="E292" s="199" t="s">
        <v>431</v>
      </c>
      <c r="F292" s="200" t="s">
        <v>432</v>
      </c>
      <c r="G292" s="201" t="s">
        <v>269</v>
      </c>
      <c r="H292" s="202">
        <v>37.454000000000001</v>
      </c>
      <c r="I292" s="203"/>
      <c r="J292" s="204">
        <f>ROUND(I292*H292,2)</f>
        <v>0</v>
      </c>
      <c r="K292" s="200" t="s">
        <v>167</v>
      </c>
      <c r="L292" s="46"/>
      <c r="M292" s="205" t="s">
        <v>32</v>
      </c>
      <c r="N292" s="206" t="s">
        <v>49</v>
      </c>
      <c r="O292" s="86"/>
      <c r="P292" s="207">
        <f>O292*H292</f>
        <v>0</v>
      </c>
      <c r="Q292" s="207">
        <v>0</v>
      </c>
      <c r="R292" s="207">
        <f>Q292*H292</f>
        <v>0</v>
      </c>
      <c r="S292" s="207">
        <v>0</v>
      </c>
      <c r="T292" s="208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09" t="s">
        <v>119</v>
      </c>
      <c r="AT292" s="209" t="s">
        <v>121</v>
      </c>
      <c r="AU292" s="209" t="s">
        <v>89</v>
      </c>
      <c r="AY292" s="18" t="s">
        <v>120</v>
      </c>
      <c r="BE292" s="210">
        <f>IF(N292="základní",J292,0)</f>
        <v>0</v>
      </c>
      <c r="BF292" s="210">
        <f>IF(N292="snížená",J292,0)</f>
        <v>0</v>
      </c>
      <c r="BG292" s="210">
        <f>IF(N292="zákl. přenesená",J292,0)</f>
        <v>0</v>
      </c>
      <c r="BH292" s="210">
        <f>IF(N292="sníž. přenesená",J292,0)</f>
        <v>0</v>
      </c>
      <c r="BI292" s="210">
        <f>IF(N292="nulová",J292,0)</f>
        <v>0</v>
      </c>
      <c r="BJ292" s="18" t="s">
        <v>86</v>
      </c>
      <c r="BK292" s="210">
        <f>ROUND(I292*H292,2)</f>
        <v>0</v>
      </c>
      <c r="BL292" s="18" t="s">
        <v>119</v>
      </c>
      <c r="BM292" s="209" t="s">
        <v>433</v>
      </c>
    </row>
    <row r="293" s="2" customFormat="1">
      <c r="A293" s="40"/>
      <c r="B293" s="41"/>
      <c r="C293" s="42"/>
      <c r="D293" s="211" t="s">
        <v>126</v>
      </c>
      <c r="E293" s="42"/>
      <c r="F293" s="212" t="s">
        <v>434</v>
      </c>
      <c r="G293" s="42"/>
      <c r="H293" s="42"/>
      <c r="I293" s="213"/>
      <c r="J293" s="42"/>
      <c r="K293" s="42"/>
      <c r="L293" s="46"/>
      <c r="M293" s="214"/>
      <c r="N293" s="215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8" t="s">
        <v>126</v>
      </c>
      <c r="AU293" s="18" t="s">
        <v>89</v>
      </c>
    </row>
    <row r="294" s="2" customFormat="1">
      <c r="A294" s="40"/>
      <c r="B294" s="41"/>
      <c r="C294" s="42"/>
      <c r="D294" s="229" t="s">
        <v>170</v>
      </c>
      <c r="E294" s="42"/>
      <c r="F294" s="230" t="s">
        <v>435</v>
      </c>
      <c r="G294" s="42"/>
      <c r="H294" s="42"/>
      <c r="I294" s="213"/>
      <c r="J294" s="42"/>
      <c r="K294" s="42"/>
      <c r="L294" s="46"/>
      <c r="M294" s="214"/>
      <c r="N294" s="215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8" t="s">
        <v>170</v>
      </c>
      <c r="AU294" s="18" t="s">
        <v>89</v>
      </c>
    </row>
    <row r="295" s="2" customFormat="1" ht="33" customHeight="1">
      <c r="A295" s="40"/>
      <c r="B295" s="41"/>
      <c r="C295" s="198" t="s">
        <v>436</v>
      </c>
      <c r="D295" s="198" t="s">
        <v>121</v>
      </c>
      <c r="E295" s="199" t="s">
        <v>437</v>
      </c>
      <c r="F295" s="200" t="s">
        <v>438</v>
      </c>
      <c r="G295" s="201" t="s">
        <v>269</v>
      </c>
      <c r="H295" s="202">
        <v>37.454000000000001</v>
      </c>
      <c r="I295" s="203"/>
      <c r="J295" s="204">
        <f>ROUND(I295*H295,2)</f>
        <v>0</v>
      </c>
      <c r="K295" s="200" t="s">
        <v>167</v>
      </c>
      <c r="L295" s="46"/>
      <c r="M295" s="205" t="s">
        <v>32</v>
      </c>
      <c r="N295" s="206" t="s">
        <v>49</v>
      </c>
      <c r="O295" s="86"/>
      <c r="P295" s="207">
        <f>O295*H295</f>
        <v>0</v>
      </c>
      <c r="Q295" s="207">
        <v>0</v>
      </c>
      <c r="R295" s="207">
        <f>Q295*H295</f>
        <v>0</v>
      </c>
      <c r="S295" s="207">
        <v>0</v>
      </c>
      <c r="T295" s="208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09" t="s">
        <v>119</v>
      </c>
      <c r="AT295" s="209" t="s">
        <v>121</v>
      </c>
      <c r="AU295" s="209" t="s">
        <v>89</v>
      </c>
      <c r="AY295" s="18" t="s">
        <v>120</v>
      </c>
      <c r="BE295" s="210">
        <f>IF(N295="základní",J295,0)</f>
        <v>0</v>
      </c>
      <c r="BF295" s="210">
        <f>IF(N295="snížená",J295,0)</f>
        <v>0</v>
      </c>
      <c r="BG295" s="210">
        <f>IF(N295="zákl. přenesená",J295,0)</f>
        <v>0</v>
      </c>
      <c r="BH295" s="210">
        <f>IF(N295="sníž. přenesená",J295,0)</f>
        <v>0</v>
      </c>
      <c r="BI295" s="210">
        <f>IF(N295="nulová",J295,0)</f>
        <v>0</v>
      </c>
      <c r="BJ295" s="18" t="s">
        <v>86</v>
      </c>
      <c r="BK295" s="210">
        <f>ROUND(I295*H295,2)</f>
        <v>0</v>
      </c>
      <c r="BL295" s="18" t="s">
        <v>119</v>
      </c>
      <c r="BM295" s="209" t="s">
        <v>439</v>
      </c>
    </row>
    <row r="296" s="2" customFormat="1">
      <c r="A296" s="40"/>
      <c r="B296" s="41"/>
      <c r="C296" s="42"/>
      <c r="D296" s="211" t="s">
        <v>126</v>
      </c>
      <c r="E296" s="42"/>
      <c r="F296" s="212" t="s">
        <v>440</v>
      </c>
      <c r="G296" s="42"/>
      <c r="H296" s="42"/>
      <c r="I296" s="213"/>
      <c r="J296" s="42"/>
      <c r="K296" s="42"/>
      <c r="L296" s="46"/>
      <c r="M296" s="214"/>
      <c r="N296" s="215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8" t="s">
        <v>126</v>
      </c>
      <c r="AU296" s="18" t="s">
        <v>89</v>
      </c>
    </row>
    <row r="297" s="2" customFormat="1">
      <c r="A297" s="40"/>
      <c r="B297" s="41"/>
      <c r="C297" s="42"/>
      <c r="D297" s="229" t="s">
        <v>170</v>
      </c>
      <c r="E297" s="42"/>
      <c r="F297" s="230" t="s">
        <v>441</v>
      </c>
      <c r="G297" s="42"/>
      <c r="H297" s="42"/>
      <c r="I297" s="213"/>
      <c r="J297" s="42"/>
      <c r="K297" s="42"/>
      <c r="L297" s="46"/>
      <c r="M297" s="214"/>
      <c r="N297" s="215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8" t="s">
        <v>170</v>
      </c>
      <c r="AU297" s="18" t="s">
        <v>89</v>
      </c>
    </row>
    <row r="298" s="11" customFormat="1" ht="25.92" customHeight="1">
      <c r="A298" s="11"/>
      <c r="B298" s="184"/>
      <c r="C298" s="185"/>
      <c r="D298" s="186" t="s">
        <v>77</v>
      </c>
      <c r="E298" s="187" t="s">
        <v>442</v>
      </c>
      <c r="F298" s="187" t="s">
        <v>443</v>
      </c>
      <c r="G298" s="185"/>
      <c r="H298" s="185"/>
      <c r="I298" s="188"/>
      <c r="J298" s="189">
        <f>BK298</f>
        <v>0</v>
      </c>
      <c r="K298" s="185"/>
      <c r="L298" s="190"/>
      <c r="M298" s="191"/>
      <c r="N298" s="192"/>
      <c r="O298" s="192"/>
      <c r="P298" s="193">
        <f>P299+P326</f>
        <v>0</v>
      </c>
      <c r="Q298" s="192"/>
      <c r="R298" s="193">
        <f>R299+R326</f>
        <v>0.043536999999999999</v>
      </c>
      <c r="S298" s="192"/>
      <c r="T298" s="194">
        <f>T299+T326</f>
        <v>0</v>
      </c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R298" s="195" t="s">
        <v>89</v>
      </c>
      <c r="AT298" s="196" t="s">
        <v>77</v>
      </c>
      <c r="AU298" s="196" t="s">
        <v>78</v>
      </c>
      <c r="AY298" s="195" t="s">
        <v>120</v>
      </c>
      <c r="BK298" s="197">
        <f>BK299+BK326</f>
        <v>0</v>
      </c>
    </row>
    <row r="299" s="11" customFormat="1" ht="22.8" customHeight="1">
      <c r="A299" s="11"/>
      <c r="B299" s="184"/>
      <c r="C299" s="185"/>
      <c r="D299" s="186" t="s">
        <v>77</v>
      </c>
      <c r="E299" s="227" t="s">
        <v>444</v>
      </c>
      <c r="F299" s="227" t="s">
        <v>445</v>
      </c>
      <c r="G299" s="185"/>
      <c r="H299" s="185"/>
      <c r="I299" s="188"/>
      <c r="J299" s="228">
        <f>BK299</f>
        <v>0</v>
      </c>
      <c r="K299" s="185"/>
      <c r="L299" s="190"/>
      <c r="M299" s="191"/>
      <c r="N299" s="192"/>
      <c r="O299" s="192"/>
      <c r="P299" s="193">
        <f>SUM(P300:P325)</f>
        <v>0</v>
      </c>
      <c r="Q299" s="192"/>
      <c r="R299" s="193">
        <f>SUM(R300:R325)</f>
        <v>0.043396999999999998</v>
      </c>
      <c r="S299" s="192"/>
      <c r="T299" s="194">
        <f>SUM(T300:T325)</f>
        <v>0</v>
      </c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R299" s="195" t="s">
        <v>89</v>
      </c>
      <c r="AT299" s="196" t="s">
        <v>77</v>
      </c>
      <c r="AU299" s="196" t="s">
        <v>86</v>
      </c>
      <c r="AY299" s="195" t="s">
        <v>120</v>
      </c>
      <c r="BK299" s="197">
        <f>SUM(BK300:BK325)</f>
        <v>0</v>
      </c>
    </row>
    <row r="300" s="2" customFormat="1" ht="24.15" customHeight="1">
      <c r="A300" s="40"/>
      <c r="B300" s="41"/>
      <c r="C300" s="198" t="s">
        <v>446</v>
      </c>
      <c r="D300" s="198" t="s">
        <v>121</v>
      </c>
      <c r="E300" s="199" t="s">
        <v>447</v>
      </c>
      <c r="F300" s="200" t="s">
        <v>448</v>
      </c>
      <c r="G300" s="201" t="s">
        <v>362</v>
      </c>
      <c r="H300" s="202">
        <v>2</v>
      </c>
      <c r="I300" s="203"/>
      <c r="J300" s="204">
        <f>ROUND(I300*H300,2)</f>
        <v>0</v>
      </c>
      <c r="K300" s="200" t="s">
        <v>167</v>
      </c>
      <c r="L300" s="46"/>
      <c r="M300" s="205" t="s">
        <v>32</v>
      </c>
      <c r="N300" s="206" t="s">
        <v>49</v>
      </c>
      <c r="O300" s="86"/>
      <c r="P300" s="207">
        <f>O300*H300</f>
        <v>0</v>
      </c>
      <c r="Q300" s="207">
        <v>0.0060299999999999998</v>
      </c>
      <c r="R300" s="207">
        <f>Q300*H300</f>
        <v>0.01206</v>
      </c>
      <c r="S300" s="207">
        <v>0</v>
      </c>
      <c r="T300" s="208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09" t="s">
        <v>325</v>
      </c>
      <c r="AT300" s="209" t="s">
        <v>121</v>
      </c>
      <c r="AU300" s="209" t="s">
        <v>89</v>
      </c>
      <c r="AY300" s="18" t="s">
        <v>120</v>
      </c>
      <c r="BE300" s="210">
        <f>IF(N300="základní",J300,0)</f>
        <v>0</v>
      </c>
      <c r="BF300" s="210">
        <f>IF(N300="snížená",J300,0)</f>
        <v>0</v>
      </c>
      <c r="BG300" s="210">
        <f>IF(N300="zákl. přenesená",J300,0)</f>
        <v>0</v>
      </c>
      <c r="BH300" s="210">
        <f>IF(N300="sníž. přenesená",J300,0)</f>
        <v>0</v>
      </c>
      <c r="BI300" s="210">
        <f>IF(N300="nulová",J300,0)</f>
        <v>0</v>
      </c>
      <c r="BJ300" s="18" t="s">
        <v>86</v>
      </c>
      <c r="BK300" s="210">
        <f>ROUND(I300*H300,2)</f>
        <v>0</v>
      </c>
      <c r="BL300" s="18" t="s">
        <v>325</v>
      </c>
      <c r="BM300" s="209" t="s">
        <v>449</v>
      </c>
    </row>
    <row r="301" s="2" customFormat="1">
      <c r="A301" s="40"/>
      <c r="B301" s="41"/>
      <c r="C301" s="42"/>
      <c r="D301" s="211" t="s">
        <v>126</v>
      </c>
      <c r="E301" s="42"/>
      <c r="F301" s="212" t="s">
        <v>450</v>
      </c>
      <c r="G301" s="42"/>
      <c r="H301" s="42"/>
      <c r="I301" s="213"/>
      <c r="J301" s="42"/>
      <c r="K301" s="42"/>
      <c r="L301" s="46"/>
      <c r="M301" s="214"/>
      <c r="N301" s="215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8" t="s">
        <v>126</v>
      </c>
      <c r="AU301" s="18" t="s">
        <v>89</v>
      </c>
    </row>
    <row r="302" s="2" customFormat="1">
      <c r="A302" s="40"/>
      <c r="B302" s="41"/>
      <c r="C302" s="42"/>
      <c r="D302" s="229" t="s">
        <v>170</v>
      </c>
      <c r="E302" s="42"/>
      <c r="F302" s="230" t="s">
        <v>451</v>
      </c>
      <c r="G302" s="42"/>
      <c r="H302" s="42"/>
      <c r="I302" s="213"/>
      <c r="J302" s="42"/>
      <c r="K302" s="42"/>
      <c r="L302" s="46"/>
      <c r="M302" s="214"/>
      <c r="N302" s="215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8" t="s">
        <v>170</v>
      </c>
      <c r="AU302" s="18" t="s">
        <v>89</v>
      </c>
    </row>
    <row r="303" s="13" customFormat="1">
      <c r="A303" s="13"/>
      <c r="B303" s="231"/>
      <c r="C303" s="232"/>
      <c r="D303" s="211" t="s">
        <v>213</v>
      </c>
      <c r="E303" s="233" t="s">
        <v>32</v>
      </c>
      <c r="F303" s="234" t="s">
        <v>452</v>
      </c>
      <c r="G303" s="232"/>
      <c r="H303" s="233" t="s">
        <v>32</v>
      </c>
      <c r="I303" s="235"/>
      <c r="J303" s="232"/>
      <c r="K303" s="232"/>
      <c r="L303" s="236"/>
      <c r="M303" s="237"/>
      <c r="N303" s="238"/>
      <c r="O303" s="238"/>
      <c r="P303" s="238"/>
      <c r="Q303" s="238"/>
      <c r="R303" s="238"/>
      <c r="S303" s="238"/>
      <c r="T303" s="23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0" t="s">
        <v>213</v>
      </c>
      <c r="AU303" s="240" t="s">
        <v>89</v>
      </c>
      <c r="AV303" s="13" t="s">
        <v>86</v>
      </c>
      <c r="AW303" s="13" t="s">
        <v>39</v>
      </c>
      <c r="AX303" s="13" t="s">
        <v>78</v>
      </c>
      <c r="AY303" s="240" t="s">
        <v>120</v>
      </c>
    </row>
    <row r="304" s="14" customFormat="1">
      <c r="A304" s="14"/>
      <c r="B304" s="241"/>
      <c r="C304" s="242"/>
      <c r="D304" s="211" t="s">
        <v>213</v>
      </c>
      <c r="E304" s="243" t="s">
        <v>32</v>
      </c>
      <c r="F304" s="244" t="s">
        <v>89</v>
      </c>
      <c r="G304" s="242"/>
      <c r="H304" s="245">
        <v>2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1" t="s">
        <v>213</v>
      </c>
      <c r="AU304" s="251" t="s">
        <v>89</v>
      </c>
      <c r="AV304" s="14" t="s">
        <v>89</v>
      </c>
      <c r="AW304" s="14" t="s">
        <v>39</v>
      </c>
      <c r="AX304" s="14" t="s">
        <v>86</v>
      </c>
      <c r="AY304" s="251" t="s">
        <v>120</v>
      </c>
    </row>
    <row r="305" s="2" customFormat="1" ht="16.5" customHeight="1">
      <c r="A305" s="40"/>
      <c r="B305" s="41"/>
      <c r="C305" s="198" t="s">
        <v>453</v>
      </c>
      <c r="D305" s="198" t="s">
        <v>121</v>
      </c>
      <c r="E305" s="199" t="s">
        <v>454</v>
      </c>
      <c r="F305" s="200" t="s">
        <v>455</v>
      </c>
      <c r="G305" s="201" t="s">
        <v>362</v>
      </c>
      <c r="H305" s="202">
        <v>0.59999999999999998</v>
      </c>
      <c r="I305" s="203"/>
      <c r="J305" s="204">
        <f>ROUND(I305*H305,2)</f>
        <v>0</v>
      </c>
      <c r="K305" s="200" t="s">
        <v>167</v>
      </c>
      <c r="L305" s="46"/>
      <c r="M305" s="205" t="s">
        <v>32</v>
      </c>
      <c r="N305" s="206" t="s">
        <v>49</v>
      </c>
      <c r="O305" s="86"/>
      <c r="P305" s="207">
        <f>O305*H305</f>
        <v>0</v>
      </c>
      <c r="Q305" s="207">
        <v>0.0046800000000000001</v>
      </c>
      <c r="R305" s="207">
        <f>Q305*H305</f>
        <v>0.0028080000000000002</v>
      </c>
      <c r="S305" s="207">
        <v>0</v>
      </c>
      <c r="T305" s="208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09" t="s">
        <v>325</v>
      </c>
      <c r="AT305" s="209" t="s">
        <v>121</v>
      </c>
      <c r="AU305" s="209" t="s">
        <v>89</v>
      </c>
      <c r="AY305" s="18" t="s">
        <v>120</v>
      </c>
      <c r="BE305" s="210">
        <f>IF(N305="základní",J305,0)</f>
        <v>0</v>
      </c>
      <c r="BF305" s="210">
        <f>IF(N305="snížená",J305,0)</f>
        <v>0</v>
      </c>
      <c r="BG305" s="210">
        <f>IF(N305="zákl. přenesená",J305,0)</f>
        <v>0</v>
      </c>
      <c r="BH305" s="210">
        <f>IF(N305="sníž. přenesená",J305,0)</f>
        <v>0</v>
      </c>
      <c r="BI305" s="210">
        <f>IF(N305="nulová",J305,0)</f>
        <v>0</v>
      </c>
      <c r="BJ305" s="18" t="s">
        <v>86</v>
      </c>
      <c r="BK305" s="210">
        <f>ROUND(I305*H305,2)</f>
        <v>0</v>
      </c>
      <c r="BL305" s="18" t="s">
        <v>325</v>
      </c>
      <c r="BM305" s="209" t="s">
        <v>456</v>
      </c>
    </row>
    <row r="306" s="2" customFormat="1">
      <c r="A306" s="40"/>
      <c r="B306" s="41"/>
      <c r="C306" s="42"/>
      <c r="D306" s="211" t="s">
        <v>126</v>
      </c>
      <c r="E306" s="42"/>
      <c r="F306" s="212" t="s">
        <v>457</v>
      </c>
      <c r="G306" s="42"/>
      <c r="H306" s="42"/>
      <c r="I306" s="213"/>
      <c r="J306" s="42"/>
      <c r="K306" s="42"/>
      <c r="L306" s="46"/>
      <c r="M306" s="214"/>
      <c r="N306" s="215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8" t="s">
        <v>126</v>
      </c>
      <c r="AU306" s="18" t="s">
        <v>89</v>
      </c>
    </row>
    <row r="307" s="2" customFormat="1">
      <c r="A307" s="40"/>
      <c r="B307" s="41"/>
      <c r="C307" s="42"/>
      <c r="D307" s="229" t="s">
        <v>170</v>
      </c>
      <c r="E307" s="42"/>
      <c r="F307" s="230" t="s">
        <v>458</v>
      </c>
      <c r="G307" s="42"/>
      <c r="H307" s="42"/>
      <c r="I307" s="213"/>
      <c r="J307" s="42"/>
      <c r="K307" s="42"/>
      <c r="L307" s="46"/>
      <c r="M307" s="214"/>
      <c r="N307" s="215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8" t="s">
        <v>170</v>
      </c>
      <c r="AU307" s="18" t="s">
        <v>89</v>
      </c>
    </row>
    <row r="308" s="13" customFormat="1">
      <c r="A308" s="13"/>
      <c r="B308" s="231"/>
      <c r="C308" s="232"/>
      <c r="D308" s="211" t="s">
        <v>213</v>
      </c>
      <c r="E308" s="233" t="s">
        <v>32</v>
      </c>
      <c r="F308" s="234" t="s">
        <v>394</v>
      </c>
      <c r="G308" s="232"/>
      <c r="H308" s="233" t="s">
        <v>32</v>
      </c>
      <c r="I308" s="235"/>
      <c r="J308" s="232"/>
      <c r="K308" s="232"/>
      <c r="L308" s="236"/>
      <c r="M308" s="237"/>
      <c r="N308" s="238"/>
      <c r="O308" s="238"/>
      <c r="P308" s="238"/>
      <c r="Q308" s="238"/>
      <c r="R308" s="238"/>
      <c r="S308" s="238"/>
      <c r="T308" s="23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0" t="s">
        <v>213</v>
      </c>
      <c r="AU308" s="240" t="s">
        <v>89</v>
      </c>
      <c r="AV308" s="13" t="s">
        <v>86</v>
      </c>
      <c r="AW308" s="13" t="s">
        <v>39</v>
      </c>
      <c r="AX308" s="13" t="s">
        <v>78</v>
      </c>
      <c r="AY308" s="240" t="s">
        <v>120</v>
      </c>
    </row>
    <row r="309" s="14" customFormat="1">
      <c r="A309" s="14"/>
      <c r="B309" s="241"/>
      <c r="C309" s="242"/>
      <c r="D309" s="211" t="s">
        <v>213</v>
      </c>
      <c r="E309" s="243" t="s">
        <v>32</v>
      </c>
      <c r="F309" s="244" t="s">
        <v>395</v>
      </c>
      <c r="G309" s="242"/>
      <c r="H309" s="245">
        <v>0.59999999999999998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1" t="s">
        <v>213</v>
      </c>
      <c r="AU309" s="251" t="s">
        <v>89</v>
      </c>
      <c r="AV309" s="14" t="s">
        <v>89</v>
      </c>
      <c r="AW309" s="14" t="s">
        <v>39</v>
      </c>
      <c r="AX309" s="14" t="s">
        <v>86</v>
      </c>
      <c r="AY309" s="251" t="s">
        <v>120</v>
      </c>
    </row>
    <row r="310" s="2" customFormat="1" ht="24.15" customHeight="1">
      <c r="A310" s="40"/>
      <c r="B310" s="41"/>
      <c r="C310" s="198" t="s">
        <v>459</v>
      </c>
      <c r="D310" s="198" t="s">
        <v>121</v>
      </c>
      <c r="E310" s="199" t="s">
        <v>460</v>
      </c>
      <c r="F310" s="200" t="s">
        <v>461</v>
      </c>
      <c r="G310" s="201" t="s">
        <v>462</v>
      </c>
      <c r="H310" s="202">
        <v>1</v>
      </c>
      <c r="I310" s="203"/>
      <c r="J310" s="204">
        <f>ROUND(I310*H310,2)</f>
        <v>0</v>
      </c>
      <c r="K310" s="200" t="s">
        <v>167</v>
      </c>
      <c r="L310" s="46"/>
      <c r="M310" s="205" t="s">
        <v>32</v>
      </c>
      <c r="N310" s="206" t="s">
        <v>49</v>
      </c>
      <c r="O310" s="86"/>
      <c r="P310" s="207">
        <f>O310*H310</f>
        <v>0</v>
      </c>
      <c r="Q310" s="207">
        <v>0.0033800000000000002</v>
      </c>
      <c r="R310" s="207">
        <f>Q310*H310</f>
        <v>0.0033800000000000002</v>
      </c>
      <c r="S310" s="207">
        <v>0</v>
      </c>
      <c r="T310" s="208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09" t="s">
        <v>325</v>
      </c>
      <c r="AT310" s="209" t="s">
        <v>121</v>
      </c>
      <c r="AU310" s="209" t="s">
        <v>89</v>
      </c>
      <c r="AY310" s="18" t="s">
        <v>120</v>
      </c>
      <c r="BE310" s="210">
        <f>IF(N310="základní",J310,0)</f>
        <v>0</v>
      </c>
      <c r="BF310" s="210">
        <f>IF(N310="snížená",J310,0)</f>
        <v>0</v>
      </c>
      <c r="BG310" s="210">
        <f>IF(N310="zákl. přenesená",J310,0)</f>
        <v>0</v>
      </c>
      <c r="BH310" s="210">
        <f>IF(N310="sníž. přenesená",J310,0)</f>
        <v>0</v>
      </c>
      <c r="BI310" s="210">
        <f>IF(N310="nulová",J310,0)</f>
        <v>0</v>
      </c>
      <c r="BJ310" s="18" t="s">
        <v>86</v>
      </c>
      <c r="BK310" s="210">
        <f>ROUND(I310*H310,2)</f>
        <v>0</v>
      </c>
      <c r="BL310" s="18" t="s">
        <v>325</v>
      </c>
      <c r="BM310" s="209" t="s">
        <v>463</v>
      </c>
    </row>
    <row r="311" s="2" customFormat="1">
      <c r="A311" s="40"/>
      <c r="B311" s="41"/>
      <c r="C311" s="42"/>
      <c r="D311" s="211" t="s">
        <v>126</v>
      </c>
      <c r="E311" s="42"/>
      <c r="F311" s="212" t="s">
        <v>464</v>
      </c>
      <c r="G311" s="42"/>
      <c r="H311" s="42"/>
      <c r="I311" s="213"/>
      <c r="J311" s="42"/>
      <c r="K311" s="42"/>
      <c r="L311" s="46"/>
      <c r="M311" s="214"/>
      <c r="N311" s="215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8" t="s">
        <v>126</v>
      </c>
      <c r="AU311" s="18" t="s">
        <v>89</v>
      </c>
    </row>
    <row r="312" s="2" customFormat="1">
      <c r="A312" s="40"/>
      <c r="B312" s="41"/>
      <c r="C312" s="42"/>
      <c r="D312" s="229" t="s">
        <v>170</v>
      </c>
      <c r="E312" s="42"/>
      <c r="F312" s="230" t="s">
        <v>465</v>
      </c>
      <c r="G312" s="42"/>
      <c r="H312" s="42"/>
      <c r="I312" s="213"/>
      <c r="J312" s="42"/>
      <c r="K312" s="42"/>
      <c r="L312" s="46"/>
      <c r="M312" s="214"/>
      <c r="N312" s="215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8" t="s">
        <v>170</v>
      </c>
      <c r="AU312" s="18" t="s">
        <v>89</v>
      </c>
    </row>
    <row r="313" s="2" customFormat="1" ht="24.15" customHeight="1">
      <c r="A313" s="40"/>
      <c r="B313" s="41"/>
      <c r="C313" s="198" t="s">
        <v>466</v>
      </c>
      <c r="D313" s="198" t="s">
        <v>121</v>
      </c>
      <c r="E313" s="199" t="s">
        <v>467</v>
      </c>
      <c r="F313" s="200" t="s">
        <v>468</v>
      </c>
      <c r="G313" s="201" t="s">
        <v>362</v>
      </c>
      <c r="H313" s="202">
        <v>33.299999999999997</v>
      </c>
      <c r="I313" s="203"/>
      <c r="J313" s="204">
        <f>ROUND(I313*H313,2)</f>
        <v>0</v>
      </c>
      <c r="K313" s="200" t="s">
        <v>167</v>
      </c>
      <c r="L313" s="46"/>
      <c r="M313" s="205" t="s">
        <v>32</v>
      </c>
      <c r="N313" s="206" t="s">
        <v>49</v>
      </c>
      <c r="O313" s="86"/>
      <c r="P313" s="207">
        <f>O313*H313</f>
        <v>0</v>
      </c>
      <c r="Q313" s="207">
        <v>0.00038000000000000002</v>
      </c>
      <c r="R313" s="207">
        <f>Q313*H313</f>
        <v>0.012654</v>
      </c>
      <c r="S313" s="207">
        <v>0</v>
      </c>
      <c r="T313" s="208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09" t="s">
        <v>325</v>
      </c>
      <c r="AT313" s="209" t="s">
        <v>121</v>
      </c>
      <c r="AU313" s="209" t="s">
        <v>89</v>
      </c>
      <c r="AY313" s="18" t="s">
        <v>120</v>
      </c>
      <c r="BE313" s="210">
        <f>IF(N313="základní",J313,0)</f>
        <v>0</v>
      </c>
      <c r="BF313" s="210">
        <f>IF(N313="snížená",J313,0)</f>
        <v>0</v>
      </c>
      <c r="BG313" s="210">
        <f>IF(N313="zákl. přenesená",J313,0)</f>
        <v>0</v>
      </c>
      <c r="BH313" s="210">
        <f>IF(N313="sníž. přenesená",J313,0)</f>
        <v>0</v>
      </c>
      <c r="BI313" s="210">
        <f>IF(N313="nulová",J313,0)</f>
        <v>0</v>
      </c>
      <c r="BJ313" s="18" t="s">
        <v>86</v>
      </c>
      <c r="BK313" s="210">
        <f>ROUND(I313*H313,2)</f>
        <v>0</v>
      </c>
      <c r="BL313" s="18" t="s">
        <v>325</v>
      </c>
      <c r="BM313" s="209" t="s">
        <v>469</v>
      </c>
    </row>
    <row r="314" s="2" customFormat="1">
      <c r="A314" s="40"/>
      <c r="B314" s="41"/>
      <c r="C314" s="42"/>
      <c r="D314" s="211" t="s">
        <v>126</v>
      </c>
      <c r="E314" s="42"/>
      <c r="F314" s="212" t="s">
        <v>470</v>
      </c>
      <c r="G314" s="42"/>
      <c r="H314" s="42"/>
      <c r="I314" s="213"/>
      <c r="J314" s="42"/>
      <c r="K314" s="42"/>
      <c r="L314" s="46"/>
      <c r="M314" s="214"/>
      <c r="N314" s="215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8" t="s">
        <v>126</v>
      </c>
      <c r="AU314" s="18" t="s">
        <v>89</v>
      </c>
    </row>
    <row r="315" s="2" customFormat="1">
      <c r="A315" s="40"/>
      <c r="B315" s="41"/>
      <c r="C315" s="42"/>
      <c r="D315" s="229" t="s">
        <v>170</v>
      </c>
      <c r="E315" s="42"/>
      <c r="F315" s="230" t="s">
        <v>471</v>
      </c>
      <c r="G315" s="42"/>
      <c r="H315" s="42"/>
      <c r="I315" s="213"/>
      <c r="J315" s="42"/>
      <c r="K315" s="42"/>
      <c r="L315" s="46"/>
      <c r="M315" s="214"/>
      <c r="N315" s="215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8" t="s">
        <v>170</v>
      </c>
      <c r="AU315" s="18" t="s">
        <v>89</v>
      </c>
    </row>
    <row r="316" s="13" customFormat="1">
      <c r="A316" s="13"/>
      <c r="B316" s="231"/>
      <c r="C316" s="232"/>
      <c r="D316" s="211" t="s">
        <v>213</v>
      </c>
      <c r="E316" s="233" t="s">
        <v>32</v>
      </c>
      <c r="F316" s="234" t="s">
        <v>214</v>
      </c>
      <c r="G316" s="232"/>
      <c r="H316" s="233" t="s">
        <v>32</v>
      </c>
      <c r="I316" s="235"/>
      <c r="J316" s="232"/>
      <c r="K316" s="232"/>
      <c r="L316" s="236"/>
      <c r="M316" s="237"/>
      <c r="N316" s="238"/>
      <c r="O316" s="238"/>
      <c r="P316" s="238"/>
      <c r="Q316" s="238"/>
      <c r="R316" s="238"/>
      <c r="S316" s="238"/>
      <c r="T316" s="23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0" t="s">
        <v>213</v>
      </c>
      <c r="AU316" s="240" t="s">
        <v>89</v>
      </c>
      <c r="AV316" s="13" t="s">
        <v>86</v>
      </c>
      <c r="AW316" s="13" t="s">
        <v>39</v>
      </c>
      <c r="AX316" s="13" t="s">
        <v>78</v>
      </c>
      <c r="AY316" s="240" t="s">
        <v>120</v>
      </c>
    </row>
    <row r="317" s="14" customFormat="1">
      <c r="A317" s="14"/>
      <c r="B317" s="241"/>
      <c r="C317" s="242"/>
      <c r="D317" s="211" t="s">
        <v>213</v>
      </c>
      <c r="E317" s="243" t="s">
        <v>32</v>
      </c>
      <c r="F317" s="244" t="s">
        <v>366</v>
      </c>
      <c r="G317" s="242"/>
      <c r="H317" s="245">
        <v>33.299999999999997</v>
      </c>
      <c r="I317" s="246"/>
      <c r="J317" s="242"/>
      <c r="K317" s="242"/>
      <c r="L317" s="247"/>
      <c r="M317" s="248"/>
      <c r="N317" s="249"/>
      <c r="O317" s="249"/>
      <c r="P317" s="249"/>
      <c r="Q317" s="249"/>
      <c r="R317" s="249"/>
      <c r="S317" s="249"/>
      <c r="T317" s="25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1" t="s">
        <v>213</v>
      </c>
      <c r="AU317" s="251" t="s">
        <v>89</v>
      </c>
      <c r="AV317" s="14" t="s">
        <v>89</v>
      </c>
      <c r="AW317" s="14" t="s">
        <v>39</v>
      </c>
      <c r="AX317" s="14" t="s">
        <v>86</v>
      </c>
      <c r="AY317" s="251" t="s">
        <v>120</v>
      </c>
    </row>
    <row r="318" s="2" customFormat="1" ht="24.15" customHeight="1">
      <c r="A318" s="40"/>
      <c r="B318" s="41"/>
      <c r="C318" s="198" t="s">
        <v>472</v>
      </c>
      <c r="D318" s="198" t="s">
        <v>121</v>
      </c>
      <c r="E318" s="199" t="s">
        <v>473</v>
      </c>
      <c r="F318" s="200" t="s">
        <v>474</v>
      </c>
      <c r="G318" s="201" t="s">
        <v>362</v>
      </c>
      <c r="H318" s="202">
        <v>14.699999999999999</v>
      </c>
      <c r="I318" s="203"/>
      <c r="J318" s="204">
        <f>ROUND(I318*H318,2)</f>
        <v>0</v>
      </c>
      <c r="K318" s="200" t="s">
        <v>167</v>
      </c>
      <c r="L318" s="46"/>
      <c r="M318" s="205" t="s">
        <v>32</v>
      </c>
      <c r="N318" s="206" t="s">
        <v>49</v>
      </c>
      <c r="O318" s="86"/>
      <c r="P318" s="207">
        <f>O318*H318</f>
        <v>0</v>
      </c>
      <c r="Q318" s="207">
        <v>0.00084999999999999995</v>
      </c>
      <c r="R318" s="207">
        <f>Q318*H318</f>
        <v>0.012494999999999999</v>
      </c>
      <c r="S318" s="207">
        <v>0</v>
      </c>
      <c r="T318" s="208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09" t="s">
        <v>325</v>
      </c>
      <c r="AT318" s="209" t="s">
        <v>121</v>
      </c>
      <c r="AU318" s="209" t="s">
        <v>89</v>
      </c>
      <c r="AY318" s="18" t="s">
        <v>120</v>
      </c>
      <c r="BE318" s="210">
        <f>IF(N318="základní",J318,0)</f>
        <v>0</v>
      </c>
      <c r="BF318" s="210">
        <f>IF(N318="snížená",J318,0)</f>
        <v>0</v>
      </c>
      <c r="BG318" s="210">
        <f>IF(N318="zákl. přenesená",J318,0)</f>
        <v>0</v>
      </c>
      <c r="BH318" s="210">
        <f>IF(N318="sníž. přenesená",J318,0)</f>
        <v>0</v>
      </c>
      <c r="BI318" s="210">
        <f>IF(N318="nulová",J318,0)</f>
        <v>0</v>
      </c>
      <c r="BJ318" s="18" t="s">
        <v>86</v>
      </c>
      <c r="BK318" s="210">
        <f>ROUND(I318*H318,2)</f>
        <v>0</v>
      </c>
      <c r="BL318" s="18" t="s">
        <v>325</v>
      </c>
      <c r="BM318" s="209" t="s">
        <v>475</v>
      </c>
    </row>
    <row r="319" s="2" customFormat="1">
      <c r="A319" s="40"/>
      <c r="B319" s="41"/>
      <c r="C319" s="42"/>
      <c r="D319" s="211" t="s">
        <v>126</v>
      </c>
      <c r="E319" s="42"/>
      <c r="F319" s="212" t="s">
        <v>476</v>
      </c>
      <c r="G319" s="42"/>
      <c r="H319" s="42"/>
      <c r="I319" s="213"/>
      <c r="J319" s="42"/>
      <c r="K319" s="42"/>
      <c r="L319" s="46"/>
      <c r="M319" s="214"/>
      <c r="N319" s="215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8" t="s">
        <v>126</v>
      </c>
      <c r="AU319" s="18" t="s">
        <v>89</v>
      </c>
    </row>
    <row r="320" s="2" customFormat="1">
      <c r="A320" s="40"/>
      <c r="B320" s="41"/>
      <c r="C320" s="42"/>
      <c r="D320" s="229" t="s">
        <v>170</v>
      </c>
      <c r="E320" s="42"/>
      <c r="F320" s="230" t="s">
        <v>477</v>
      </c>
      <c r="G320" s="42"/>
      <c r="H320" s="42"/>
      <c r="I320" s="213"/>
      <c r="J320" s="42"/>
      <c r="K320" s="42"/>
      <c r="L320" s="46"/>
      <c r="M320" s="214"/>
      <c r="N320" s="215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8" t="s">
        <v>170</v>
      </c>
      <c r="AU320" s="18" t="s">
        <v>89</v>
      </c>
    </row>
    <row r="321" s="13" customFormat="1">
      <c r="A321" s="13"/>
      <c r="B321" s="231"/>
      <c r="C321" s="232"/>
      <c r="D321" s="211" t="s">
        <v>213</v>
      </c>
      <c r="E321" s="233" t="s">
        <v>32</v>
      </c>
      <c r="F321" s="234" t="s">
        <v>367</v>
      </c>
      <c r="G321" s="232"/>
      <c r="H321" s="233" t="s">
        <v>32</v>
      </c>
      <c r="I321" s="235"/>
      <c r="J321" s="232"/>
      <c r="K321" s="232"/>
      <c r="L321" s="236"/>
      <c r="M321" s="237"/>
      <c r="N321" s="238"/>
      <c r="O321" s="238"/>
      <c r="P321" s="238"/>
      <c r="Q321" s="238"/>
      <c r="R321" s="238"/>
      <c r="S321" s="238"/>
      <c r="T321" s="23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0" t="s">
        <v>213</v>
      </c>
      <c r="AU321" s="240" t="s">
        <v>89</v>
      </c>
      <c r="AV321" s="13" t="s">
        <v>86</v>
      </c>
      <c r="AW321" s="13" t="s">
        <v>39</v>
      </c>
      <c r="AX321" s="13" t="s">
        <v>78</v>
      </c>
      <c r="AY321" s="240" t="s">
        <v>120</v>
      </c>
    </row>
    <row r="322" s="14" customFormat="1">
      <c r="A322" s="14"/>
      <c r="B322" s="241"/>
      <c r="C322" s="242"/>
      <c r="D322" s="211" t="s">
        <v>213</v>
      </c>
      <c r="E322" s="243" t="s">
        <v>32</v>
      </c>
      <c r="F322" s="244" t="s">
        <v>368</v>
      </c>
      <c r="G322" s="242"/>
      <c r="H322" s="245">
        <v>14.699999999999999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1" t="s">
        <v>213</v>
      </c>
      <c r="AU322" s="251" t="s">
        <v>89</v>
      </c>
      <c r="AV322" s="14" t="s">
        <v>89</v>
      </c>
      <c r="AW322" s="14" t="s">
        <v>39</v>
      </c>
      <c r="AX322" s="14" t="s">
        <v>86</v>
      </c>
      <c r="AY322" s="251" t="s">
        <v>120</v>
      </c>
    </row>
    <row r="323" s="2" customFormat="1" ht="24.15" customHeight="1">
      <c r="A323" s="40"/>
      <c r="B323" s="41"/>
      <c r="C323" s="198" t="s">
        <v>478</v>
      </c>
      <c r="D323" s="198" t="s">
        <v>121</v>
      </c>
      <c r="E323" s="199" t="s">
        <v>479</v>
      </c>
      <c r="F323" s="200" t="s">
        <v>480</v>
      </c>
      <c r="G323" s="201" t="s">
        <v>269</v>
      </c>
      <c r="H323" s="202">
        <v>0.042999999999999997</v>
      </c>
      <c r="I323" s="203"/>
      <c r="J323" s="204">
        <f>ROUND(I323*H323,2)</f>
        <v>0</v>
      </c>
      <c r="K323" s="200" t="s">
        <v>167</v>
      </c>
      <c r="L323" s="46"/>
      <c r="M323" s="205" t="s">
        <v>32</v>
      </c>
      <c r="N323" s="206" t="s">
        <v>49</v>
      </c>
      <c r="O323" s="86"/>
      <c r="P323" s="207">
        <f>O323*H323</f>
        <v>0</v>
      </c>
      <c r="Q323" s="207">
        <v>0</v>
      </c>
      <c r="R323" s="207">
        <f>Q323*H323</f>
        <v>0</v>
      </c>
      <c r="S323" s="207">
        <v>0</v>
      </c>
      <c r="T323" s="208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09" t="s">
        <v>325</v>
      </c>
      <c r="AT323" s="209" t="s">
        <v>121</v>
      </c>
      <c r="AU323" s="209" t="s">
        <v>89</v>
      </c>
      <c r="AY323" s="18" t="s">
        <v>120</v>
      </c>
      <c r="BE323" s="210">
        <f>IF(N323="základní",J323,0)</f>
        <v>0</v>
      </c>
      <c r="BF323" s="210">
        <f>IF(N323="snížená",J323,0)</f>
        <v>0</v>
      </c>
      <c r="BG323" s="210">
        <f>IF(N323="zákl. přenesená",J323,0)</f>
        <v>0</v>
      </c>
      <c r="BH323" s="210">
        <f>IF(N323="sníž. přenesená",J323,0)</f>
        <v>0</v>
      </c>
      <c r="BI323" s="210">
        <f>IF(N323="nulová",J323,0)</f>
        <v>0</v>
      </c>
      <c r="BJ323" s="18" t="s">
        <v>86</v>
      </c>
      <c r="BK323" s="210">
        <f>ROUND(I323*H323,2)</f>
        <v>0</v>
      </c>
      <c r="BL323" s="18" t="s">
        <v>325</v>
      </c>
      <c r="BM323" s="209" t="s">
        <v>481</v>
      </c>
    </row>
    <row r="324" s="2" customFormat="1">
      <c r="A324" s="40"/>
      <c r="B324" s="41"/>
      <c r="C324" s="42"/>
      <c r="D324" s="211" t="s">
        <v>126</v>
      </c>
      <c r="E324" s="42"/>
      <c r="F324" s="212" t="s">
        <v>482</v>
      </c>
      <c r="G324" s="42"/>
      <c r="H324" s="42"/>
      <c r="I324" s="213"/>
      <c r="J324" s="42"/>
      <c r="K324" s="42"/>
      <c r="L324" s="46"/>
      <c r="M324" s="214"/>
      <c r="N324" s="215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8" t="s">
        <v>126</v>
      </c>
      <c r="AU324" s="18" t="s">
        <v>89</v>
      </c>
    </row>
    <row r="325" s="2" customFormat="1">
      <c r="A325" s="40"/>
      <c r="B325" s="41"/>
      <c r="C325" s="42"/>
      <c r="D325" s="229" t="s">
        <v>170</v>
      </c>
      <c r="E325" s="42"/>
      <c r="F325" s="230" t="s">
        <v>483</v>
      </c>
      <c r="G325" s="42"/>
      <c r="H325" s="42"/>
      <c r="I325" s="213"/>
      <c r="J325" s="42"/>
      <c r="K325" s="42"/>
      <c r="L325" s="46"/>
      <c r="M325" s="214"/>
      <c r="N325" s="215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8" t="s">
        <v>170</v>
      </c>
      <c r="AU325" s="18" t="s">
        <v>89</v>
      </c>
    </row>
    <row r="326" s="11" customFormat="1" ht="22.8" customHeight="1">
      <c r="A326" s="11"/>
      <c r="B326" s="184"/>
      <c r="C326" s="185"/>
      <c r="D326" s="186" t="s">
        <v>77</v>
      </c>
      <c r="E326" s="227" t="s">
        <v>484</v>
      </c>
      <c r="F326" s="227" t="s">
        <v>485</v>
      </c>
      <c r="G326" s="185"/>
      <c r="H326" s="185"/>
      <c r="I326" s="188"/>
      <c r="J326" s="228">
        <f>BK326</f>
        <v>0</v>
      </c>
      <c r="K326" s="185"/>
      <c r="L326" s="190"/>
      <c r="M326" s="191"/>
      <c r="N326" s="192"/>
      <c r="O326" s="192"/>
      <c r="P326" s="193">
        <f>SUM(P327:P346)</f>
        <v>0</v>
      </c>
      <c r="Q326" s="192"/>
      <c r="R326" s="193">
        <f>SUM(R327:R346)</f>
        <v>0.00014000000000000002</v>
      </c>
      <c r="S326" s="192"/>
      <c r="T326" s="194">
        <f>SUM(T327:T346)</f>
        <v>0</v>
      </c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R326" s="195" t="s">
        <v>89</v>
      </c>
      <c r="AT326" s="196" t="s">
        <v>77</v>
      </c>
      <c r="AU326" s="196" t="s">
        <v>86</v>
      </c>
      <c r="AY326" s="195" t="s">
        <v>120</v>
      </c>
      <c r="BK326" s="197">
        <f>SUM(BK327:BK346)</f>
        <v>0</v>
      </c>
    </row>
    <row r="327" s="2" customFormat="1" ht="24.15" customHeight="1">
      <c r="A327" s="40"/>
      <c r="B327" s="41"/>
      <c r="C327" s="198" t="s">
        <v>486</v>
      </c>
      <c r="D327" s="198" t="s">
        <v>121</v>
      </c>
      <c r="E327" s="199" t="s">
        <v>487</v>
      </c>
      <c r="F327" s="200" t="s">
        <v>488</v>
      </c>
      <c r="G327" s="201" t="s">
        <v>362</v>
      </c>
      <c r="H327" s="202">
        <v>2</v>
      </c>
      <c r="I327" s="203"/>
      <c r="J327" s="204">
        <f>ROUND(I327*H327,2)</f>
        <v>0</v>
      </c>
      <c r="K327" s="200" t="s">
        <v>167</v>
      </c>
      <c r="L327" s="46"/>
      <c r="M327" s="205" t="s">
        <v>32</v>
      </c>
      <c r="N327" s="206" t="s">
        <v>49</v>
      </c>
      <c r="O327" s="86"/>
      <c r="P327" s="207">
        <f>O327*H327</f>
        <v>0</v>
      </c>
      <c r="Q327" s="207">
        <v>1.0000000000000001E-05</v>
      </c>
      <c r="R327" s="207">
        <f>Q327*H327</f>
        <v>2.0000000000000002E-05</v>
      </c>
      <c r="S327" s="207">
        <v>0</v>
      </c>
      <c r="T327" s="208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09" t="s">
        <v>325</v>
      </c>
      <c r="AT327" s="209" t="s">
        <v>121</v>
      </c>
      <c r="AU327" s="209" t="s">
        <v>89</v>
      </c>
      <c r="AY327" s="18" t="s">
        <v>120</v>
      </c>
      <c r="BE327" s="210">
        <f>IF(N327="základní",J327,0)</f>
        <v>0</v>
      </c>
      <c r="BF327" s="210">
        <f>IF(N327="snížená",J327,0)</f>
        <v>0</v>
      </c>
      <c r="BG327" s="210">
        <f>IF(N327="zákl. přenesená",J327,0)</f>
        <v>0</v>
      </c>
      <c r="BH327" s="210">
        <f>IF(N327="sníž. přenesená",J327,0)</f>
        <v>0</v>
      </c>
      <c r="BI327" s="210">
        <f>IF(N327="nulová",J327,0)</f>
        <v>0</v>
      </c>
      <c r="BJ327" s="18" t="s">
        <v>86</v>
      </c>
      <c r="BK327" s="210">
        <f>ROUND(I327*H327,2)</f>
        <v>0</v>
      </c>
      <c r="BL327" s="18" t="s">
        <v>325</v>
      </c>
      <c r="BM327" s="209" t="s">
        <v>489</v>
      </c>
    </row>
    <row r="328" s="2" customFormat="1">
      <c r="A328" s="40"/>
      <c r="B328" s="41"/>
      <c r="C328" s="42"/>
      <c r="D328" s="211" t="s">
        <v>126</v>
      </c>
      <c r="E328" s="42"/>
      <c r="F328" s="212" t="s">
        <v>490</v>
      </c>
      <c r="G328" s="42"/>
      <c r="H328" s="42"/>
      <c r="I328" s="213"/>
      <c r="J328" s="42"/>
      <c r="K328" s="42"/>
      <c r="L328" s="46"/>
      <c r="M328" s="214"/>
      <c r="N328" s="215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8" t="s">
        <v>126</v>
      </c>
      <c r="AU328" s="18" t="s">
        <v>89</v>
      </c>
    </row>
    <row r="329" s="2" customFormat="1">
      <c r="A329" s="40"/>
      <c r="B329" s="41"/>
      <c r="C329" s="42"/>
      <c r="D329" s="229" t="s">
        <v>170</v>
      </c>
      <c r="E329" s="42"/>
      <c r="F329" s="230" t="s">
        <v>491</v>
      </c>
      <c r="G329" s="42"/>
      <c r="H329" s="42"/>
      <c r="I329" s="213"/>
      <c r="J329" s="42"/>
      <c r="K329" s="42"/>
      <c r="L329" s="46"/>
      <c r="M329" s="214"/>
      <c r="N329" s="215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8" t="s">
        <v>170</v>
      </c>
      <c r="AU329" s="18" t="s">
        <v>89</v>
      </c>
    </row>
    <row r="330" s="13" customFormat="1">
      <c r="A330" s="13"/>
      <c r="B330" s="231"/>
      <c r="C330" s="232"/>
      <c r="D330" s="211" t="s">
        <v>213</v>
      </c>
      <c r="E330" s="233" t="s">
        <v>32</v>
      </c>
      <c r="F330" s="234" t="s">
        <v>452</v>
      </c>
      <c r="G330" s="232"/>
      <c r="H330" s="233" t="s">
        <v>32</v>
      </c>
      <c r="I330" s="235"/>
      <c r="J330" s="232"/>
      <c r="K330" s="232"/>
      <c r="L330" s="236"/>
      <c r="M330" s="237"/>
      <c r="N330" s="238"/>
      <c r="O330" s="238"/>
      <c r="P330" s="238"/>
      <c r="Q330" s="238"/>
      <c r="R330" s="238"/>
      <c r="S330" s="238"/>
      <c r="T330" s="23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0" t="s">
        <v>213</v>
      </c>
      <c r="AU330" s="240" t="s">
        <v>89</v>
      </c>
      <c r="AV330" s="13" t="s">
        <v>86</v>
      </c>
      <c r="AW330" s="13" t="s">
        <v>39</v>
      </c>
      <c r="AX330" s="13" t="s">
        <v>78</v>
      </c>
      <c r="AY330" s="240" t="s">
        <v>120</v>
      </c>
    </row>
    <row r="331" s="14" customFormat="1">
      <c r="A331" s="14"/>
      <c r="B331" s="241"/>
      <c r="C331" s="242"/>
      <c r="D331" s="211" t="s">
        <v>213</v>
      </c>
      <c r="E331" s="243" t="s">
        <v>32</v>
      </c>
      <c r="F331" s="244" t="s">
        <v>89</v>
      </c>
      <c r="G331" s="242"/>
      <c r="H331" s="245">
        <v>2</v>
      </c>
      <c r="I331" s="246"/>
      <c r="J331" s="242"/>
      <c r="K331" s="242"/>
      <c r="L331" s="247"/>
      <c r="M331" s="248"/>
      <c r="N331" s="249"/>
      <c r="O331" s="249"/>
      <c r="P331" s="249"/>
      <c r="Q331" s="249"/>
      <c r="R331" s="249"/>
      <c r="S331" s="249"/>
      <c r="T331" s="25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1" t="s">
        <v>213</v>
      </c>
      <c r="AU331" s="251" t="s">
        <v>89</v>
      </c>
      <c r="AV331" s="14" t="s">
        <v>89</v>
      </c>
      <c r="AW331" s="14" t="s">
        <v>39</v>
      </c>
      <c r="AX331" s="14" t="s">
        <v>86</v>
      </c>
      <c r="AY331" s="251" t="s">
        <v>120</v>
      </c>
    </row>
    <row r="332" s="2" customFormat="1" ht="24.15" customHeight="1">
      <c r="A332" s="40"/>
      <c r="B332" s="41"/>
      <c r="C332" s="198" t="s">
        <v>492</v>
      </c>
      <c r="D332" s="198" t="s">
        <v>121</v>
      </c>
      <c r="E332" s="199" t="s">
        <v>493</v>
      </c>
      <c r="F332" s="200" t="s">
        <v>494</v>
      </c>
      <c r="G332" s="201" t="s">
        <v>362</v>
      </c>
      <c r="H332" s="202">
        <v>2</v>
      </c>
      <c r="I332" s="203"/>
      <c r="J332" s="204">
        <f>ROUND(I332*H332,2)</f>
        <v>0</v>
      </c>
      <c r="K332" s="200" t="s">
        <v>167</v>
      </c>
      <c r="L332" s="46"/>
      <c r="M332" s="205" t="s">
        <v>32</v>
      </c>
      <c r="N332" s="206" t="s">
        <v>49</v>
      </c>
      <c r="O332" s="86"/>
      <c r="P332" s="207">
        <f>O332*H332</f>
        <v>0</v>
      </c>
      <c r="Q332" s="207">
        <v>2.0000000000000002E-05</v>
      </c>
      <c r="R332" s="207">
        <f>Q332*H332</f>
        <v>4.0000000000000003E-05</v>
      </c>
      <c r="S332" s="207">
        <v>0</v>
      </c>
      <c r="T332" s="208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09" t="s">
        <v>325</v>
      </c>
      <c r="AT332" s="209" t="s">
        <v>121</v>
      </c>
      <c r="AU332" s="209" t="s">
        <v>89</v>
      </c>
      <c r="AY332" s="18" t="s">
        <v>120</v>
      </c>
      <c r="BE332" s="210">
        <f>IF(N332="základní",J332,0)</f>
        <v>0</v>
      </c>
      <c r="BF332" s="210">
        <f>IF(N332="snížená",J332,0)</f>
        <v>0</v>
      </c>
      <c r="BG332" s="210">
        <f>IF(N332="zákl. přenesená",J332,0)</f>
        <v>0</v>
      </c>
      <c r="BH332" s="210">
        <f>IF(N332="sníž. přenesená",J332,0)</f>
        <v>0</v>
      </c>
      <c r="BI332" s="210">
        <f>IF(N332="nulová",J332,0)</f>
        <v>0</v>
      </c>
      <c r="BJ332" s="18" t="s">
        <v>86</v>
      </c>
      <c r="BK332" s="210">
        <f>ROUND(I332*H332,2)</f>
        <v>0</v>
      </c>
      <c r="BL332" s="18" t="s">
        <v>325</v>
      </c>
      <c r="BM332" s="209" t="s">
        <v>495</v>
      </c>
    </row>
    <row r="333" s="2" customFormat="1">
      <c r="A333" s="40"/>
      <c r="B333" s="41"/>
      <c r="C333" s="42"/>
      <c r="D333" s="211" t="s">
        <v>126</v>
      </c>
      <c r="E333" s="42"/>
      <c r="F333" s="212" t="s">
        <v>496</v>
      </c>
      <c r="G333" s="42"/>
      <c r="H333" s="42"/>
      <c r="I333" s="213"/>
      <c r="J333" s="42"/>
      <c r="K333" s="42"/>
      <c r="L333" s="46"/>
      <c r="M333" s="214"/>
      <c r="N333" s="215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8" t="s">
        <v>126</v>
      </c>
      <c r="AU333" s="18" t="s">
        <v>89</v>
      </c>
    </row>
    <row r="334" s="2" customFormat="1">
      <c r="A334" s="40"/>
      <c r="B334" s="41"/>
      <c r="C334" s="42"/>
      <c r="D334" s="229" t="s">
        <v>170</v>
      </c>
      <c r="E334" s="42"/>
      <c r="F334" s="230" t="s">
        <v>497</v>
      </c>
      <c r="G334" s="42"/>
      <c r="H334" s="42"/>
      <c r="I334" s="213"/>
      <c r="J334" s="42"/>
      <c r="K334" s="42"/>
      <c r="L334" s="46"/>
      <c r="M334" s="214"/>
      <c r="N334" s="215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8" t="s">
        <v>170</v>
      </c>
      <c r="AU334" s="18" t="s">
        <v>89</v>
      </c>
    </row>
    <row r="335" s="13" customFormat="1">
      <c r="A335" s="13"/>
      <c r="B335" s="231"/>
      <c r="C335" s="232"/>
      <c r="D335" s="211" t="s">
        <v>213</v>
      </c>
      <c r="E335" s="233" t="s">
        <v>32</v>
      </c>
      <c r="F335" s="234" t="s">
        <v>452</v>
      </c>
      <c r="G335" s="232"/>
      <c r="H335" s="233" t="s">
        <v>32</v>
      </c>
      <c r="I335" s="235"/>
      <c r="J335" s="232"/>
      <c r="K335" s="232"/>
      <c r="L335" s="236"/>
      <c r="M335" s="237"/>
      <c r="N335" s="238"/>
      <c r="O335" s="238"/>
      <c r="P335" s="238"/>
      <c r="Q335" s="238"/>
      <c r="R335" s="238"/>
      <c r="S335" s="238"/>
      <c r="T335" s="23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0" t="s">
        <v>213</v>
      </c>
      <c r="AU335" s="240" t="s">
        <v>89</v>
      </c>
      <c r="AV335" s="13" t="s">
        <v>86</v>
      </c>
      <c r="AW335" s="13" t="s">
        <v>39</v>
      </c>
      <c r="AX335" s="13" t="s">
        <v>78</v>
      </c>
      <c r="AY335" s="240" t="s">
        <v>120</v>
      </c>
    </row>
    <row r="336" s="14" customFormat="1">
      <c r="A336" s="14"/>
      <c r="B336" s="241"/>
      <c r="C336" s="242"/>
      <c r="D336" s="211" t="s">
        <v>213</v>
      </c>
      <c r="E336" s="243" t="s">
        <v>32</v>
      </c>
      <c r="F336" s="244" t="s">
        <v>89</v>
      </c>
      <c r="G336" s="242"/>
      <c r="H336" s="245">
        <v>2</v>
      </c>
      <c r="I336" s="246"/>
      <c r="J336" s="242"/>
      <c r="K336" s="242"/>
      <c r="L336" s="247"/>
      <c r="M336" s="248"/>
      <c r="N336" s="249"/>
      <c r="O336" s="249"/>
      <c r="P336" s="249"/>
      <c r="Q336" s="249"/>
      <c r="R336" s="249"/>
      <c r="S336" s="249"/>
      <c r="T336" s="25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1" t="s">
        <v>213</v>
      </c>
      <c r="AU336" s="251" t="s">
        <v>89</v>
      </c>
      <c r="AV336" s="14" t="s">
        <v>89</v>
      </c>
      <c r="AW336" s="14" t="s">
        <v>39</v>
      </c>
      <c r="AX336" s="14" t="s">
        <v>86</v>
      </c>
      <c r="AY336" s="251" t="s">
        <v>120</v>
      </c>
    </row>
    <row r="337" s="2" customFormat="1" ht="24.15" customHeight="1">
      <c r="A337" s="40"/>
      <c r="B337" s="41"/>
      <c r="C337" s="198" t="s">
        <v>498</v>
      </c>
      <c r="D337" s="198" t="s">
        <v>121</v>
      </c>
      <c r="E337" s="199" t="s">
        <v>499</v>
      </c>
      <c r="F337" s="200" t="s">
        <v>500</v>
      </c>
      <c r="G337" s="201" t="s">
        <v>362</v>
      </c>
      <c r="H337" s="202">
        <v>2</v>
      </c>
      <c r="I337" s="203"/>
      <c r="J337" s="204">
        <f>ROUND(I337*H337,2)</f>
        <v>0</v>
      </c>
      <c r="K337" s="200" t="s">
        <v>167</v>
      </c>
      <c r="L337" s="46"/>
      <c r="M337" s="205" t="s">
        <v>32</v>
      </c>
      <c r="N337" s="206" t="s">
        <v>49</v>
      </c>
      <c r="O337" s="86"/>
      <c r="P337" s="207">
        <f>O337*H337</f>
        <v>0</v>
      </c>
      <c r="Q337" s="207">
        <v>2.0000000000000002E-05</v>
      </c>
      <c r="R337" s="207">
        <f>Q337*H337</f>
        <v>4.0000000000000003E-05</v>
      </c>
      <c r="S337" s="207">
        <v>0</v>
      </c>
      <c r="T337" s="208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09" t="s">
        <v>325</v>
      </c>
      <c r="AT337" s="209" t="s">
        <v>121</v>
      </c>
      <c r="AU337" s="209" t="s">
        <v>89</v>
      </c>
      <c r="AY337" s="18" t="s">
        <v>120</v>
      </c>
      <c r="BE337" s="210">
        <f>IF(N337="základní",J337,0)</f>
        <v>0</v>
      </c>
      <c r="BF337" s="210">
        <f>IF(N337="snížená",J337,0)</f>
        <v>0</v>
      </c>
      <c r="BG337" s="210">
        <f>IF(N337="zákl. přenesená",J337,0)</f>
        <v>0</v>
      </c>
      <c r="BH337" s="210">
        <f>IF(N337="sníž. přenesená",J337,0)</f>
        <v>0</v>
      </c>
      <c r="BI337" s="210">
        <f>IF(N337="nulová",J337,0)</f>
        <v>0</v>
      </c>
      <c r="BJ337" s="18" t="s">
        <v>86</v>
      </c>
      <c r="BK337" s="210">
        <f>ROUND(I337*H337,2)</f>
        <v>0</v>
      </c>
      <c r="BL337" s="18" t="s">
        <v>325</v>
      </c>
      <c r="BM337" s="209" t="s">
        <v>501</v>
      </c>
    </row>
    <row r="338" s="2" customFormat="1">
      <c r="A338" s="40"/>
      <c r="B338" s="41"/>
      <c r="C338" s="42"/>
      <c r="D338" s="211" t="s">
        <v>126</v>
      </c>
      <c r="E338" s="42"/>
      <c r="F338" s="212" t="s">
        <v>502</v>
      </c>
      <c r="G338" s="42"/>
      <c r="H338" s="42"/>
      <c r="I338" s="213"/>
      <c r="J338" s="42"/>
      <c r="K338" s="42"/>
      <c r="L338" s="46"/>
      <c r="M338" s="214"/>
      <c r="N338" s="215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8" t="s">
        <v>126</v>
      </c>
      <c r="AU338" s="18" t="s">
        <v>89</v>
      </c>
    </row>
    <row r="339" s="2" customFormat="1">
      <c r="A339" s="40"/>
      <c r="B339" s="41"/>
      <c r="C339" s="42"/>
      <c r="D339" s="229" t="s">
        <v>170</v>
      </c>
      <c r="E339" s="42"/>
      <c r="F339" s="230" t="s">
        <v>503</v>
      </c>
      <c r="G339" s="42"/>
      <c r="H339" s="42"/>
      <c r="I339" s="213"/>
      <c r="J339" s="42"/>
      <c r="K339" s="42"/>
      <c r="L339" s="46"/>
      <c r="M339" s="214"/>
      <c r="N339" s="215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8" t="s">
        <v>170</v>
      </c>
      <c r="AU339" s="18" t="s">
        <v>89</v>
      </c>
    </row>
    <row r="340" s="13" customFormat="1">
      <c r="A340" s="13"/>
      <c r="B340" s="231"/>
      <c r="C340" s="232"/>
      <c r="D340" s="211" t="s">
        <v>213</v>
      </c>
      <c r="E340" s="233" t="s">
        <v>32</v>
      </c>
      <c r="F340" s="234" t="s">
        <v>452</v>
      </c>
      <c r="G340" s="232"/>
      <c r="H340" s="233" t="s">
        <v>32</v>
      </c>
      <c r="I340" s="235"/>
      <c r="J340" s="232"/>
      <c r="K340" s="232"/>
      <c r="L340" s="236"/>
      <c r="M340" s="237"/>
      <c r="N340" s="238"/>
      <c r="O340" s="238"/>
      <c r="P340" s="238"/>
      <c r="Q340" s="238"/>
      <c r="R340" s="238"/>
      <c r="S340" s="238"/>
      <c r="T340" s="23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0" t="s">
        <v>213</v>
      </c>
      <c r="AU340" s="240" t="s">
        <v>89</v>
      </c>
      <c r="AV340" s="13" t="s">
        <v>86</v>
      </c>
      <c r="AW340" s="13" t="s">
        <v>39</v>
      </c>
      <c r="AX340" s="13" t="s">
        <v>78</v>
      </c>
      <c r="AY340" s="240" t="s">
        <v>120</v>
      </c>
    </row>
    <row r="341" s="14" customFormat="1">
      <c r="A341" s="14"/>
      <c r="B341" s="241"/>
      <c r="C341" s="242"/>
      <c r="D341" s="211" t="s">
        <v>213</v>
      </c>
      <c r="E341" s="243" t="s">
        <v>32</v>
      </c>
      <c r="F341" s="244" t="s">
        <v>89</v>
      </c>
      <c r="G341" s="242"/>
      <c r="H341" s="245">
        <v>2</v>
      </c>
      <c r="I341" s="246"/>
      <c r="J341" s="242"/>
      <c r="K341" s="242"/>
      <c r="L341" s="247"/>
      <c r="M341" s="248"/>
      <c r="N341" s="249"/>
      <c r="O341" s="249"/>
      <c r="P341" s="249"/>
      <c r="Q341" s="249"/>
      <c r="R341" s="249"/>
      <c r="S341" s="249"/>
      <c r="T341" s="25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1" t="s">
        <v>213</v>
      </c>
      <c r="AU341" s="251" t="s">
        <v>89</v>
      </c>
      <c r="AV341" s="14" t="s">
        <v>89</v>
      </c>
      <c r="AW341" s="14" t="s">
        <v>39</v>
      </c>
      <c r="AX341" s="14" t="s">
        <v>86</v>
      </c>
      <c r="AY341" s="251" t="s">
        <v>120</v>
      </c>
    </row>
    <row r="342" s="2" customFormat="1" ht="24.15" customHeight="1">
      <c r="A342" s="40"/>
      <c r="B342" s="41"/>
      <c r="C342" s="198" t="s">
        <v>504</v>
      </c>
      <c r="D342" s="198" t="s">
        <v>121</v>
      </c>
      <c r="E342" s="199" t="s">
        <v>505</v>
      </c>
      <c r="F342" s="200" t="s">
        <v>506</v>
      </c>
      <c r="G342" s="201" t="s">
        <v>362</v>
      </c>
      <c r="H342" s="202">
        <v>2</v>
      </c>
      <c r="I342" s="203"/>
      <c r="J342" s="204">
        <f>ROUND(I342*H342,2)</f>
        <v>0</v>
      </c>
      <c r="K342" s="200" t="s">
        <v>167</v>
      </c>
      <c r="L342" s="46"/>
      <c r="M342" s="205" t="s">
        <v>32</v>
      </c>
      <c r="N342" s="206" t="s">
        <v>49</v>
      </c>
      <c r="O342" s="86"/>
      <c r="P342" s="207">
        <f>O342*H342</f>
        <v>0</v>
      </c>
      <c r="Q342" s="207">
        <v>2.0000000000000002E-05</v>
      </c>
      <c r="R342" s="207">
        <f>Q342*H342</f>
        <v>4.0000000000000003E-05</v>
      </c>
      <c r="S342" s="207">
        <v>0</v>
      </c>
      <c r="T342" s="208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09" t="s">
        <v>325</v>
      </c>
      <c r="AT342" s="209" t="s">
        <v>121</v>
      </c>
      <c r="AU342" s="209" t="s">
        <v>89</v>
      </c>
      <c r="AY342" s="18" t="s">
        <v>120</v>
      </c>
      <c r="BE342" s="210">
        <f>IF(N342="základní",J342,0)</f>
        <v>0</v>
      </c>
      <c r="BF342" s="210">
        <f>IF(N342="snížená",J342,0)</f>
        <v>0</v>
      </c>
      <c r="BG342" s="210">
        <f>IF(N342="zákl. přenesená",J342,0)</f>
        <v>0</v>
      </c>
      <c r="BH342" s="210">
        <f>IF(N342="sníž. přenesená",J342,0)</f>
        <v>0</v>
      </c>
      <c r="BI342" s="210">
        <f>IF(N342="nulová",J342,0)</f>
        <v>0</v>
      </c>
      <c r="BJ342" s="18" t="s">
        <v>86</v>
      </c>
      <c r="BK342" s="210">
        <f>ROUND(I342*H342,2)</f>
        <v>0</v>
      </c>
      <c r="BL342" s="18" t="s">
        <v>325</v>
      </c>
      <c r="BM342" s="209" t="s">
        <v>507</v>
      </c>
    </row>
    <row r="343" s="2" customFormat="1">
      <c r="A343" s="40"/>
      <c r="B343" s="41"/>
      <c r="C343" s="42"/>
      <c r="D343" s="211" t="s">
        <v>126</v>
      </c>
      <c r="E343" s="42"/>
      <c r="F343" s="212" t="s">
        <v>508</v>
      </c>
      <c r="G343" s="42"/>
      <c r="H343" s="42"/>
      <c r="I343" s="213"/>
      <c r="J343" s="42"/>
      <c r="K343" s="42"/>
      <c r="L343" s="46"/>
      <c r="M343" s="214"/>
      <c r="N343" s="215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8" t="s">
        <v>126</v>
      </c>
      <c r="AU343" s="18" t="s">
        <v>89</v>
      </c>
    </row>
    <row r="344" s="2" customFormat="1">
      <c r="A344" s="40"/>
      <c r="B344" s="41"/>
      <c r="C344" s="42"/>
      <c r="D344" s="229" t="s">
        <v>170</v>
      </c>
      <c r="E344" s="42"/>
      <c r="F344" s="230" t="s">
        <v>509</v>
      </c>
      <c r="G344" s="42"/>
      <c r="H344" s="42"/>
      <c r="I344" s="213"/>
      <c r="J344" s="42"/>
      <c r="K344" s="42"/>
      <c r="L344" s="46"/>
      <c r="M344" s="214"/>
      <c r="N344" s="215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8" t="s">
        <v>170</v>
      </c>
      <c r="AU344" s="18" t="s">
        <v>89</v>
      </c>
    </row>
    <row r="345" s="13" customFormat="1">
      <c r="A345" s="13"/>
      <c r="B345" s="231"/>
      <c r="C345" s="232"/>
      <c r="D345" s="211" t="s">
        <v>213</v>
      </c>
      <c r="E345" s="233" t="s">
        <v>32</v>
      </c>
      <c r="F345" s="234" t="s">
        <v>452</v>
      </c>
      <c r="G345" s="232"/>
      <c r="H345" s="233" t="s">
        <v>32</v>
      </c>
      <c r="I345" s="235"/>
      <c r="J345" s="232"/>
      <c r="K345" s="232"/>
      <c r="L345" s="236"/>
      <c r="M345" s="237"/>
      <c r="N345" s="238"/>
      <c r="O345" s="238"/>
      <c r="P345" s="238"/>
      <c r="Q345" s="238"/>
      <c r="R345" s="238"/>
      <c r="S345" s="238"/>
      <c r="T345" s="23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0" t="s">
        <v>213</v>
      </c>
      <c r="AU345" s="240" t="s">
        <v>89</v>
      </c>
      <c r="AV345" s="13" t="s">
        <v>86</v>
      </c>
      <c r="AW345" s="13" t="s">
        <v>39</v>
      </c>
      <c r="AX345" s="13" t="s">
        <v>78</v>
      </c>
      <c r="AY345" s="240" t="s">
        <v>120</v>
      </c>
    </row>
    <row r="346" s="14" customFormat="1">
      <c r="A346" s="14"/>
      <c r="B346" s="241"/>
      <c r="C346" s="242"/>
      <c r="D346" s="211" t="s">
        <v>213</v>
      </c>
      <c r="E346" s="243" t="s">
        <v>32</v>
      </c>
      <c r="F346" s="244" t="s">
        <v>89</v>
      </c>
      <c r="G346" s="242"/>
      <c r="H346" s="245">
        <v>2</v>
      </c>
      <c r="I346" s="246"/>
      <c r="J346" s="242"/>
      <c r="K346" s="242"/>
      <c r="L346" s="247"/>
      <c r="M346" s="248"/>
      <c r="N346" s="249"/>
      <c r="O346" s="249"/>
      <c r="P346" s="249"/>
      <c r="Q346" s="249"/>
      <c r="R346" s="249"/>
      <c r="S346" s="249"/>
      <c r="T346" s="25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1" t="s">
        <v>213</v>
      </c>
      <c r="AU346" s="251" t="s">
        <v>89</v>
      </c>
      <c r="AV346" s="14" t="s">
        <v>89</v>
      </c>
      <c r="AW346" s="14" t="s">
        <v>39</v>
      </c>
      <c r="AX346" s="14" t="s">
        <v>86</v>
      </c>
      <c r="AY346" s="251" t="s">
        <v>120</v>
      </c>
    </row>
    <row r="347" s="11" customFormat="1" ht="25.92" customHeight="1">
      <c r="A347" s="11"/>
      <c r="B347" s="184"/>
      <c r="C347" s="185"/>
      <c r="D347" s="186" t="s">
        <v>77</v>
      </c>
      <c r="E347" s="187" t="s">
        <v>300</v>
      </c>
      <c r="F347" s="187" t="s">
        <v>510</v>
      </c>
      <c r="G347" s="185"/>
      <c r="H347" s="185"/>
      <c r="I347" s="188"/>
      <c r="J347" s="189">
        <f>BK347</f>
        <v>0</v>
      </c>
      <c r="K347" s="185"/>
      <c r="L347" s="190"/>
      <c r="M347" s="191"/>
      <c r="N347" s="192"/>
      <c r="O347" s="192"/>
      <c r="P347" s="193">
        <f>P348+P374</f>
        <v>0</v>
      </c>
      <c r="Q347" s="192"/>
      <c r="R347" s="193">
        <f>R348+R374</f>
        <v>3.1991500000000004</v>
      </c>
      <c r="S347" s="192"/>
      <c r="T347" s="194">
        <f>T348+T374</f>
        <v>0</v>
      </c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R347" s="195" t="s">
        <v>130</v>
      </c>
      <c r="AT347" s="196" t="s">
        <v>77</v>
      </c>
      <c r="AU347" s="196" t="s">
        <v>78</v>
      </c>
      <c r="AY347" s="195" t="s">
        <v>120</v>
      </c>
      <c r="BK347" s="197">
        <f>BK348+BK374</f>
        <v>0</v>
      </c>
    </row>
    <row r="348" s="11" customFormat="1" ht="22.8" customHeight="1">
      <c r="A348" s="11"/>
      <c r="B348" s="184"/>
      <c r="C348" s="185"/>
      <c r="D348" s="186" t="s">
        <v>77</v>
      </c>
      <c r="E348" s="227" t="s">
        <v>511</v>
      </c>
      <c r="F348" s="227" t="s">
        <v>512</v>
      </c>
      <c r="G348" s="185"/>
      <c r="H348" s="185"/>
      <c r="I348" s="188"/>
      <c r="J348" s="228">
        <f>BK348</f>
        <v>0</v>
      </c>
      <c r="K348" s="185"/>
      <c r="L348" s="190"/>
      <c r="M348" s="191"/>
      <c r="N348" s="192"/>
      <c r="O348" s="192"/>
      <c r="P348" s="193">
        <f>SUM(P349:P373)</f>
        <v>0</v>
      </c>
      <c r="Q348" s="192"/>
      <c r="R348" s="193">
        <f>SUM(R349:R373)</f>
        <v>0.0015200000000000001</v>
      </c>
      <c r="S348" s="192"/>
      <c r="T348" s="194">
        <f>SUM(T349:T373)</f>
        <v>0</v>
      </c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R348" s="195" t="s">
        <v>130</v>
      </c>
      <c r="AT348" s="196" t="s">
        <v>77</v>
      </c>
      <c r="AU348" s="196" t="s">
        <v>86</v>
      </c>
      <c r="AY348" s="195" t="s">
        <v>120</v>
      </c>
      <c r="BK348" s="197">
        <f>SUM(BK349:BK373)</f>
        <v>0</v>
      </c>
    </row>
    <row r="349" s="2" customFormat="1" ht="16.5" customHeight="1">
      <c r="A349" s="40"/>
      <c r="B349" s="41"/>
      <c r="C349" s="198" t="s">
        <v>513</v>
      </c>
      <c r="D349" s="198" t="s">
        <v>121</v>
      </c>
      <c r="E349" s="199" t="s">
        <v>514</v>
      </c>
      <c r="F349" s="200" t="s">
        <v>515</v>
      </c>
      <c r="G349" s="201" t="s">
        <v>328</v>
      </c>
      <c r="H349" s="202">
        <v>1</v>
      </c>
      <c r="I349" s="203"/>
      <c r="J349" s="204">
        <f>ROUND(I349*H349,2)</f>
        <v>0</v>
      </c>
      <c r="K349" s="200" t="s">
        <v>167</v>
      </c>
      <c r="L349" s="46"/>
      <c r="M349" s="205" t="s">
        <v>32</v>
      </c>
      <c r="N349" s="206" t="s">
        <v>49</v>
      </c>
      <c r="O349" s="86"/>
      <c r="P349" s="207">
        <f>O349*H349</f>
        <v>0</v>
      </c>
      <c r="Q349" s="207">
        <v>3.0000000000000001E-05</v>
      </c>
      <c r="R349" s="207">
        <f>Q349*H349</f>
        <v>3.0000000000000001E-05</v>
      </c>
      <c r="S349" s="207">
        <v>0</v>
      </c>
      <c r="T349" s="208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09" t="s">
        <v>119</v>
      </c>
      <c r="AT349" s="209" t="s">
        <v>121</v>
      </c>
      <c r="AU349" s="209" t="s">
        <v>89</v>
      </c>
      <c r="AY349" s="18" t="s">
        <v>120</v>
      </c>
      <c r="BE349" s="210">
        <f>IF(N349="základní",J349,0)</f>
        <v>0</v>
      </c>
      <c r="BF349" s="210">
        <f>IF(N349="snížená",J349,0)</f>
        <v>0</v>
      </c>
      <c r="BG349" s="210">
        <f>IF(N349="zákl. přenesená",J349,0)</f>
        <v>0</v>
      </c>
      <c r="BH349" s="210">
        <f>IF(N349="sníž. přenesená",J349,0)</f>
        <v>0</v>
      </c>
      <c r="BI349" s="210">
        <f>IF(N349="nulová",J349,0)</f>
        <v>0</v>
      </c>
      <c r="BJ349" s="18" t="s">
        <v>86</v>
      </c>
      <c r="BK349" s="210">
        <f>ROUND(I349*H349,2)</f>
        <v>0</v>
      </c>
      <c r="BL349" s="18" t="s">
        <v>119</v>
      </c>
      <c r="BM349" s="209" t="s">
        <v>516</v>
      </c>
    </row>
    <row r="350" s="2" customFormat="1">
      <c r="A350" s="40"/>
      <c r="B350" s="41"/>
      <c r="C350" s="42"/>
      <c r="D350" s="211" t="s">
        <v>126</v>
      </c>
      <c r="E350" s="42"/>
      <c r="F350" s="212" t="s">
        <v>517</v>
      </c>
      <c r="G350" s="42"/>
      <c r="H350" s="42"/>
      <c r="I350" s="213"/>
      <c r="J350" s="42"/>
      <c r="K350" s="42"/>
      <c r="L350" s="46"/>
      <c r="M350" s="214"/>
      <c r="N350" s="215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8" t="s">
        <v>126</v>
      </c>
      <c r="AU350" s="18" t="s">
        <v>89</v>
      </c>
    </row>
    <row r="351" s="2" customFormat="1">
      <c r="A351" s="40"/>
      <c r="B351" s="41"/>
      <c r="C351" s="42"/>
      <c r="D351" s="229" t="s">
        <v>170</v>
      </c>
      <c r="E351" s="42"/>
      <c r="F351" s="230" t="s">
        <v>518</v>
      </c>
      <c r="G351" s="42"/>
      <c r="H351" s="42"/>
      <c r="I351" s="213"/>
      <c r="J351" s="42"/>
      <c r="K351" s="42"/>
      <c r="L351" s="46"/>
      <c r="M351" s="214"/>
      <c r="N351" s="215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8" t="s">
        <v>170</v>
      </c>
      <c r="AU351" s="18" t="s">
        <v>89</v>
      </c>
    </row>
    <row r="352" s="14" customFormat="1">
      <c r="A352" s="14"/>
      <c r="B352" s="241"/>
      <c r="C352" s="242"/>
      <c r="D352" s="211" t="s">
        <v>213</v>
      </c>
      <c r="E352" s="243" t="s">
        <v>32</v>
      </c>
      <c r="F352" s="244" t="s">
        <v>86</v>
      </c>
      <c r="G352" s="242"/>
      <c r="H352" s="245">
        <v>1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1" t="s">
        <v>213</v>
      </c>
      <c r="AU352" s="251" t="s">
        <v>89</v>
      </c>
      <c r="AV352" s="14" t="s">
        <v>89</v>
      </c>
      <c r="AW352" s="14" t="s">
        <v>39</v>
      </c>
      <c r="AX352" s="14" t="s">
        <v>86</v>
      </c>
      <c r="AY352" s="251" t="s">
        <v>120</v>
      </c>
    </row>
    <row r="353" s="2" customFormat="1" ht="24.15" customHeight="1">
      <c r="A353" s="40"/>
      <c r="B353" s="41"/>
      <c r="C353" s="263" t="s">
        <v>519</v>
      </c>
      <c r="D353" s="263" t="s">
        <v>300</v>
      </c>
      <c r="E353" s="264" t="s">
        <v>520</v>
      </c>
      <c r="F353" s="265" t="s">
        <v>521</v>
      </c>
      <c r="G353" s="266" t="s">
        <v>328</v>
      </c>
      <c r="H353" s="267">
        <v>1</v>
      </c>
      <c r="I353" s="268"/>
      <c r="J353" s="269">
        <f>ROUND(I353*H353,2)</f>
        <v>0</v>
      </c>
      <c r="K353" s="265" t="s">
        <v>167</v>
      </c>
      <c r="L353" s="270"/>
      <c r="M353" s="271" t="s">
        <v>32</v>
      </c>
      <c r="N353" s="272" t="s">
        <v>49</v>
      </c>
      <c r="O353" s="86"/>
      <c r="P353" s="207">
        <f>O353*H353</f>
        <v>0</v>
      </c>
      <c r="Q353" s="207">
        <v>0.00060999999999999997</v>
      </c>
      <c r="R353" s="207">
        <f>Q353*H353</f>
        <v>0.00060999999999999997</v>
      </c>
      <c r="S353" s="207">
        <v>0</v>
      </c>
      <c r="T353" s="208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09" t="s">
        <v>153</v>
      </c>
      <c r="AT353" s="209" t="s">
        <v>300</v>
      </c>
      <c r="AU353" s="209" t="s">
        <v>89</v>
      </c>
      <c r="AY353" s="18" t="s">
        <v>120</v>
      </c>
      <c r="BE353" s="210">
        <f>IF(N353="základní",J353,0)</f>
        <v>0</v>
      </c>
      <c r="BF353" s="210">
        <f>IF(N353="snížená",J353,0)</f>
        <v>0</v>
      </c>
      <c r="BG353" s="210">
        <f>IF(N353="zákl. přenesená",J353,0)</f>
        <v>0</v>
      </c>
      <c r="BH353" s="210">
        <f>IF(N353="sníž. přenesená",J353,0)</f>
        <v>0</v>
      </c>
      <c r="BI353" s="210">
        <f>IF(N353="nulová",J353,0)</f>
        <v>0</v>
      </c>
      <c r="BJ353" s="18" t="s">
        <v>86</v>
      </c>
      <c r="BK353" s="210">
        <f>ROUND(I353*H353,2)</f>
        <v>0</v>
      </c>
      <c r="BL353" s="18" t="s">
        <v>119</v>
      </c>
      <c r="BM353" s="209" t="s">
        <v>522</v>
      </c>
    </row>
    <row r="354" s="2" customFormat="1">
      <c r="A354" s="40"/>
      <c r="B354" s="41"/>
      <c r="C354" s="42"/>
      <c r="D354" s="211" t="s">
        <v>126</v>
      </c>
      <c r="E354" s="42"/>
      <c r="F354" s="212" t="s">
        <v>521</v>
      </c>
      <c r="G354" s="42"/>
      <c r="H354" s="42"/>
      <c r="I354" s="213"/>
      <c r="J354" s="42"/>
      <c r="K354" s="42"/>
      <c r="L354" s="46"/>
      <c r="M354" s="214"/>
      <c r="N354" s="215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8" t="s">
        <v>126</v>
      </c>
      <c r="AU354" s="18" t="s">
        <v>89</v>
      </c>
    </row>
    <row r="355" s="14" customFormat="1">
      <c r="A355" s="14"/>
      <c r="B355" s="241"/>
      <c r="C355" s="242"/>
      <c r="D355" s="211" t="s">
        <v>213</v>
      </c>
      <c r="E355" s="243" t="s">
        <v>32</v>
      </c>
      <c r="F355" s="244" t="s">
        <v>86</v>
      </c>
      <c r="G355" s="242"/>
      <c r="H355" s="245">
        <v>1</v>
      </c>
      <c r="I355" s="246"/>
      <c r="J355" s="242"/>
      <c r="K355" s="242"/>
      <c r="L355" s="247"/>
      <c r="M355" s="248"/>
      <c r="N355" s="249"/>
      <c r="O355" s="249"/>
      <c r="P355" s="249"/>
      <c r="Q355" s="249"/>
      <c r="R355" s="249"/>
      <c r="S355" s="249"/>
      <c r="T355" s="25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1" t="s">
        <v>213</v>
      </c>
      <c r="AU355" s="251" t="s">
        <v>89</v>
      </c>
      <c r="AV355" s="14" t="s">
        <v>89</v>
      </c>
      <c r="AW355" s="14" t="s">
        <v>39</v>
      </c>
      <c r="AX355" s="14" t="s">
        <v>86</v>
      </c>
      <c r="AY355" s="251" t="s">
        <v>120</v>
      </c>
    </row>
    <row r="356" s="2" customFormat="1" ht="24.15" customHeight="1">
      <c r="A356" s="40"/>
      <c r="B356" s="41"/>
      <c r="C356" s="198" t="s">
        <v>523</v>
      </c>
      <c r="D356" s="198" t="s">
        <v>121</v>
      </c>
      <c r="E356" s="199" t="s">
        <v>524</v>
      </c>
      <c r="F356" s="200" t="s">
        <v>525</v>
      </c>
      <c r="G356" s="201" t="s">
        <v>328</v>
      </c>
      <c r="H356" s="202">
        <v>1</v>
      </c>
      <c r="I356" s="203"/>
      <c r="J356" s="204">
        <f>ROUND(I356*H356,2)</f>
        <v>0</v>
      </c>
      <c r="K356" s="200" t="s">
        <v>167</v>
      </c>
      <c r="L356" s="46"/>
      <c r="M356" s="205" t="s">
        <v>32</v>
      </c>
      <c r="N356" s="206" t="s">
        <v>49</v>
      </c>
      <c r="O356" s="86"/>
      <c r="P356" s="207">
        <f>O356*H356</f>
        <v>0</v>
      </c>
      <c r="Q356" s="207">
        <v>0</v>
      </c>
      <c r="R356" s="207">
        <f>Q356*H356</f>
        <v>0</v>
      </c>
      <c r="S356" s="207">
        <v>0</v>
      </c>
      <c r="T356" s="208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09" t="s">
        <v>119</v>
      </c>
      <c r="AT356" s="209" t="s">
        <v>121</v>
      </c>
      <c r="AU356" s="209" t="s">
        <v>89</v>
      </c>
      <c r="AY356" s="18" t="s">
        <v>120</v>
      </c>
      <c r="BE356" s="210">
        <f>IF(N356="základní",J356,0)</f>
        <v>0</v>
      </c>
      <c r="BF356" s="210">
        <f>IF(N356="snížená",J356,0)</f>
        <v>0</v>
      </c>
      <c r="BG356" s="210">
        <f>IF(N356="zákl. přenesená",J356,0)</f>
        <v>0</v>
      </c>
      <c r="BH356" s="210">
        <f>IF(N356="sníž. přenesená",J356,0)</f>
        <v>0</v>
      </c>
      <c r="BI356" s="210">
        <f>IF(N356="nulová",J356,0)</f>
        <v>0</v>
      </c>
      <c r="BJ356" s="18" t="s">
        <v>86</v>
      </c>
      <c r="BK356" s="210">
        <f>ROUND(I356*H356,2)</f>
        <v>0</v>
      </c>
      <c r="BL356" s="18" t="s">
        <v>119</v>
      </c>
      <c r="BM356" s="209" t="s">
        <v>526</v>
      </c>
    </row>
    <row r="357" s="2" customFormat="1">
      <c r="A357" s="40"/>
      <c r="B357" s="41"/>
      <c r="C357" s="42"/>
      <c r="D357" s="211" t="s">
        <v>126</v>
      </c>
      <c r="E357" s="42"/>
      <c r="F357" s="212" t="s">
        <v>527</v>
      </c>
      <c r="G357" s="42"/>
      <c r="H357" s="42"/>
      <c r="I357" s="213"/>
      <c r="J357" s="42"/>
      <c r="K357" s="42"/>
      <c r="L357" s="46"/>
      <c r="M357" s="214"/>
      <c r="N357" s="215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8" t="s">
        <v>126</v>
      </c>
      <c r="AU357" s="18" t="s">
        <v>89</v>
      </c>
    </row>
    <row r="358" s="2" customFormat="1">
      <c r="A358" s="40"/>
      <c r="B358" s="41"/>
      <c r="C358" s="42"/>
      <c r="D358" s="229" t="s">
        <v>170</v>
      </c>
      <c r="E358" s="42"/>
      <c r="F358" s="230" t="s">
        <v>528</v>
      </c>
      <c r="G358" s="42"/>
      <c r="H358" s="42"/>
      <c r="I358" s="213"/>
      <c r="J358" s="42"/>
      <c r="K358" s="42"/>
      <c r="L358" s="46"/>
      <c r="M358" s="214"/>
      <c r="N358" s="215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8" t="s">
        <v>170</v>
      </c>
      <c r="AU358" s="18" t="s">
        <v>89</v>
      </c>
    </row>
    <row r="359" s="2" customFormat="1" ht="21.75" customHeight="1">
      <c r="A359" s="40"/>
      <c r="B359" s="41"/>
      <c r="C359" s="263" t="s">
        <v>529</v>
      </c>
      <c r="D359" s="263" t="s">
        <v>300</v>
      </c>
      <c r="E359" s="264" t="s">
        <v>530</v>
      </c>
      <c r="F359" s="265" t="s">
        <v>531</v>
      </c>
      <c r="G359" s="266" t="s">
        <v>328</v>
      </c>
      <c r="H359" s="267">
        <v>1</v>
      </c>
      <c r="I359" s="268"/>
      <c r="J359" s="269">
        <f>ROUND(I359*H359,2)</f>
        <v>0</v>
      </c>
      <c r="K359" s="265" t="s">
        <v>167</v>
      </c>
      <c r="L359" s="270"/>
      <c r="M359" s="271" t="s">
        <v>32</v>
      </c>
      <c r="N359" s="272" t="s">
        <v>49</v>
      </c>
      <c r="O359" s="86"/>
      <c r="P359" s="207">
        <f>O359*H359</f>
        <v>0</v>
      </c>
      <c r="Q359" s="207">
        <v>0.00029</v>
      </c>
      <c r="R359" s="207">
        <f>Q359*H359</f>
        <v>0.00029</v>
      </c>
      <c r="S359" s="207">
        <v>0</v>
      </c>
      <c r="T359" s="208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09" t="s">
        <v>153</v>
      </c>
      <c r="AT359" s="209" t="s">
        <v>300</v>
      </c>
      <c r="AU359" s="209" t="s">
        <v>89</v>
      </c>
      <c r="AY359" s="18" t="s">
        <v>120</v>
      </c>
      <c r="BE359" s="210">
        <f>IF(N359="základní",J359,0)</f>
        <v>0</v>
      </c>
      <c r="BF359" s="210">
        <f>IF(N359="snížená",J359,0)</f>
        <v>0</v>
      </c>
      <c r="BG359" s="210">
        <f>IF(N359="zákl. přenesená",J359,0)</f>
        <v>0</v>
      </c>
      <c r="BH359" s="210">
        <f>IF(N359="sníž. přenesená",J359,0)</f>
        <v>0</v>
      </c>
      <c r="BI359" s="210">
        <f>IF(N359="nulová",J359,0)</f>
        <v>0</v>
      </c>
      <c r="BJ359" s="18" t="s">
        <v>86</v>
      </c>
      <c r="BK359" s="210">
        <f>ROUND(I359*H359,2)</f>
        <v>0</v>
      </c>
      <c r="BL359" s="18" t="s">
        <v>119</v>
      </c>
      <c r="BM359" s="209" t="s">
        <v>532</v>
      </c>
    </row>
    <row r="360" s="2" customFormat="1">
      <c r="A360" s="40"/>
      <c r="B360" s="41"/>
      <c r="C360" s="42"/>
      <c r="D360" s="211" t="s">
        <v>126</v>
      </c>
      <c r="E360" s="42"/>
      <c r="F360" s="212" t="s">
        <v>531</v>
      </c>
      <c r="G360" s="42"/>
      <c r="H360" s="42"/>
      <c r="I360" s="213"/>
      <c r="J360" s="42"/>
      <c r="K360" s="42"/>
      <c r="L360" s="46"/>
      <c r="M360" s="214"/>
      <c r="N360" s="215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8" t="s">
        <v>126</v>
      </c>
      <c r="AU360" s="18" t="s">
        <v>89</v>
      </c>
    </row>
    <row r="361" s="2" customFormat="1" ht="24.15" customHeight="1">
      <c r="A361" s="40"/>
      <c r="B361" s="41"/>
      <c r="C361" s="198" t="s">
        <v>533</v>
      </c>
      <c r="D361" s="198" t="s">
        <v>121</v>
      </c>
      <c r="E361" s="199" t="s">
        <v>534</v>
      </c>
      <c r="F361" s="200" t="s">
        <v>535</v>
      </c>
      <c r="G361" s="201" t="s">
        <v>328</v>
      </c>
      <c r="H361" s="202">
        <v>1</v>
      </c>
      <c r="I361" s="203"/>
      <c r="J361" s="204">
        <f>ROUND(I361*H361,2)</f>
        <v>0</v>
      </c>
      <c r="K361" s="200" t="s">
        <v>167</v>
      </c>
      <c r="L361" s="46"/>
      <c r="M361" s="205" t="s">
        <v>32</v>
      </c>
      <c r="N361" s="206" t="s">
        <v>49</v>
      </c>
      <c r="O361" s="86"/>
      <c r="P361" s="207">
        <f>O361*H361</f>
        <v>0</v>
      </c>
      <c r="Q361" s="207">
        <v>0</v>
      </c>
      <c r="R361" s="207">
        <f>Q361*H361</f>
        <v>0</v>
      </c>
      <c r="S361" s="207">
        <v>0</v>
      </c>
      <c r="T361" s="208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09" t="s">
        <v>119</v>
      </c>
      <c r="AT361" s="209" t="s">
        <v>121</v>
      </c>
      <c r="AU361" s="209" t="s">
        <v>89</v>
      </c>
      <c r="AY361" s="18" t="s">
        <v>120</v>
      </c>
      <c r="BE361" s="210">
        <f>IF(N361="základní",J361,0)</f>
        <v>0</v>
      </c>
      <c r="BF361" s="210">
        <f>IF(N361="snížená",J361,0)</f>
        <v>0</v>
      </c>
      <c r="BG361" s="210">
        <f>IF(N361="zákl. přenesená",J361,0)</f>
        <v>0</v>
      </c>
      <c r="BH361" s="210">
        <f>IF(N361="sníž. přenesená",J361,0)</f>
        <v>0</v>
      </c>
      <c r="BI361" s="210">
        <f>IF(N361="nulová",J361,0)</f>
        <v>0</v>
      </c>
      <c r="BJ361" s="18" t="s">
        <v>86</v>
      </c>
      <c r="BK361" s="210">
        <f>ROUND(I361*H361,2)</f>
        <v>0</v>
      </c>
      <c r="BL361" s="18" t="s">
        <v>119</v>
      </c>
      <c r="BM361" s="209" t="s">
        <v>536</v>
      </c>
    </row>
    <row r="362" s="2" customFormat="1">
      <c r="A362" s="40"/>
      <c r="B362" s="41"/>
      <c r="C362" s="42"/>
      <c r="D362" s="211" t="s">
        <v>126</v>
      </c>
      <c r="E362" s="42"/>
      <c r="F362" s="212" t="s">
        <v>537</v>
      </c>
      <c r="G362" s="42"/>
      <c r="H362" s="42"/>
      <c r="I362" s="213"/>
      <c r="J362" s="42"/>
      <c r="K362" s="42"/>
      <c r="L362" s="46"/>
      <c r="M362" s="214"/>
      <c r="N362" s="215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8" t="s">
        <v>126</v>
      </c>
      <c r="AU362" s="18" t="s">
        <v>89</v>
      </c>
    </row>
    <row r="363" s="2" customFormat="1">
      <c r="A363" s="40"/>
      <c r="B363" s="41"/>
      <c r="C363" s="42"/>
      <c r="D363" s="229" t="s">
        <v>170</v>
      </c>
      <c r="E363" s="42"/>
      <c r="F363" s="230" t="s">
        <v>538</v>
      </c>
      <c r="G363" s="42"/>
      <c r="H363" s="42"/>
      <c r="I363" s="213"/>
      <c r="J363" s="42"/>
      <c r="K363" s="42"/>
      <c r="L363" s="46"/>
      <c r="M363" s="214"/>
      <c r="N363" s="215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8" t="s">
        <v>170</v>
      </c>
      <c r="AU363" s="18" t="s">
        <v>89</v>
      </c>
    </row>
    <row r="364" s="2" customFormat="1" ht="21.75" customHeight="1">
      <c r="A364" s="40"/>
      <c r="B364" s="41"/>
      <c r="C364" s="263" t="s">
        <v>539</v>
      </c>
      <c r="D364" s="263" t="s">
        <v>300</v>
      </c>
      <c r="E364" s="264" t="s">
        <v>540</v>
      </c>
      <c r="F364" s="265" t="s">
        <v>541</v>
      </c>
      <c r="G364" s="266" t="s">
        <v>328</v>
      </c>
      <c r="H364" s="267">
        <v>1</v>
      </c>
      <c r="I364" s="268"/>
      <c r="J364" s="269">
        <f>ROUND(I364*H364,2)</f>
        <v>0</v>
      </c>
      <c r="K364" s="265" t="s">
        <v>167</v>
      </c>
      <c r="L364" s="270"/>
      <c r="M364" s="271" t="s">
        <v>32</v>
      </c>
      <c r="N364" s="272" t="s">
        <v>49</v>
      </c>
      <c r="O364" s="86"/>
      <c r="P364" s="207">
        <f>O364*H364</f>
        <v>0</v>
      </c>
      <c r="Q364" s="207">
        <v>0.00059000000000000003</v>
      </c>
      <c r="R364" s="207">
        <f>Q364*H364</f>
        <v>0.00059000000000000003</v>
      </c>
      <c r="S364" s="207">
        <v>0</v>
      </c>
      <c r="T364" s="208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09" t="s">
        <v>153</v>
      </c>
      <c r="AT364" s="209" t="s">
        <v>300</v>
      </c>
      <c r="AU364" s="209" t="s">
        <v>89</v>
      </c>
      <c r="AY364" s="18" t="s">
        <v>120</v>
      </c>
      <c r="BE364" s="210">
        <f>IF(N364="základní",J364,0)</f>
        <v>0</v>
      </c>
      <c r="BF364" s="210">
        <f>IF(N364="snížená",J364,0)</f>
        <v>0</v>
      </c>
      <c r="BG364" s="210">
        <f>IF(N364="zákl. přenesená",J364,0)</f>
        <v>0</v>
      </c>
      <c r="BH364" s="210">
        <f>IF(N364="sníž. přenesená",J364,0)</f>
        <v>0</v>
      </c>
      <c r="BI364" s="210">
        <f>IF(N364="nulová",J364,0)</f>
        <v>0</v>
      </c>
      <c r="BJ364" s="18" t="s">
        <v>86</v>
      </c>
      <c r="BK364" s="210">
        <f>ROUND(I364*H364,2)</f>
        <v>0</v>
      </c>
      <c r="BL364" s="18" t="s">
        <v>119</v>
      </c>
      <c r="BM364" s="209" t="s">
        <v>542</v>
      </c>
    </row>
    <row r="365" s="2" customFormat="1">
      <c r="A365" s="40"/>
      <c r="B365" s="41"/>
      <c r="C365" s="42"/>
      <c r="D365" s="211" t="s">
        <v>126</v>
      </c>
      <c r="E365" s="42"/>
      <c r="F365" s="212" t="s">
        <v>541</v>
      </c>
      <c r="G365" s="42"/>
      <c r="H365" s="42"/>
      <c r="I365" s="213"/>
      <c r="J365" s="42"/>
      <c r="K365" s="42"/>
      <c r="L365" s="46"/>
      <c r="M365" s="214"/>
      <c r="N365" s="215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8" t="s">
        <v>126</v>
      </c>
      <c r="AU365" s="18" t="s">
        <v>89</v>
      </c>
    </row>
    <row r="366" s="2" customFormat="1" ht="21.75" customHeight="1">
      <c r="A366" s="40"/>
      <c r="B366" s="41"/>
      <c r="C366" s="198" t="s">
        <v>543</v>
      </c>
      <c r="D366" s="198" t="s">
        <v>121</v>
      </c>
      <c r="E366" s="199" t="s">
        <v>544</v>
      </c>
      <c r="F366" s="200" t="s">
        <v>545</v>
      </c>
      <c r="G366" s="201" t="s">
        <v>362</v>
      </c>
      <c r="H366" s="202">
        <v>48</v>
      </c>
      <c r="I366" s="203"/>
      <c r="J366" s="204">
        <f>ROUND(I366*H366,2)</f>
        <v>0</v>
      </c>
      <c r="K366" s="200" t="s">
        <v>167</v>
      </c>
      <c r="L366" s="46"/>
      <c r="M366" s="205" t="s">
        <v>32</v>
      </c>
      <c r="N366" s="206" t="s">
        <v>49</v>
      </c>
      <c r="O366" s="86"/>
      <c r="P366" s="207">
        <f>O366*H366</f>
        <v>0</v>
      </c>
      <c r="Q366" s="207">
        <v>0</v>
      </c>
      <c r="R366" s="207">
        <f>Q366*H366</f>
        <v>0</v>
      </c>
      <c r="S366" s="207">
        <v>0</v>
      </c>
      <c r="T366" s="208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09" t="s">
        <v>119</v>
      </c>
      <c r="AT366" s="209" t="s">
        <v>121</v>
      </c>
      <c r="AU366" s="209" t="s">
        <v>89</v>
      </c>
      <c r="AY366" s="18" t="s">
        <v>120</v>
      </c>
      <c r="BE366" s="210">
        <f>IF(N366="základní",J366,0)</f>
        <v>0</v>
      </c>
      <c r="BF366" s="210">
        <f>IF(N366="snížená",J366,0)</f>
        <v>0</v>
      </c>
      <c r="BG366" s="210">
        <f>IF(N366="zákl. přenesená",J366,0)</f>
        <v>0</v>
      </c>
      <c r="BH366" s="210">
        <f>IF(N366="sníž. přenesená",J366,0)</f>
        <v>0</v>
      </c>
      <c r="BI366" s="210">
        <f>IF(N366="nulová",J366,0)</f>
        <v>0</v>
      </c>
      <c r="BJ366" s="18" t="s">
        <v>86</v>
      </c>
      <c r="BK366" s="210">
        <f>ROUND(I366*H366,2)</f>
        <v>0</v>
      </c>
      <c r="BL366" s="18" t="s">
        <v>119</v>
      </c>
      <c r="BM366" s="209" t="s">
        <v>546</v>
      </c>
    </row>
    <row r="367" s="2" customFormat="1">
      <c r="A367" s="40"/>
      <c r="B367" s="41"/>
      <c r="C367" s="42"/>
      <c r="D367" s="211" t="s">
        <v>126</v>
      </c>
      <c r="E367" s="42"/>
      <c r="F367" s="212" t="s">
        <v>547</v>
      </c>
      <c r="G367" s="42"/>
      <c r="H367" s="42"/>
      <c r="I367" s="213"/>
      <c r="J367" s="42"/>
      <c r="K367" s="42"/>
      <c r="L367" s="46"/>
      <c r="M367" s="214"/>
      <c r="N367" s="215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8" t="s">
        <v>126</v>
      </c>
      <c r="AU367" s="18" t="s">
        <v>89</v>
      </c>
    </row>
    <row r="368" s="2" customFormat="1">
      <c r="A368" s="40"/>
      <c r="B368" s="41"/>
      <c r="C368" s="42"/>
      <c r="D368" s="229" t="s">
        <v>170</v>
      </c>
      <c r="E368" s="42"/>
      <c r="F368" s="230" t="s">
        <v>548</v>
      </c>
      <c r="G368" s="42"/>
      <c r="H368" s="42"/>
      <c r="I368" s="213"/>
      <c r="J368" s="42"/>
      <c r="K368" s="42"/>
      <c r="L368" s="46"/>
      <c r="M368" s="214"/>
      <c r="N368" s="215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8" t="s">
        <v>170</v>
      </c>
      <c r="AU368" s="18" t="s">
        <v>89</v>
      </c>
    </row>
    <row r="369" s="13" customFormat="1">
      <c r="A369" s="13"/>
      <c r="B369" s="231"/>
      <c r="C369" s="232"/>
      <c r="D369" s="211" t="s">
        <v>213</v>
      </c>
      <c r="E369" s="233" t="s">
        <v>32</v>
      </c>
      <c r="F369" s="234" t="s">
        <v>214</v>
      </c>
      <c r="G369" s="232"/>
      <c r="H369" s="233" t="s">
        <v>32</v>
      </c>
      <c r="I369" s="235"/>
      <c r="J369" s="232"/>
      <c r="K369" s="232"/>
      <c r="L369" s="236"/>
      <c r="M369" s="237"/>
      <c r="N369" s="238"/>
      <c r="O369" s="238"/>
      <c r="P369" s="238"/>
      <c r="Q369" s="238"/>
      <c r="R369" s="238"/>
      <c r="S369" s="238"/>
      <c r="T369" s="23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0" t="s">
        <v>213</v>
      </c>
      <c r="AU369" s="240" t="s">
        <v>89</v>
      </c>
      <c r="AV369" s="13" t="s">
        <v>86</v>
      </c>
      <c r="AW369" s="13" t="s">
        <v>39</v>
      </c>
      <c r="AX369" s="13" t="s">
        <v>78</v>
      </c>
      <c r="AY369" s="240" t="s">
        <v>120</v>
      </c>
    </row>
    <row r="370" s="14" customFormat="1">
      <c r="A370" s="14"/>
      <c r="B370" s="241"/>
      <c r="C370" s="242"/>
      <c r="D370" s="211" t="s">
        <v>213</v>
      </c>
      <c r="E370" s="243" t="s">
        <v>32</v>
      </c>
      <c r="F370" s="244" t="s">
        <v>366</v>
      </c>
      <c r="G370" s="242"/>
      <c r="H370" s="245">
        <v>33.299999999999997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1" t="s">
        <v>213</v>
      </c>
      <c r="AU370" s="251" t="s">
        <v>89</v>
      </c>
      <c r="AV370" s="14" t="s">
        <v>89</v>
      </c>
      <c r="AW370" s="14" t="s">
        <v>39</v>
      </c>
      <c r="AX370" s="14" t="s">
        <v>78</v>
      </c>
      <c r="AY370" s="251" t="s">
        <v>120</v>
      </c>
    </row>
    <row r="371" s="13" customFormat="1">
      <c r="A371" s="13"/>
      <c r="B371" s="231"/>
      <c r="C371" s="232"/>
      <c r="D371" s="211" t="s">
        <v>213</v>
      </c>
      <c r="E371" s="233" t="s">
        <v>32</v>
      </c>
      <c r="F371" s="234" t="s">
        <v>367</v>
      </c>
      <c r="G371" s="232"/>
      <c r="H371" s="233" t="s">
        <v>32</v>
      </c>
      <c r="I371" s="235"/>
      <c r="J371" s="232"/>
      <c r="K371" s="232"/>
      <c r="L371" s="236"/>
      <c r="M371" s="237"/>
      <c r="N371" s="238"/>
      <c r="O371" s="238"/>
      <c r="P371" s="238"/>
      <c r="Q371" s="238"/>
      <c r="R371" s="238"/>
      <c r="S371" s="238"/>
      <c r="T371" s="23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0" t="s">
        <v>213</v>
      </c>
      <c r="AU371" s="240" t="s">
        <v>89</v>
      </c>
      <c r="AV371" s="13" t="s">
        <v>86</v>
      </c>
      <c r="AW371" s="13" t="s">
        <v>39</v>
      </c>
      <c r="AX371" s="13" t="s">
        <v>78</v>
      </c>
      <c r="AY371" s="240" t="s">
        <v>120</v>
      </c>
    </row>
    <row r="372" s="14" customFormat="1">
      <c r="A372" s="14"/>
      <c r="B372" s="241"/>
      <c r="C372" s="242"/>
      <c r="D372" s="211" t="s">
        <v>213</v>
      </c>
      <c r="E372" s="243" t="s">
        <v>32</v>
      </c>
      <c r="F372" s="244" t="s">
        <v>368</v>
      </c>
      <c r="G372" s="242"/>
      <c r="H372" s="245">
        <v>14.699999999999999</v>
      </c>
      <c r="I372" s="246"/>
      <c r="J372" s="242"/>
      <c r="K372" s="242"/>
      <c r="L372" s="247"/>
      <c r="M372" s="248"/>
      <c r="N372" s="249"/>
      <c r="O372" s="249"/>
      <c r="P372" s="249"/>
      <c r="Q372" s="249"/>
      <c r="R372" s="249"/>
      <c r="S372" s="249"/>
      <c r="T372" s="25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1" t="s">
        <v>213</v>
      </c>
      <c r="AU372" s="251" t="s">
        <v>89</v>
      </c>
      <c r="AV372" s="14" t="s">
        <v>89</v>
      </c>
      <c r="AW372" s="14" t="s">
        <v>39</v>
      </c>
      <c r="AX372" s="14" t="s">
        <v>78</v>
      </c>
      <c r="AY372" s="251" t="s">
        <v>120</v>
      </c>
    </row>
    <row r="373" s="15" customFormat="1">
      <c r="A373" s="15"/>
      <c r="B373" s="252"/>
      <c r="C373" s="253"/>
      <c r="D373" s="211" t="s">
        <v>213</v>
      </c>
      <c r="E373" s="254" t="s">
        <v>32</v>
      </c>
      <c r="F373" s="255" t="s">
        <v>217</v>
      </c>
      <c r="G373" s="253"/>
      <c r="H373" s="256">
        <v>48</v>
      </c>
      <c r="I373" s="257"/>
      <c r="J373" s="253"/>
      <c r="K373" s="253"/>
      <c r="L373" s="258"/>
      <c r="M373" s="259"/>
      <c r="N373" s="260"/>
      <c r="O373" s="260"/>
      <c r="P373" s="260"/>
      <c r="Q373" s="260"/>
      <c r="R373" s="260"/>
      <c r="S373" s="260"/>
      <c r="T373" s="261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2" t="s">
        <v>213</v>
      </c>
      <c r="AU373" s="262" t="s">
        <v>89</v>
      </c>
      <c r="AV373" s="15" t="s">
        <v>119</v>
      </c>
      <c r="AW373" s="15" t="s">
        <v>39</v>
      </c>
      <c r="AX373" s="15" t="s">
        <v>86</v>
      </c>
      <c r="AY373" s="262" t="s">
        <v>120</v>
      </c>
    </row>
    <row r="374" s="11" customFormat="1" ht="22.8" customHeight="1">
      <c r="A374" s="11"/>
      <c r="B374" s="184"/>
      <c r="C374" s="185"/>
      <c r="D374" s="186" t="s">
        <v>77</v>
      </c>
      <c r="E374" s="227" t="s">
        <v>549</v>
      </c>
      <c r="F374" s="227" t="s">
        <v>550</v>
      </c>
      <c r="G374" s="185"/>
      <c r="H374" s="185"/>
      <c r="I374" s="188"/>
      <c r="J374" s="228">
        <f>BK374</f>
        <v>0</v>
      </c>
      <c r="K374" s="185"/>
      <c r="L374" s="190"/>
      <c r="M374" s="191"/>
      <c r="N374" s="192"/>
      <c r="O374" s="192"/>
      <c r="P374" s="193">
        <f>SUM(P375:P386)</f>
        <v>0</v>
      </c>
      <c r="Q374" s="192"/>
      <c r="R374" s="193">
        <f>SUM(R375:R386)</f>
        <v>3.1976300000000002</v>
      </c>
      <c r="S374" s="192"/>
      <c r="T374" s="194">
        <f>SUM(T375:T386)</f>
        <v>0</v>
      </c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  <c r="AE374" s="11"/>
      <c r="AR374" s="195" t="s">
        <v>130</v>
      </c>
      <c r="AT374" s="196" t="s">
        <v>77</v>
      </c>
      <c r="AU374" s="196" t="s">
        <v>86</v>
      </c>
      <c r="AY374" s="195" t="s">
        <v>120</v>
      </c>
      <c r="BK374" s="197">
        <f>SUM(BK375:BK386)</f>
        <v>0</v>
      </c>
    </row>
    <row r="375" s="2" customFormat="1" ht="33" customHeight="1">
      <c r="A375" s="40"/>
      <c r="B375" s="41"/>
      <c r="C375" s="198" t="s">
        <v>551</v>
      </c>
      <c r="D375" s="198" t="s">
        <v>121</v>
      </c>
      <c r="E375" s="199" t="s">
        <v>552</v>
      </c>
      <c r="F375" s="200" t="s">
        <v>553</v>
      </c>
      <c r="G375" s="201" t="s">
        <v>328</v>
      </c>
      <c r="H375" s="202">
        <v>1</v>
      </c>
      <c r="I375" s="203"/>
      <c r="J375" s="204">
        <f>ROUND(I375*H375,2)</f>
        <v>0</v>
      </c>
      <c r="K375" s="200" t="s">
        <v>167</v>
      </c>
      <c r="L375" s="46"/>
      <c r="M375" s="205" t="s">
        <v>32</v>
      </c>
      <c r="N375" s="206" t="s">
        <v>49</v>
      </c>
      <c r="O375" s="86"/>
      <c r="P375" s="207">
        <f>O375*H375</f>
        <v>0</v>
      </c>
      <c r="Q375" s="207">
        <v>1.5235799999999999</v>
      </c>
      <c r="R375" s="207">
        <f>Q375*H375</f>
        <v>1.5235799999999999</v>
      </c>
      <c r="S375" s="207">
        <v>0</v>
      </c>
      <c r="T375" s="208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09" t="s">
        <v>554</v>
      </c>
      <c r="AT375" s="209" t="s">
        <v>121</v>
      </c>
      <c r="AU375" s="209" t="s">
        <v>89</v>
      </c>
      <c r="AY375" s="18" t="s">
        <v>120</v>
      </c>
      <c r="BE375" s="210">
        <f>IF(N375="základní",J375,0)</f>
        <v>0</v>
      </c>
      <c r="BF375" s="210">
        <f>IF(N375="snížená",J375,0)</f>
        <v>0</v>
      </c>
      <c r="BG375" s="210">
        <f>IF(N375="zákl. přenesená",J375,0)</f>
        <v>0</v>
      </c>
      <c r="BH375" s="210">
        <f>IF(N375="sníž. přenesená",J375,0)</f>
        <v>0</v>
      </c>
      <c r="BI375" s="210">
        <f>IF(N375="nulová",J375,0)</f>
        <v>0</v>
      </c>
      <c r="BJ375" s="18" t="s">
        <v>86</v>
      </c>
      <c r="BK375" s="210">
        <f>ROUND(I375*H375,2)</f>
        <v>0</v>
      </c>
      <c r="BL375" s="18" t="s">
        <v>554</v>
      </c>
      <c r="BM375" s="209" t="s">
        <v>555</v>
      </c>
    </row>
    <row r="376" s="2" customFormat="1">
      <c r="A376" s="40"/>
      <c r="B376" s="41"/>
      <c r="C376" s="42"/>
      <c r="D376" s="211" t="s">
        <v>126</v>
      </c>
      <c r="E376" s="42"/>
      <c r="F376" s="212" t="s">
        <v>556</v>
      </c>
      <c r="G376" s="42"/>
      <c r="H376" s="42"/>
      <c r="I376" s="213"/>
      <c r="J376" s="42"/>
      <c r="K376" s="42"/>
      <c r="L376" s="46"/>
      <c r="M376" s="214"/>
      <c r="N376" s="215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8" t="s">
        <v>126</v>
      </c>
      <c r="AU376" s="18" t="s">
        <v>89</v>
      </c>
    </row>
    <row r="377" s="2" customFormat="1">
      <c r="A377" s="40"/>
      <c r="B377" s="41"/>
      <c r="C377" s="42"/>
      <c r="D377" s="229" t="s">
        <v>170</v>
      </c>
      <c r="E377" s="42"/>
      <c r="F377" s="230" t="s">
        <v>557</v>
      </c>
      <c r="G377" s="42"/>
      <c r="H377" s="42"/>
      <c r="I377" s="213"/>
      <c r="J377" s="42"/>
      <c r="K377" s="42"/>
      <c r="L377" s="46"/>
      <c r="M377" s="214"/>
      <c r="N377" s="215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8" t="s">
        <v>170</v>
      </c>
      <c r="AU377" s="18" t="s">
        <v>89</v>
      </c>
    </row>
    <row r="378" s="2" customFormat="1">
      <c r="A378" s="40"/>
      <c r="B378" s="41"/>
      <c r="C378" s="42"/>
      <c r="D378" s="211" t="s">
        <v>134</v>
      </c>
      <c r="E378" s="42"/>
      <c r="F378" s="216" t="s">
        <v>558</v>
      </c>
      <c r="G378" s="42"/>
      <c r="H378" s="42"/>
      <c r="I378" s="213"/>
      <c r="J378" s="42"/>
      <c r="K378" s="42"/>
      <c r="L378" s="46"/>
      <c r="M378" s="214"/>
      <c r="N378" s="215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8" t="s">
        <v>134</v>
      </c>
      <c r="AU378" s="18" t="s">
        <v>89</v>
      </c>
    </row>
    <row r="379" s="14" customFormat="1">
      <c r="A379" s="14"/>
      <c r="B379" s="241"/>
      <c r="C379" s="242"/>
      <c r="D379" s="211" t="s">
        <v>213</v>
      </c>
      <c r="E379" s="242"/>
      <c r="F379" s="244" t="s">
        <v>559</v>
      </c>
      <c r="G379" s="242"/>
      <c r="H379" s="245">
        <v>1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1" t="s">
        <v>213</v>
      </c>
      <c r="AU379" s="251" t="s">
        <v>89</v>
      </c>
      <c r="AV379" s="14" t="s">
        <v>89</v>
      </c>
      <c r="AW379" s="14" t="s">
        <v>4</v>
      </c>
      <c r="AX379" s="14" t="s">
        <v>86</v>
      </c>
      <c r="AY379" s="251" t="s">
        <v>120</v>
      </c>
    </row>
    <row r="380" s="2" customFormat="1" ht="33" customHeight="1">
      <c r="A380" s="40"/>
      <c r="B380" s="41"/>
      <c r="C380" s="198" t="s">
        <v>560</v>
      </c>
      <c r="D380" s="198" t="s">
        <v>121</v>
      </c>
      <c r="E380" s="199" t="s">
        <v>561</v>
      </c>
      <c r="F380" s="200" t="s">
        <v>562</v>
      </c>
      <c r="G380" s="201" t="s">
        <v>328</v>
      </c>
      <c r="H380" s="202">
        <v>1</v>
      </c>
      <c r="I380" s="203"/>
      <c r="J380" s="204">
        <f>ROUND(I380*H380,2)</f>
        <v>0</v>
      </c>
      <c r="K380" s="200" t="s">
        <v>167</v>
      </c>
      <c r="L380" s="46"/>
      <c r="M380" s="205" t="s">
        <v>32</v>
      </c>
      <c r="N380" s="206" t="s">
        <v>49</v>
      </c>
      <c r="O380" s="86"/>
      <c r="P380" s="207">
        <f>O380*H380</f>
        <v>0</v>
      </c>
      <c r="Q380" s="207">
        <v>1.67405</v>
      </c>
      <c r="R380" s="207">
        <f>Q380*H380</f>
        <v>1.67405</v>
      </c>
      <c r="S380" s="207">
        <v>0</v>
      </c>
      <c r="T380" s="208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09" t="s">
        <v>554</v>
      </c>
      <c r="AT380" s="209" t="s">
        <v>121</v>
      </c>
      <c r="AU380" s="209" t="s">
        <v>89</v>
      </c>
      <c r="AY380" s="18" t="s">
        <v>120</v>
      </c>
      <c r="BE380" s="210">
        <f>IF(N380="základní",J380,0)</f>
        <v>0</v>
      </c>
      <c r="BF380" s="210">
        <f>IF(N380="snížená",J380,0)</f>
        <v>0</v>
      </c>
      <c r="BG380" s="210">
        <f>IF(N380="zákl. přenesená",J380,0)</f>
        <v>0</v>
      </c>
      <c r="BH380" s="210">
        <f>IF(N380="sníž. přenesená",J380,0)</f>
        <v>0</v>
      </c>
      <c r="BI380" s="210">
        <f>IF(N380="nulová",J380,0)</f>
        <v>0</v>
      </c>
      <c r="BJ380" s="18" t="s">
        <v>86</v>
      </c>
      <c r="BK380" s="210">
        <f>ROUND(I380*H380,2)</f>
        <v>0</v>
      </c>
      <c r="BL380" s="18" t="s">
        <v>554</v>
      </c>
      <c r="BM380" s="209" t="s">
        <v>563</v>
      </c>
    </row>
    <row r="381" s="2" customFormat="1">
      <c r="A381" s="40"/>
      <c r="B381" s="41"/>
      <c r="C381" s="42"/>
      <c r="D381" s="211" t="s">
        <v>126</v>
      </c>
      <c r="E381" s="42"/>
      <c r="F381" s="212" t="s">
        <v>564</v>
      </c>
      <c r="G381" s="42"/>
      <c r="H381" s="42"/>
      <c r="I381" s="213"/>
      <c r="J381" s="42"/>
      <c r="K381" s="42"/>
      <c r="L381" s="46"/>
      <c r="M381" s="214"/>
      <c r="N381" s="215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8" t="s">
        <v>126</v>
      </c>
      <c r="AU381" s="18" t="s">
        <v>89</v>
      </c>
    </row>
    <row r="382" s="2" customFormat="1">
      <c r="A382" s="40"/>
      <c r="B382" s="41"/>
      <c r="C382" s="42"/>
      <c r="D382" s="229" t="s">
        <v>170</v>
      </c>
      <c r="E382" s="42"/>
      <c r="F382" s="230" t="s">
        <v>565</v>
      </c>
      <c r="G382" s="42"/>
      <c r="H382" s="42"/>
      <c r="I382" s="213"/>
      <c r="J382" s="42"/>
      <c r="K382" s="42"/>
      <c r="L382" s="46"/>
      <c r="M382" s="214"/>
      <c r="N382" s="215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8" t="s">
        <v>170</v>
      </c>
      <c r="AU382" s="18" t="s">
        <v>89</v>
      </c>
    </row>
    <row r="383" s="2" customFormat="1">
      <c r="A383" s="40"/>
      <c r="B383" s="41"/>
      <c r="C383" s="42"/>
      <c r="D383" s="211" t="s">
        <v>134</v>
      </c>
      <c r="E383" s="42"/>
      <c r="F383" s="216" t="s">
        <v>558</v>
      </c>
      <c r="G383" s="42"/>
      <c r="H383" s="42"/>
      <c r="I383" s="213"/>
      <c r="J383" s="42"/>
      <c r="K383" s="42"/>
      <c r="L383" s="46"/>
      <c r="M383" s="214"/>
      <c r="N383" s="215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8" t="s">
        <v>134</v>
      </c>
      <c r="AU383" s="18" t="s">
        <v>89</v>
      </c>
    </row>
    <row r="384" s="2" customFormat="1" ht="24.15" customHeight="1">
      <c r="A384" s="40"/>
      <c r="B384" s="41"/>
      <c r="C384" s="198" t="s">
        <v>566</v>
      </c>
      <c r="D384" s="198" t="s">
        <v>121</v>
      </c>
      <c r="E384" s="199" t="s">
        <v>567</v>
      </c>
      <c r="F384" s="200" t="s">
        <v>568</v>
      </c>
      <c r="G384" s="201" t="s">
        <v>269</v>
      </c>
      <c r="H384" s="202">
        <v>3.198</v>
      </c>
      <c r="I384" s="203"/>
      <c r="J384" s="204">
        <f>ROUND(I384*H384,2)</f>
        <v>0</v>
      </c>
      <c r="K384" s="200" t="s">
        <v>167</v>
      </c>
      <c r="L384" s="46"/>
      <c r="M384" s="205" t="s">
        <v>32</v>
      </c>
      <c r="N384" s="206" t="s">
        <v>49</v>
      </c>
      <c r="O384" s="86"/>
      <c r="P384" s="207">
        <f>O384*H384</f>
        <v>0</v>
      </c>
      <c r="Q384" s="207">
        <v>0</v>
      </c>
      <c r="R384" s="207">
        <f>Q384*H384</f>
        <v>0</v>
      </c>
      <c r="S384" s="207">
        <v>0</v>
      </c>
      <c r="T384" s="208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09" t="s">
        <v>554</v>
      </c>
      <c r="AT384" s="209" t="s">
        <v>121</v>
      </c>
      <c r="AU384" s="209" t="s">
        <v>89</v>
      </c>
      <c r="AY384" s="18" t="s">
        <v>120</v>
      </c>
      <c r="BE384" s="210">
        <f>IF(N384="základní",J384,0)</f>
        <v>0</v>
      </c>
      <c r="BF384" s="210">
        <f>IF(N384="snížená",J384,0)</f>
        <v>0</v>
      </c>
      <c r="BG384" s="210">
        <f>IF(N384="zákl. přenesená",J384,0)</f>
        <v>0</v>
      </c>
      <c r="BH384" s="210">
        <f>IF(N384="sníž. přenesená",J384,0)</f>
        <v>0</v>
      </c>
      <c r="BI384" s="210">
        <f>IF(N384="nulová",J384,0)</f>
        <v>0</v>
      </c>
      <c r="BJ384" s="18" t="s">
        <v>86</v>
      </c>
      <c r="BK384" s="210">
        <f>ROUND(I384*H384,2)</f>
        <v>0</v>
      </c>
      <c r="BL384" s="18" t="s">
        <v>554</v>
      </c>
      <c r="BM384" s="209" t="s">
        <v>569</v>
      </c>
    </row>
    <row r="385" s="2" customFormat="1">
      <c r="A385" s="40"/>
      <c r="B385" s="41"/>
      <c r="C385" s="42"/>
      <c r="D385" s="211" t="s">
        <v>126</v>
      </c>
      <c r="E385" s="42"/>
      <c r="F385" s="212" t="s">
        <v>570</v>
      </c>
      <c r="G385" s="42"/>
      <c r="H385" s="42"/>
      <c r="I385" s="213"/>
      <c r="J385" s="42"/>
      <c r="K385" s="42"/>
      <c r="L385" s="46"/>
      <c r="M385" s="214"/>
      <c r="N385" s="215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8" t="s">
        <v>126</v>
      </c>
      <c r="AU385" s="18" t="s">
        <v>89</v>
      </c>
    </row>
    <row r="386" s="2" customFormat="1">
      <c r="A386" s="40"/>
      <c r="B386" s="41"/>
      <c r="C386" s="42"/>
      <c r="D386" s="229" t="s">
        <v>170</v>
      </c>
      <c r="E386" s="42"/>
      <c r="F386" s="230" t="s">
        <v>571</v>
      </c>
      <c r="G386" s="42"/>
      <c r="H386" s="42"/>
      <c r="I386" s="213"/>
      <c r="J386" s="42"/>
      <c r="K386" s="42"/>
      <c r="L386" s="46"/>
      <c r="M386" s="214"/>
      <c r="N386" s="215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8" t="s">
        <v>170</v>
      </c>
      <c r="AU386" s="18" t="s">
        <v>89</v>
      </c>
    </row>
    <row r="387" s="11" customFormat="1" ht="25.92" customHeight="1">
      <c r="A387" s="11"/>
      <c r="B387" s="184"/>
      <c r="C387" s="185"/>
      <c r="D387" s="186" t="s">
        <v>77</v>
      </c>
      <c r="E387" s="187" t="s">
        <v>572</v>
      </c>
      <c r="F387" s="187" t="s">
        <v>573</v>
      </c>
      <c r="G387" s="185"/>
      <c r="H387" s="185"/>
      <c r="I387" s="188"/>
      <c r="J387" s="189">
        <f>BK387</f>
        <v>0</v>
      </c>
      <c r="K387" s="185"/>
      <c r="L387" s="190"/>
      <c r="M387" s="191"/>
      <c r="N387" s="192"/>
      <c r="O387" s="192"/>
      <c r="P387" s="193">
        <f>SUM(P388:P391)</f>
        <v>0</v>
      </c>
      <c r="Q387" s="192"/>
      <c r="R387" s="193">
        <f>SUM(R388:R391)</f>
        <v>0</v>
      </c>
      <c r="S387" s="192"/>
      <c r="T387" s="194">
        <f>SUM(T388:T391)</f>
        <v>0</v>
      </c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R387" s="195" t="s">
        <v>119</v>
      </c>
      <c r="AT387" s="196" t="s">
        <v>77</v>
      </c>
      <c r="AU387" s="196" t="s">
        <v>78</v>
      </c>
      <c r="AY387" s="195" t="s">
        <v>120</v>
      </c>
      <c r="BK387" s="197">
        <f>SUM(BK388:BK391)</f>
        <v>0</v>
      </c>
    </row>
    <row r="388" s="2" customFormat="1" ht="21.75" customHeight="1">
      <c r="A388" s="40"/>
      <c r="B388" s="41"/>
      <c r="C388" s="198" t="s">
        <v>574</v>
      </c>
      <c r="D388" s="198" t="s">
        <v>121</v>
      </c>
      <c r="E388" s="199" t="s">
        <v>575</v>
      </c>
      <c r="F388" s="200" t="s">
        <v>576</v>
      </c>
      <c r="G388" s="201" t="s">
        <v>577</v>
      </c>
      <c r="H388" s="202">
        <v>17</v>
      </c>
      <c r="I388" s="203"/>
      <c r="J388" s="204">
        <f>ROUND(I388*H388,2)</f>
        <v>0</v>
      </c>
      <c r="K388" s="200" t="s">
        <v>167</v>
      </c>
      <c r="L388" s="46"/>
      <c r="M388" s="205" t="s">
        <v>32</v>
      </c>
      <c r="N388" s="206" t="s">
        <v>49</v>
      </c>
      <c r="O388" s="86"/>
      <c r="P388" s="207">
        <f>O388*H388</f>
        <v>0</v>
      </c>
      <c r="Q388" s="207">
        <v>0</v>
      </c>
      <c r="R388" s="207">
        <f>Q388*H388</f>
        <v>0</v>
      </c>
      <c r="S388" s="207">
        <v>0</v>
      </c>
      <c r="T388" s="208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09" t="s">
        <v>124</v>
      </c>
      <c r="AT388" s="209" t="s">
        <v>121</v>
      </c>
      <c r="AU388" s="209" t="s">
        <v>86</v>
      </c>
      <c r="AY388" s="18" t="s">
        <v>120</v>
      </c>
      <c r="BE388" s="210">
        <f>IF(N388="základní",J388,0)</f>
        <v>0</v>
      </c>
      <c r="BF388" s="210">
        <f>IF(N388="snížená",J388,0)</f>
        <v>0</v>
      </c>
      <c r="BG388" s="210">
        <f>IF(N388="zákl. přenesená",J388,0)</f>
        <v>0</v>
      </c>
      <c r="BH388" s="210">
        <f>IF(N388="sníž. přenesená",J388,0)</f>
        <v>0</v>
      </c>
      <c r="BI388" s="210">
        <f>IF(N388="nulová",J388,0)</f>
        <v>0</v>
      </c>
      <c r="BJ388" s="18" t="s">
        <v>86</v>
      </c>
      <c r="BK388" s="210">
        <f>ROUND(I388*H388,2)</f>
        <v>0</v>
      </c>
      <c r="BL388" s="18" t="s">
        <v>124</v>
      </c>
      <c r="BM388" s="209" t="s">
        <v>578</v>
      </c>
    </row>
    <row r="389" s="2" customFormat="1">
      <c r="A389" s="40"/>
      <c r="B389" s="41"/>
      <c r="C389" s="42"/>
      <c r="D389" s="211" t="s">
        <v>126</v>
      </c>
      <c r="E389" s="42"/>
      <c r="F389" s="212" t="s">
        <v>579</v>
      </c>
      <c r="G389" s="42"/>
      <c r="H389" s="42"/>
      <c r="I389" s="213"/>
      <c r="J389" s="42"/>
      <c r="K389" s="42"/>
      <c r="L389" s="46"/>
      <c r="M389" s="214"/>
      <c r="N389" s="215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8" t="s">
        <v>126</v>
      </c>
      <c r="AU389" s="18" t="s">
        <v>86</v>
      </c>
    </row>
    <row r="390" s="2" customFormat="1">
      <c r="A390" s="40"/>
      <c r="B390" s="41"/>
      <c r="C390" s="42"/>
      <c r="D390" s="229" t="s">
        <v>170</v>
      </c>
      <c r="E390" s="42"/>
      <c r="F390" s="230" t="s">
        <v>580</v>
      </c>
      <c r="G390" s="42"/>
      <c r="H390" s="42"/>
      <c r="I390" s="213"/>
      <c r="J390" s="42"/>
      <c r="K390" s="42"/>
      <c r="L390" s="46"/>
      <c r="M390" s="214"/>
      <c r="N390" s="215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8" t="s">
        <v>170</v>
      </c>
      <c r="AU390" s="18" t="s">
        <v>86</v>
      </c>
    </row>
    <row r="391" s="14" customFormat="1">
      <c r="A391" s="14"/>
      <c r="B391" s="241"/>
      <c r="C391" s="242"/>
      <c r="D391" s="211" t="s">
        <v>213</v>
      </c>
      <c r="E391" s="243" t="s">
        <v>32</v>
      </c>
      <c r="F391" s="244" t="s">
        <v>581</v>
      </c>
      <c r="G391" s="242"/>
      <c r="H391" s="245">
        <v>17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1" t="s">
        <v>213</v>
      </c>
      <c r="AU391" s="251" t="s">
        <v>86</v>
      </c>
      <c r="AV391" s="14" t="s">
        <v>89</v>
      </c>
      <c r="AW391" s="14" t="s">
        <v>39</v>
      </c>
      <c r="AX391" s="14" t="s">
        <v>86</v>
      </c>
      <c r="AY391" s="251" t="s">
        <v>120</v>
      </c>
    </row>
    <row r="392" s="11" customFormat="1" ht="25.92" customHeight="1">
      <c r="A392" s="11"/>
      <c r="B392" s="184"/>
      <c r="C392" s="185"/>
      <c r="D392" s="186" t="s">
        <v>77</v>
      </c>
      <c r="E392" s="187" t="s">
        <v>162</v>
      </c>
      <c r="F392" s="187" t="s">
        <v>91</v>
      </c>
      <c r="G392" s="185"/>
      <c r="H392" s="185"/>
      <c r="I392" s="188"/>
      <c r="J392" s="189">
        <f>BK392</f>
        <v>0</v>
      </c>
      <c r="K392" s="185"/>
      <c r="L392" s="190"/>
      <c r="M392" s="191"/>
      <c r="N392" s="192"/>
      <c r="O392" s="192"/>
      <c r="P392" s="193">
        <f>P393</f>
        <v>0</v>
      </c>
      <c r="Q392" s="192"/>
      <c r="R392" s="193">
        <f>R393</f>
        <v>0</v>
      </c>
      <c r="S392" s="192"/>
      <c r="T392" s="194">
        <f>T393</f>
        <v>0</v>
      </c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  <c r="AE392" s="11"/>
      <c r="AR392" s="195" t="s">
        <v>140</v>
      </c>
      <c r="AT392" s="196" t="s">
        <v>77</v>
      </c>
      <c r="AU392" s="196" t="s">
        <v>78</v>
      </c>
      <c r="AY392" s="195" t="s">
        <v>120</v>
      </c>
      <c r="BK392" s="197">
        <f>BK393</f>
        <v>0</v>
      </c>
    </row>
    <row r="393" s="11" customFormat="1" ht="22.8" customHeight="1">
      <c r="A393" s="11"/>
      <c r="B393" s="184"/>
      <c r="C393" s="185"/>
      <c r="D393" s="186" t="s">
        <v>77</v>
      </c>
      <c r="E393" s="227" t="s">
        <v>582</v>
      </c>
      <c r="F393" s="227" t="s">
        <v>583</v>
      </c>
      <c r="G393" s="185"/>
      <c r="H393" s="185"/>
      <c r="I393" s="188"/>
      <c r="J393" s="228">
        <f>BK393</f>
        <v>0</v>
      </c>
      <c r="K393" s="185"/>
      <c r="L393" s="190"/>
      <c r="M393" s="191"/>
      <c r="N393" s="192"/>
      <c r="O393" s="192"/>
      <c r="P393" s="193">
        <f>SUM(P394:P397)</f>
        <v>0</v>
      </c>
      <c r="Q393" s="192"/>
      <c r="R393" s="193">
        <f>SUM(R394:R397)</f>
        <v>0</v>
      </c>
      <c r="S393" s="192"/>
      <c r="T393" s="194">
        <f>SUM(T394:T397)</f>
        <v>0</v>
      </c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  <c r="AE393" s="11"/>
      <c r="AR393" s="195" t="s">
        <v>140</v>
      </c>
      <c r="AT393" s="196" t="s">
        <v>77</v>
      </c>
      <c r="AU393" s="196" t="s">
        <v>86</v>
      </c>
      <c r="AY393" s="195" t="s">
        <v>120</v>
      </c>
      <c r="BK393" s="197">
        <f>SUM(BK394:BK397)</f>
        <v>0</v>
      </c>
    </row>
    <row r="394" s="2" customFormat="1" ht="24.15" customHeight="1">
      <c r="A394" s="40"/>
      <c r="B394" s="41"/>
      <c r="C394" s="198" t="s">
        <v>584</v>
      </c>
      <c r="D394" s="198" t="s">
        <v>121</v>
      </c>
      <c r="E394" s="199" t="s">
        <v>585</v>
      </c>
      <c r="F394" s="200" t="s">
        <v>586</v>
      </c>
      <c r="G394" s="201" t="s">
        <v>166</v>
      </c>
      <c r="H394" s="202">
        <v>1</v>
      </c>
      <c r="I394" s="203"/>
      <c r="J394" s="204">
        <f>ROUND(I394*H394,2)</f>
        <v>0</v>
      </c>
      <c r="K394" s="200" t="s">
        <v>167</v>
      </c>
      <c r="L394" s="46"/>
      <c r="M394" s="205" t="s">
        <v>32</v>
      </c>
      <c r="N394" s="206" t="s">
        <v>49</v>
      </c>
      <c r="O394" s="86"/>
      <c r="P394" s="207">
        <f>O394*H394</f>
        <v>0</v>
      </c>
      <c r="Q394" s="207">
        <v>0</v>
      </c>
      <c r="R394" s="207">
        <f>Q394*H394</f>
        <v>0</v>
      </c>
      <c r="S394" s="207">
        <v>0</v>
      </c>
      <c r="T394" s="208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09" t="s">
        <v>168</v>
      </c>
      <c r="AT394" s="209" t="s">
        <v>121</v>
      </c>
      <c r="AU394" s="209" t="s">
        <v>89</v>
      </c>
      <c r="AY394" s="18" t="s">
        <v>120</v>
      </c>
      <c r="BE394" s="210">
        <f>IF(N394="základní",J394,0)</f>
        <v>0</v>
      </c>
      <c r="BF394" s="210">
        <f>IF(N394="snížená",J394,0)</f>
        <v>0</v>
      </c>
      <c r="BG394" s="210">
        <f>IF(N394="zákl. přenesená",J394,0)</f>
        <v>0</v>
      </c>
      <c r="BH394" s="210">
        <f>IF(N394="sníž. přenesená",J394,0)</f>
        <v>0</v>
      </c>
      <c r="BI394" s="210">
        <f>IF(N394="nulová",J394,0)</f>
        <v>0</v>
      </c>
      <c r="BJ394" s="18" t="s">
        <v>86</v>
      </c>
      <c r="BK394" s="210">
        <f>ROUND(I394*H394,2)</f>
        <v>0</v>
      </c>
      <c r="BL394" s="18" t="s">
        <v>168</v>
      </c>
      <c r="BM394" s="209" t="s">
        <v>587</v>
      </c>
    </row>
    <row r="395" s="2" customFormat="1">
      <c r="A395" s="40"/>
      <c r="B395" s="41"/>
      <c r="C395" s="42"/>
      <c r="D395" s="211" t="s">
        <v>126</v>
      </c>
      <c r="E395" s="42"/>
      <c r="F395" s="212" t="s">
        <v>586</v>
      </c>
      <c r="G395" s="42"/>
      <c r="H395" s="42"/>
      <c r="I395" s="213"/>
      <c r="J395" s="42"/>
      <c r="K395" s="42"/>
      <c r="L395" s="46"/>
      <c r="M395" s="214"/>
      <c r="N395" s="215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8" t="s">
        <v>126</v>
      </c>
      <c r="AU395" s="18" t="s">
        <v>89</v>
      </c>
    </row>
    <row r="396" s="2" customFormat="1">
      <c r="A396" s="40"/>
      <c r="B396" s="41"/>
      <c r="C396" s="42"/>
      <c r="D396" s="229" t="s">
        <v>170</v>
      </c>
      <c r="E396" s="42"/>
      <c r="F396" s="230" t="s">
        <v>588</v>
      </c>
      <c r="G396" s="42"/>
      <c r="H396" s="42"/>
      <c r="I396" s="213"/>
      <c r="J396" s="42"/>
      <c r="K396" s="42"/>
      <c r="L396" s="46"/>
      <c r="M396" s="214"/>
      <c r="N396" s="215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8" t="s">
        <v>170</v>
      </c>
      <c r="AU396" s="18" t="s">
        <v>89</v>
      </c>
    </row>
    <row r="397" s="2" customFormat="1">
      <c r="A397" s="40"/>
      <c r="B397" s="41"/>
      <c r="C397" s="42"/>
      <c r="D397" s="211" t="s">
        <v>134</v>
      </c>
      <c r="E397" s="42"/>
      <c r="F397" s="216" t="s">
        <v>589</v>
      </c>
      <c r="G397" s="42"/>
      <c r="H397" s="42"/>
      <c r="I397" s="213"/>
      <c r="J397" s="42"/>
      <c r="K397" s="42"/>
      <c r="L397" s="46"/>
      <c r="M397" s="217"/>
      <c r="N397" s="218"/>
      <c r="O397" s="219"/>
      <c r="P397" s="219"/>
      <c r="Q397" s="219"/>
      <c r="R397" s="219"/>
      <c r="S397" s="219"/>
      <c r="T397" s="220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8" t="s">
        <v>134</v>
      </c>
      <c r="AU397" s="18" t="s">
        <v>89</v>
      </c>
    </row>
    <row r="398" s="2" customFormat="1" ht="6.96" customHeight="1">
      <c r="A398" s="40"/>
      <c r="B398" s="61"/>
      <c r="C398" s="62"/>
      <c r="D398" s="62"/>
      <c r="E398" s="62"/>
      <c r="F398" s="62"/>
      <c r="G398" s="62"/>
      <c r="H398" s="62"/>
      <c r="I398" s="62"/>
      <c r="J398" s="62"/>
      <c r="K398" s="62"/>
      <c r="L398" s="46"/>
      <c r="M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</row>
  </sheetData>
  <sheetProtection sheet="1" autoFilter="0" formatColumns="0" formatRows="0" objects="1" scenarios="1" spinCount="100000" saltValue="DDfhBIBh7FN+nHVHfmPo80SnuwKT5n3NSiXIqdWqL93xh3Jr8Kk2wM0COifZxJRVBApkk26d4ixEW1TOQ44k6g==" hashValue="oMDzTZNTXsTif/TCt0RMedJ0YckVw/xQhORTB2aX18Ni6gOtgbg8jx9Avi9Rfkr8C8dx+XRXrYt8gIMiH+hnag==" algorithmName="SHA-512" password="9C2B"/>
  <autoFilter ref="C96:K397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2" r:id="rId1" display="https://podminky.urs.cz/item/CS_URS_2023_01/113107324"/>
    <hyperlink ref="F109" r:id="rId2" display="https://podminky.urs.cz/item/CS_URS_2023_01/113107341"/>
    <hyperlink ref="F116" r:id="rId3" display="https://podminky.urs.cz/item/CS_URS_2023_01/132251102"/>
    <hyperlink ref="F125" r:id="rId4" display="https://podminky.urs.cz/item/CS_URS_2023_01/139001101"/>
    <hyperlink ref="F130" r:id="rId5" display="https://podminky.urs.cz/item/CS_URS_2023_01/151101101"/>
    <hyperlink ref="F139" r:id="rId6" display="https://podminky.urs.cz/item/CS_URS_2023_01/151101111"/>
    <hyperlink ref="F148" r:id="rId7" display="https://podminky.urs.cz/item/CS_URS_2023_01/162351103"/>
    <hyperlink ref="F154" r:id="rId8" display="https://podminky.urs.cz/item/CS_URS_2023_01/162651111"/>
    <hyperlink ref="F160" r:id="rId9" display="https://podminky.urs.cz/item/CS_URS_2023_01/171201231"/>
    <hyperlink ref="F167" r:id="rId10" display="https://podminky.urs.cz/item/CS_URS_2023_01/174151101"/>
    <hyperlink ref="F188" r:id="rId11" display="https://podminky.urs.cz/item/CS_URS_2023_01/175111101"/>
    <hyperlink ref="F199" r:id="rId12" display="https://podminky.urs.cz/item/CS_URS_2023_01/181411131"/>
    <hyperlink ref="F207" r:id="rId13" display="https://podminky.urs.cz/item/CS_URS_2023_01/181911101"/>
    <hyperlink ref="F213" r:id="rId14" display="https://podminky.urs.cz/item/CS_URS_2023_01/348273943"/>
    <hyperlink ref="F218" r:id="rId15" display="https://podminky.urs.cz/item/CS_URS_2023_01/451573111"/>
    <hyperlink ref="F227" r:id="rId16" display="https://podminky.urs.cz/item/CS_URS_2023_01/566901233"/>
    <hyperlink ref="F236" r:id="rId17" display="https://podminky.urs.cz/item/CS_URS_2023_01/572341111"/>
    <hyperlink ref="F244" r:id="rId18" display="https://podminky.urs.cz/item/CS_URS_2023_01/899721111"/>
    <hyperlink ref="F252" r:id="rId19" display="https://podminky.urs.cz/item/CS_URS_2023_01/899722114"/>
    <hyperlink ref="F261" r:id="rId20" display="https://podminky.urs.cz/item/CS_URS_2023_01/919732211"/>
    <hyperlink ref="F265" r:id="rId21" display="https://podminky.urs.cz/item/CS_URS_2023_01/919735114"/>
    <hyperlink ref="F269" r:id="rId22" display="https://podminky.urs.cz/item/CS_URS_2023_01/977151114"/>
    <hyperlink ref="F275" r:id="rId23" display="https://podminky.urs.cz/item/CS_URS_2023_01/997221571"/>
    <hyperlink ref="F278" r:id="rId24" display="https://podminky.urs.cz/item/CS_URS_2023_01/997221579"/>
    <hyperlink ref="F282" r:id="rId25" display="https://podminky.urs.cz/item/CS_URS_2023_01/997221612"/>
    <hyperlink ref="F285" r:id="rId26" display="https://podminky.urs.cz/item/CS_URS_2023_01/997221873"/>
    <hyperlink ref="F289" r:id="rId27" display="https://podminky.urs.cz/item/CS_URS_2023_01/997221875"/>
    <hyperlink ref="F294" r:id="rId28" display="https://podminky.urs.cz/item/CS_URS_2023_01/998276101"/>
    <hyperlink ref="F297" r:id="rId29" display="https://podminky.urs.cz/item/CS_URS_2023_01/998276124"/>
    <hyperlink ref="F302" r:id="rId30" display="https://podminky.urs.cz/item/CS_URS_2023_01/723111307"/>
    <hyperlink ref="F307" r:id="rId31" display="https://podminky.urs.cz/item/CS_URS_2023_01/723150367"/>
    <hyperlink ref="F312" r:id="rId32" display="https://podminky.urs.cz/item/CS_URS_2023_01/723160204"/>
    <hyperlink ref="F315" r:id="rId33" display="https://podminky.urs.cz/item/CS_URS_2023_01/723170114"/>
    <hyperlink ref="F320" r:id="rId34" display="https://podminky.urs.cz/item/CS_URS_2023_01/723170116"/>
    <hyperlink ref="F325" r:id="rId35" display="https://podminky.urs.cz/item/CS_URS_2023_01/998723101"/>
    <hyperlink ref="F329" r:id="rId36" display="https://podminky.urs.cz/item/CS_URS_2023_01/783601715"/>
    <hyperlink ref="F334" r:id="rId37" display="https://podminky.urs.cz/item/CS_URS_2023_01/783614653"/>
    <hyperlink ref="F339" r:id="rId38" display="https://podminky.urs.cz/item/CS_URS_2023_01/783615551"/>
    <hyperlink ref="F344" r:id="rId39" display="https://podminky.urs.cz/item/CS_URS_2023_01/783617601"/>
    <hyperlink ref="F351" r:id="rId40" display="https://podminky.urs.cz/item/CS_URS_2023_01/230040006"/>
    <hyperlink ref="F358" r:id="rId41" display="https://podminky.urs.cz/item/CS_URS_2023_01/230205225"/>
    <hyperlink ref="F363" r:id="rId42" display="https://podminky.urs.cz/item/CS_URS_2023_01/230205255"/>
    <hyperlink ref="F368" r:id="rId43" display="https://podminky.urs.cz/item/CS_URS_2023_01/230230016"/>
    <hyperlink ref="F377" r:id="rId44" display="https://podminky.urs.cz/item/CS_URS_2023_01/460902115"/>
    <hyperlink ref="F382" r:id="rId45" display="https://podminky.urs.cz/item/CS_URS_2023_01/460902212"/>
    <hyperlink ref="F386" r:id="rId46" display="https://podminky.urs.cz/item/CS_URS_2023_01/469981111"/>
    <hyperlink ref="F390" r:id="rId47" display="https://podminky.urs.cz/item/CS_URS_2023_01/HZS2491"/>
    <hyperlink ref="F396" r:id="rId48" display="https://podminky.urs.cz/item/CS_URS_2023_01/07210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590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591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592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593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594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595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596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597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598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599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600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85</v>
      </c>
      <c r="F18" s="284" t="s">
        <v>601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602</v>
      </c>
      <c r="F19" s="284" t="s">
        <v>603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604</v>
      </c>
      <c r="F20" s="284" t="s">
        <v>605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606</v>
      </c>
      <c r="F21" s="284" t="s">
        <v>607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117</v>
      </c>
      <c r="F22" s="284" t="s">
        <v>118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608</v>
      </c>
      <c r="F23" s="284" t="s">
        <v>609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610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611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612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613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614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615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616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617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618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105</v>
      </c>
      <c r="F36" s="284"/>
      <c r="G36" s="284" t="s">
        <v>619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620</v>
      </c>
      <c r="F37" s="284"/>
      <c r="G37" s="284" t="s">
        <v>621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59</v>
      </c>
      <c r="F38" s="284"/>
      <c r="G38" s="284" t="s">
        <v>622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60</v>
      </c>
      <c r="F39" s="284"/>
      <c r="G39" s="284" t="s">
        <v>623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106</v>
      </c>
      <c r="F40" s="284"/>
      <c r="G40" s="284" t="s">
        <v>624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107</v>
      </c>
      <c r="F41" s="284"/>
      <c r="G41" s="284" t="s">
        <v>625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626</v>
      </c>
      <c r="F42" s="284"/>
      <c r="G42" s="284" t="s">
        <v>627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628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629</v>
      </c>
      <c r="F44" s="284"/>
      <c r="G44" s="284" t="s">
        <v>630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109</v>
      </c>
      <c r="F45" s="284"/>
      <c r="G45" s="284" t="s">
        <v>631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632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633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634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635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636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637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638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639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640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641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642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643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644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645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646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647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648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649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650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651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652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653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654</v>
      </c>
      <c r="D76" s="302"/>
      <c r="E76" s="302"/>
      <c r="F76" s="302" t="s">
        <v>655</v>
      </c>
      <c r="G76" s="303"/>
      <c r="H76" s="302" t="s">
        <v>60</v>
      </c>
      <c r="I76" s="302" t="s">
        <v>63</v>
      </c>
      <c r="J76" s="302" t="s">
        <v>656</v>
      </c>
      <c r="K76" s="301"/>
    </row>
    <row r="77" s="1" customFormat="1" ht="17.25" customHeight="1">
      <c r="B77" s="299"/>
      <c r="C77" s="304" t="s">
        <v>657</v>
      </c>
      <c r="D77" s="304"/>
      <c r="E77" s="304"/>
      <c r="F77" s="305" t="s">
        <v>658</v>
      </c>
      <c r="G77" s="306"/>
      <c r="H77" s="304"/>
      <c r="I77" s="304"/>
      <c r="J77" s="304" t="s">
        <v>659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59</v>
      </c>
      <c r="D79" s="309"/>
      <c r="E79" s="309"/>
      <c r="F79" s="310" t="s">
        <v>660</v>
      </c>
      <c r="G79" s="311"/>
      <c r="H79" s="287" t="s">
        <v>661</v>
      </c>
      <c r="I79" s="287" t="s">
        <v>662</v>
      </c>
      <c r="J79" s="287">
        <v>20</v>
      </c>
      <c r="K79" s="301"/>
    </row>
    <row r="80" s="1" customFormat="1" ht="15" customHeight="1">
      <c r="B80" s="299"/>
      <c r="C80" s="287" t="s">
        <v>663</v>
      </c>
      <c r="D80" s="287"/>
      <c r="E80" s="287"/>
      <c r="F80" s="310" t="s">
        <v>660</v>
      </c>
      <c r="G80" s="311"/>
      <c r="H80" s="287" t="s">
        <v>664</v>
      </c>
      <c r="I80" s="287" t="s">
        <v>662</v>
      </c>
      <c r="J80" s="287">
        <v>120</v>
      </c>
      <c r="K80" s="301"/>
    </row>
    <row r="81" s="1" customFormat="1" ht="15" customHeight="1">
      <c r="B81" s="312"/>
      <c r="C81" s="287" t="s">
        <v>665</v>
      </c>
      <c r="D81" s="287"/>
      <c r="E81" s="287"/>
      <c r="F81" s="310" t="s">
        <v>666</v>
      </c>
      <c r="G81" s="311"/>
      <c r="H81" s="287" t="s">
        <v>667</v>
      </c>
      <c r="I81" s="287" t="s">
        <v>662</v>
      </c>
      <c r="J81" s="287">
        <v>50</v>
      </c>
      <c r="K81" s="301"/>
    </row>
    <row r="82" s="1" customFormat="1" ht="15" customHeight="1">
      <c r="B82" s="312"/>
      <c r="C82" s="287" t="s">
        <v>668</v>
      </c>
      <c r="D82" s="287"/>
      <c r="E82" s="287"/>
      <c r="F82" s="310" t="s">
        <v>660</v>
      </c>
      <c r="G82" s="311"/>
      <c r="H82" s="287" t="s">
        <v>669</v>
      </c>
      <c r="I82" s="287" t="s">
        <v>670</v>
      </c>
      <c r="J82" s="287"/>
      <c r="K82" s="301"/>
    </row>
    <row r="83" s="1" customFormat="1" ht="15" customHeight="1">
      <c r="B83" s="312"/>
      <c r="C83" s="313" t="s">
        <v>671</v>
      </c>
      <c r="D83" s="313"/>
      <c r="E83" s="313"/>
      <c r="F83" s="314" t="s">
        <v>666</v>
      </c>
      <c r="G83" s="313"/>
      <c r="H83" s="313" t="s">
        <v>672</v>
      </c>
      <c r="I83" s="313" t="s">
        <v>662</v>
      </c>
      <c r="J83" s="313">
        <v>15</v>
      </c>
      <c r="K83" s="301"/>
    </row>
    <row r="84" s="1" customFormat="1" ht="15" customHeight="1">
      <c r="B84" s="312"/>
      <c r="C84" s="313" t="s">
        <v>673</v>
      </c>
      <c r="D84" s="313"/>
      <c r="E84" s="313"/>
      <c r="F84" s="314" t="s">
        <v>666</v>
      </c>
      <c r="G84" s="313"/>
      <c r="H84" s="313" t="s">
        <v>674</v>
      </c>
      <c r="I84" s="313" t="s">
        <v>662</v>
      </c>
      <c r="J84" s="313">
        <v>15</v>
      </c>
      <c r="K84" s="301"/>
    </row>
    <row r="85" s="1" customFormat="1" ht="15" customHeight="1">
      <c r="B85" s="312"/>
      <c r="C85" s="313" t="s">
        <v>675</v>
      </c>
      <c r="D85" s="313"/>
      <c r="E85" s="313"/>
      <c r="F85" s="314" t="s">
        <v>666</v>
      </c>
      <c r="G85" s="313"/>
      <c r="H85" s="313" t="s">
        <v>676</v>
      </c>
      <c r="I85" s="313" t="s">
        <v>662</v>
      </c>
      <c r="J85" s="313">
        <v>20</v>
      </c>
      <c r="K85" s="301"/>
    </row>
    <row r="86" s="1" customFormat="1" ht="15" customHeight="1">
      <c r="B86" s="312"/>
      <c r="C86" s="313" t="s">
        <v>677</v>
      </c>
      <c r="D86" s="313"/>
      <c r="E86" s="313"/>
      <c r="F86" s="314" t="s">
        <v>666</v>
      </c>
      <c r="G86" s="313"/>
      <c r="H86" s="313" t="s">
        <v>678</v>
      </c>
      <c r="I86" s="313" t="s">
        <v>662</v>
      </c>
      <c r="J86" s="313">
        <v>20</v>
      </c>
      <c r="K86" s="301"/>
    </row>
    <row r="87" s="1" customFormat="1" ht="15" customHeight="1">
      <c r="B87" s="312"/>
      <c r="C87" s="287" t="s">
        <v>679</v>
      </c>
      <c r="D87" s="287"/>
      <c r="E87" s="287"/>
      <c r="F87" s="310" t="s">
        <v>666</v>
      </c>
      <c r="G87" s="311"/>
      <c r="H87" s="287" t="s">
        <v>680</v>
      </c>
      <c r="I87" s="287" t="s">
        <v>662</v>
      </c>
      <c r="J87" s="287">
        <v>50</v>
      </c>
      <c r="K87" s="301"/>
    </row>
    <row r="88" s="1" customFormat="1" ht="15" customHeight="1">
      <c r="B88" s="312"/>
      <c r="C88" s="287" t="s">
        <v>681</v>
      </c>
      <c r="D88" s="287"/>
      <c r="E88" s="287"/>
      <c r="F88" s="310" t="s">
        <v>666</v>
      </c>
      <c r="G88" s="311"/>
      <c r="H88" s="287" t="s">
        <v>682</v>
      </c>
      <c r="I88" s="287" t="s">
        <v>662</v>
      </c>
      <c r="J88" s="287">
        <v>20</v>
      </c>
      <c r="K88" s="301"/>
    </row>
    <row r="89" s="1" customFormat="1" ht="15" customHeight="1">
      <c r="B89" s="312"/>
      <c r="C89" s="287" t="s">
        <v>683</v>
      </c>
      <c r="D89" s="287"/>
      <c r="E89" s="287"/>
      <c r="F89" s="310" t="s">
        <v>666</v>
      </c>
      <c r="G89" s="311"/>
      <c r="H89" s="287" t="s">
        <v>684</v>
      </c>
      <c r="I89" s="287" t="s">
        <v>662</v>
      </c>
      <c r="J89" s="287">
        <v>20</v>
      </c>
      <c r="K89" s="301"/>
    </row>
    <row r="90" s="1" customFormat="1" ht="15" customHeight="1">
      <c r="B90" s="312"/>
      <c r="C90" s="287" t="s">
        <v>685</v>
      </c>
      <c r="D90" s="287"/>
      <c r="E90" s="287"/>
      <c r="F90" s="310" t="s">
        <v>666</v>
      </c>
      <c r="G90" s="311"/>
      <c r="H90" s="287" t="s">
        <v>686</v>
      </c>
      <c r="I90" s="287" t="s">
        <v>662</v>
      </c>
      <c r="J90" s="287">
        <v>50</v>
      </c>
      <c r="K90" s="301"/>
    </row>
    <row r="91" s="1" customFormat="1" ht="15" customHeight="1">
      <c r="B91" s="312"/>
      <c r="C91" s="287" t="s">
        <v>687</v>
      </c>
      <c r="D91" s="287"/>
      <c r="E91" s="287"/>
      <c r="F91" s="310" t="s">
        <v>666</v>
      </c>
      <c r="G91" s="311"/>
      <c r="H91" s="287" t="s">
        <v>687</v>
      </c>
      <c r="I91" s="287" t="s">
        <v>662</v>
      </c>
      <c r="J91" s="287">
        <v>50</v>
      </c>
      <c r="K91" s="301"/>
    </row>
    <row r="92" s="1" customFormat="1" ht="15" customHeight="1">
      <c r="B92" s="312"/>
      <c r="C92" s="287" t="s">
        <v>688</v>
      </c>
      <c r="D92" s="287"/>
      <c r="E92" s="287"/>
      <c r="F92" s="310" t="s">
        <v>666</v>
      </c>
      <c r="G92" s="311"/>
      <c r="H92" s="287" t="s">
        <v>689</v>
      </c>
      <c r="I92" s="287" t="s">
        <v>662</v>
      </c>
      <c r="J92" s="287">
        <v>255</v>
      </c>
      <c r="K92" s="301"/>
    </row>
    <row r="93" s="1" customFormat="1" ht="15" customHeight="1">
      <c r="B93" s="312"/>
      <c r="C93" s="287" t="s">
        <v>690</v>
      </c>
      <c r="D93" s="287"/>
      <c r="E93" s="287"/>
      <c r="F93" s="310" t="s">
        <v>660</v>
      </c>
      <c r="G93" s="311"/>
      <c r="H93" s="287" t="s">
        <v>691</v>
      </c>
      <c r="I93" s="287" t="s">
        <v>692</v>
      </c>
      <c r="J93" s="287"/>
      <c r="K93" s="301"/>
    </row>
    <row r="94" s="1" customFormat="1" ht="15" customHeight="1">
      <c r="B94" s="312"/>
      <c r="C94" s="287" t="s">
        <v>693</v>
      </c>
      <c r="D94" s="287"/>
      <c r="E94" s="287"/>
      <c r="F94" s="310" t="s">
        <v>660</v>
      </c>
      <c r="G94" s="311"/>
      <c r="H94" s="287" t="s">
        <v>694</v>
      </c>
      <c r="I94" s="287" t="s">
        <v>695</v>
      </c>
      <c r="J94" s="287"/>
      <c r="K94" s="301"/>
    </row>
    <row r="95" s="1" customFormat="1" ht="15" customHeight="1">
      <c r="B95" s="312"/>
      <c r="C95" s="287" t="s">
        <v>696</v>
      </c>
      <c r="D95" s="287"/>
      <c r="E95" s="287"/>
      <c r="F95" s="310" t="s">
        <v>660</v>
      </c>
      <c r="G95" s="311"/>
      <c r="H95" s="287" t="s">
        <v>696</v>
      </c>
      <c r="I95" s="287" t="s">
        <v>695</v>
      </c>
      <c r="J95" s="287"/>
      <c r="K95" s="301"/>
    </row>
    <row r="96" s="1" customFormat="1" ht="15" customHeight="1">
      <c r="B96" s="312"/>
      <c r="C96" s="287" t="s">
        <v>44</v>
      </c>
      <c r="D96" s="287"/>
      <c r="E96" s="287"/>
      <c r="F96" s="310" t="s">
        <v>660</v>
      </c>
      <c r="G96" s="311"/>
      <c r="H96" s="287" t="s">
        <v>697</v>
      </c>
      <c r="I96" s="287" t="s">
        <v>695</v>
      </c>
      <c r="J96" s="287"/>
      <c r="K96" s="301"/>
    </row>
    <row r="97" s="1" customFormat="1" ht="15" customHeight="1">
      <c r="B97" s="312"/>
      <c r="C97" s="287" t="s">
        <v>54</v>
      </c>
      <c r="D97" s="287"/>
      <c r="E97" s="287"/>
      <c r="F97" s="310" t="s">
        <v>660</v>
      </c>
      <c r="G97" s="311"/>
      <c r="H97" s="287" t="s">
        <v>698</v>
      </c>
      <c r="I97" s="287" t="s">
        <v>695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699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654</v>
      </c>
      <c r="D103" s="302"/>
      <c r="E103" s="302"/>
      <c r="F103" s="302" t="s">
        <v>655</v>
      </c>
      <c r="G103" s="303"/>
      <c r="H103" s="302" t="s">
        <v>60</v>
      </c>
      <c r="I103" s="302" t="s">
        <v>63</v>
      </c>
      <c r="J103" s="302" t="s">
        <v>656</v>
      </c>
      <c r="K103" s="301"/>
    </row>
    <row r="104" s="1" customFormat="1" ht="17.25" customHeight="1">
      <c r="B104" s="299"/>
      <c r="C104" s="304" t="s">
        <v>657</v>
      </c>
      <c r="D104" s="304"/>
      <c r="E104" s="304"/>
      <c r="F104" s="305" t="s">
        <v>658</v>
      </c>
      <c r="G104" s="306"/>
      <c r="H104" s="304"/>
      <c r="I104" s="304"/>
      <c r="J104" s="304" t="s">
        <v>659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59</v>
      </c>
      <c r="D106" s="309"/>
      <c r="E106" s="309"/>
      <c r="F106" s="310" t="s">
        <v>660</v>
      </c>
      <c r="G106" s="287"/>
      <c r="H106" s="287" t="s">
        <v>700</v>
      </c>
      <c r="I106" s="287" t="s">
        <v>662</v>
      </c>
      <c r="J106" s="287">
        <v>20</v>
      </c>
      <c r="K106" s="301"/>
    </row>
    <row r="107" s="1" customFormat="1" ht="15" customHeight="1">
      <c r="B107" s="299"/>
      <c r="C107" s="287" t="s">
        <v>663</v>
      </c>
      <c r="D107" s="287"/>
      <c r="E107" s="287"/>
      <c r="F107" s="310" t="s">
        <v>660</v>
      </c>
      <c r="G107" s="287"/>
      <c r="H107" s="287" t="s">
        <v>700</v>
      </c>
      <c r="I107" s="287" t="s">
        <v>662</v>
      </c>
      <c r="J107" s="287">
        <v>120</v>
      </c>
      <c r="K107" s="301"/>
    </row>
    <row r="108" s="1" customFormat="1" ht="15" customHeight="1">
      <c r="B108" s="312"/>
      <c r="C108" s="287" t="s">
        <v>665</v>
      </c>
      <c r="D108" s="287"/>
      <c r="E108" s="287"/>
      <c r="F108" s="310" t="s">
        <v>666</v>
      </c>
      <c r="G108" s="287"/>
      <c r="H108" s="287" t="s">
        <v>700</v>
      </c>
      <c r="I108" s="287" t="s">
        <v>662</v>
      </c>
      <c r="J108" s="287">
        <v>50</v>
      </c>
      <c r="K108" s="301"/>
    </row>
    <row r="109" s="1" customFormat="1" ht="15" customHeight="1">
      <c r="B109" s="312"/>
      <c r="C109" s="287" t="s">
        <v>668</v>
      </c>
      <c r="D109" s="287"/>
      <c r="E109" s="287"/>
      <c r="F109" s="310" t="s">
        <v>660</v>
      </c>
      <c r="G109" s="287"/>
      <c r="H109" s="287" t="s">
        <v>700</v>
      </c>
      <c r="I109" s="287" t="s">
        <v>670</v>
      </c>
      <c r="J109" s="287"/>
      <c r="K109" s="301"/>
    </row>
    <row r="110" s="1" customFormat="1" ht="15" customHeight="1">
      <c r="B110" s="312"/>
      <c r="C110" s="287" t="s">
        <v>679</v>
      </c>
      <c r="D110" s="287"/>
      <c r="E110" s="287"/>
      <c r="F110" s="310" t="s">
        <v>666</v>
      </c>
      <c r="G110" s="287"/>
      <c r="H110" s="287" t="s">
        <v>700</v>
      </c>
      <c r="I110" s="287" t="s">
        <v>662</v>
      </c>
      <c r="J110" s="287">
        <v>50</v>
      </c>
      <c r="K110" s="301"/>
    </row>
    <row r="111" s="1" customFormat="1" ht="15" customHeight="1">
      <c r="B111" s="312"/>
      <c r="C111" s="287" t="s">
        <v>687</v>
      </c>
      <c r="D111" s="287"/>
      <c r="E111" s="287"/>
      <c r="F111" s="310" t="s">
        <v>666</v>
      </c>
      <c r="G111" s="287"/>
      <c r="H111" s="287" t="s">
        <v>700</v>
      </c>
      <c r="I111" s="287" t="s">
        <v>662</v>
      </c>
      <c r="J111" s="287">
        <v>50</v>
      </c>
      <c r="K111" s="301"/>
    </row>
    <row r="112" s="1" customFormat="1" ht="15" customHeight="1">
      <c r="B112" s="312"/>
      <c r="C112" s="287" t="s">
        <v>685</v>
      </c>
      <c r="D112" s="287"/>
      <c r="E112" s="287"/>
      <c r="F112" s="310" t="s">
        <v>666</v>
      </c>
      <c r="G112" s="287"/>
      <c r="H112" s="287" t="s">
        <v>700</v>
      </c>
      <c r="I112" s="287" t="s">
        <v>662</v>
      </c>
      <c r="J112" s="287">
        <v>50</v>
      </c>
      <c r="K112" s="301"/>
    </row>
    <row r="113" s="1" customFormat="1" ht="15" customHeight="1">
      <c r="B113" s="312"/>
      <c r="C113" s="287" t="s">
        <v>59</v>
      </c>
      <c r="D113" s="287"/>
      <c r="E113" s="287"/>
      <c r="F113" s="310" t="s">
        <v>660</v>
      </c>
      <c r="G113" s="287"/>
      <c r="H113" s="287" t="s">
        <v>701</v>
      </c>
      <c r="I113" s="287" t="s">
        <v>662</v>
      </c>
      <c r="J113" s="287">
        <v>20</v>
      </c>
      <c r="K113" s="301"/>
    </row>
    <row r="114" s="1" customFormat="1" ht="15" customHeight="1">
      <c r="B114" s="312"/>
      <c r="C114" s="287" t="s">
        <v>702</v>
      </c>
      <c r="D114" s="287"/>
      <c r="E114" s="287"/>
      <c r="F114" s="310" t="s">
        <v>660</v>
      </c>
      <c r="G114" s="287"/>
      <c r="H114" s="287" t="s">
        <v>703</v>
      </c>
      <c r="I114" s="287" t="s">
        <v>662</v>
      </c>
      <c r="J114" s="287">
        <v>120</v>
      </c>
      <c r="K114" s="301"/>
    </row>
    <row r="115" s="1" customFormat="1" ht="15" customHeight="1">
      <c r="B115" s="312"/>
      <c r="C115" s="287" t="s">
        <v>44</v>
      </c>
      <c r="D115" s="287"/>
      <c r="E115" s="287"/>
      <c r="F115" s="310" t="s">
        <v>660</v>
      </c>
      <c r="G115" s="287"/>
      <c r="H115" s="287" t="s">
        <v>704</v>
      </c>
      <c r="I115" s="287" t="s">
        <v>695</v>
      </c>
      <c r="J115" s="287"/>
      <c r="K115" s="301"/>
    </row>
    <row r="116" s="1" customFormat="1" ht="15" customHeight="1">
      <c r="B116" s="312"/>
      <c r="C116" s="287" t="s">
        <v>54</v>
      </c>
      <c r="D116" s="287"/>
      <c r="E116" s="287"/>
      <c r="F116" s="310" t="s">
        <v>660</v>
      </c>
      <c r="G116" s="287"/>
      <c r="H116" s="287" t="s">
        <v>705</v>
      </c>
      <c r="I116" s="287" t="s">
        <v>695</v>
      </c>
      <c r="J116" s="287"/>
      <c r="K116" s="301"/>
    </row>
    <row r="117" s="1" customFormat="1" ht="15" customHeight="1">
      <c r="B117" s="312"/>
      <c r="C117" s="287" t="s">
        <v>63</v>
      </c>
      <c r="D117" s="287"/>
      <c r="E117" s="287"/>
      <c r="F117" s="310" t="s">
        <v>660</v>
      </c>
      <c r="G117" s="287"/>
      <c r="H117" s="287" t="s">
        <v>706</v>
      </c>
      <c r="I117" s="287" t="s">
        <v>707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708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654</v>
      </c>
      <c r="D123" s="302"/>
      <c r="E123" s="302"/>
      <c r="F123" s="302" t="s">
        <v>655</v>
      </c>
      <c r="G123" s="303"/>
      <c r="H123" s="302" t="s">
        <v>60</v>
      </c>
      <c r="I123" s="302" t="s">
        <v>63</v>
      </c>
      <c r="J123" s="302" t="s">
        <v>656</v>
      </c>
      <c r="K123" s="331"/>
    </row>
    <row r="124" s="1" customFormat="1" ht="17.25" customHeight="1">
      <c r="B124" s="330"/>
      <c r="C124" s="304" t="s">
        <v>657</v>
      </c>
      <c r="D124" s="304"/>
      <c r="E124" s="304"/>
      <c r="F124" s="305" t="s">
        <v>658</v>
      </c>
      <c r="G124" s="306"/>
      <c r="H124" s="304"/>
      <c r="I124" s="304"/>
      <c r="J124" s="304" t="s">
        <v>659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663</v>
      </c>
      <c r="D126" s="309"/>
      <c r="E126" s="309"/>
      <c r="F126" s="310" t="s">
        <v>660</v>
      </c>
      <c r="G126" s="287"/>
      <c r="H126" s="287" t="s">
        <v>700</v>
      </c>
      <c r="I126" s="287" t="s">
        <v>662</v>
      </c>
      <c r="J126" s="287">
        <v>120</v>
      </c>
      <c r="K126" s="335"/>
    </row>
    <row r="127" s="1" customFormat="1" ht="15" customHeight="1">
      <c r="B127" s="332"/>
      <c r="C127" s="287" t="s">
        <v>709</v>
      </c>
      <c r="D127" s="287"/>
      <c r="E127" s="287"/>
      <c r="F127" s="310" t="s">
        <v>660</v>
      </c>
      <c r="G127" s="287"/>
      <c r="H127" s="287" t="s">
        <v>710</v>
      </c>
      <c r="I127" s="287" t="s">
        <v>662</v>
      </c>
      <c r="J127" s="287" t="s">
        <v>711</v>
      </c>
      <c r="K127" s="335"/>
    </row>
    <row r="128" s="1" customFormat="1" ht="15" customHeight="1">
      <c r="B128" s="332"/>
      <c r="C128" s="287" t="s">
        <v>608</v>
      </c>
      <c r="D128" s="287"/>
      <c r="E128" s="287"/>
      <c r="F128" s="310" t="s">
        <v>660</v>
      </c>
      <c r="G128" s="287"/>
      <c r="H128" s="287" t="s">
        <v>712</v>
      </c>
      <c r="I128" s="287" t="s">
        <v>662</v>
      </c>
      <c r="J128" s="287" t="s">
        <v>711</v>
      </c>
      <c r="K128" s="335"/>
    </row>
    <row r="129" s="1" customFormat="1" ht="15" customHeight="1">
      <c r="B129" s="332"/>
      <c r="C129" s="287" t="s">
        <v>671</v>
      </c>
      <c r="D129" s="287"/>
      <c r="E129" s="287"/>
      <c r="F129" s="310" t="s">
        <v>666</v>
      </c>
      <c r="G129" s="287"/>
      <c r="H129" s="287" t="s">
        <v>672</v>
      </c>
      <c r="I129" s="287" t="s">
        <v>662</v>
      </c>
      <c r="J129" s="287">
        <v>15</v>
      </c>
      <c r="K129" s="335"/>
    </row>
    <row r="130" s="1" customFormat="1" ht="15" customHeight="1">
      <c r="B130" s="332"/>
      <c r="C130" s="313" t="s">
        <v>673</v>
      </c>
      <c r="D130" s="313"/>
      <c r="E130" s="313"/>
      <c r="F130" s="314" t="s">
        <v>666</v>
      </c>
      <c r="G130" s="313"/>
      <c r="H130" s="313" t="s">
        <v>674</v>
      </c>
      <c r="I130" s="313" t="s">
        <v>662</v>
      </c>
      <c r="J130" s="313">
        <v>15</v>
      </c>
      <c r="K130" s="335"/>
    </row>
    <row r="131" s="1" customFormat="1" ht="15" customHeight="1">
      <c r="B131" s="332"/>
      <c r="C131" s="313" t="s">
        <v>675</v>
      </c>
      <c r="D131" s="313"/>
      <c r="E131" s="313"/>
      <c r="F131" s="314" t="s">
        <v>666</v>
      </c>
      <c r="G131" s="313"/>
      <c r="H131" s="313" t="s">
        <v>676</v>
      </c>
      <c r="I131" s="313" t="s">
        <v>662</v>
      </c>
      <c r="J131" s="313">
        <v>20</v>
      </c>
      <c r="K131" s="335"/>
    </row>
    <row r="132" s="1" customFormat="1" ht="15" customHeight="1">
      <c r="B132" s="332"/>
      <c r="C132" s="313" t="s">
        <v>677</v>
      </c>
      <c r="D132" s="313"/>
      <c r="E132" s="313"/>
      <c r="F132" s="314" t="s">
        <v>666</v>
      </c>
      <c r="G132" s="313"/>
      <c r="H132" s="313" t="s">
        <v>678</v>
      </c>
      <c r="I132" s="313" t="s">
        <v>662</v>
      </c>
      <c r="J132" s="313">
        <v>20</v>
      </c>
      <c r="K132" s="335"/>
    </row>
    <row r="133" s="1" customFormat="1" ht="15" customHeight="1">
      <c r="B133" s="332"/>
      <c r="C133" s="287" t="s">
        <v>665</v>
      </c>
      <c r="D133" s="287"/>
      <c r="E133" s="287"/>
      <c r="F133" s="310" t="s">
        <v>666</v>
      </c>
      <c r="G133" s="287"/>
      <c r="H133" s="287" t="s">
        <v>700</v>
      </c>
      <c r="I133" s="287" t="s">
        <v>662</v>
      </c>
      <c r="J133" s="287">
        <v>50</v>
      </c>
      <c r="K133" s="335"/>
    </row>
    <row r="134" s="1" customFormat="1" ht="15" customHeight="1">
      <c r="B134" s="332"/>
      <c r="C134" s="287" t="s">
        <v>679</v>
      </c>
      <c r="D134" s="287"/>
      <c r="E134" s="287"/>
      <c r="F134" s="310" t="s">
        <v>666</v>
      </c>
      <c r="G134" s="287"/>
      <c r="H134" s="287" t="s">
        <v>700</v>
      </c>
      <c r="I134" s="287" t="s">
        <v>662</v>
      </c>
      <c r="J134" s="287">
        <v>50</v>
      </c>
      <c r="K134" s="335"/>
    </row>
    <row r="135" s="1" customFormat="1" ht="15" customHeight="1">
      <c r="B135" s="332"/>
      <c r="C135" s="287" t="s">
        <v>685</v>
      </c>
      <c r="D135" s="287"/>
      <c r="E135" s="287"/>
      <c r="F135" s="310" t="s">
        <v>666</v>
      </c>
      <c r="G135" s="287"/>
      <c r="H135" s="287" t="s">
        <v>700</v>
      </c>
      <c r="I135" s="287" t="s">
        <v>662</v>
      </c>
      <c r="J135" s="287">
        <v>50</v>
      </c>
      <c r="K135" s="335"/>
    </row>
    <row r="136" s="1" customFormat="1" ht="15" customHeight="1">
      <c r="B136" s="332"/>
      <c r="C136" s="287" t="s">
        <v>687</v>
      </c>
      <c r="D136" s="287"/>
      <c r="E136" s="287"/>
      <c r="F136" s="310" t="s">
        <v>666</v>
      </c>
      <c r="G136" s="287"/>
      <c r="H136" s="287" t="s">
        <v>700</v>
      </c>
      <c r="I136" s="287" t="s">
        <v>662</v>
      </c>
      <c r="J136" s="287">
        <v>50</v>
      </c>
      <c r="K136" s="335"/>
    </row>
    <row r="137" s="1" customFormat="1" ht="15" customHeight="1">
      <c r="B137" s="332"/>
      <c r="C137" s="287" t="s">
        <v>688</v>
      </c>
      <c r="D137" s="287"/>
      <c r="E137" s="287"/>
      <c r="F137" s="310" t="s">
        <v>666</v>
      </c>
      <c r="G137" s="287"/>
      <c r="H137" s="287" t="s">
        <v>713</v>
      </c>
      <c r="I137" s="287" t="s">
        <v>662</v>
      </c>
      <c r="J137" s="287">
        <v>255</v>
      </c>
      <c r="K137" s="335"/>
    </row>
    <row r="138" s="1" customFormat="1" ht="15" customHeight="1">
      <c r="B138" s="332"/>
      <c r="C138" s="287" t="s">
        <v>690</v>
      </c>
      <c r="D138" s="287"/>
      <c r="E138" s="287"/>
      <c r="F138" s="310" t="s">
        <v>660</v>
      </c>
      <c r="G138" s="287"/>
      <c r="H138" s="287" t="s">
        <v>714</v>
      </c>
      <c r="I138" s="287" t="s">
        <v>692</v>
      </c>
      <c r="J138" s="287"/>
      <c r="K138" s="335"/>
    </row>
    <row r="139" s="1" customFormat="1" ht="15" customHeight="1">
      <c r="B139" s="332"/>
      <c r="C139" s="287" t="s">
        <v>693</v>
      </c>
      <c r="D139" s="287"/>
      <c r="E139" s="287"/>
      <c r="F139" s="310" t="s">
        <v>660</v>
      </c>
      <c r="G139" s="287"/>
      <c r="H139" s="287" t="s">
        <v>715</v>
      </c>
      <c r="I139" s="287" t="s">
        <v>695</v>
      </c>
      <c r="J139" s="287"/>
      <c r="K139" s="335"/>
    </row>
    <row r="140" s="1" customFormat="1" ht="15" customHeight="1">
      <c r="B140" s="332"/>
      <c r="C140" s="287" t="s">
        <v>696</v>
      </c>
      <c r="D140" s="287"/>
      <c r="E140" s="287"/>
      <c r="F140" s="310" t="s">
        <v>660</v>
      </c>
      <c r="G140" s="287"/>
      <c r="H140" s="287" t="s">
        <v>696</v>
      </c>
      <c r="I140" s="287" t="s">
        <v>695</v>
      </c>
      <c r="J140" s="287"/>
      <c r="K140" s="335"/>
    </row>
    <row r="141" s="1" customFormat="1" ht="15" customHeight="1">
      <c r="B141" s="332"/>
      <c r="C141" s="287" t="s">
        <v>44</v>
      </c>
      <c r="D141" s="287"/>
      <c r="E141" s="287"/>
      <c r="F141" s="310" t="s">
        <v>660</v>
      </c>
      <c r="G141" s="287"/>
      <c r="H141" s="287" t="s">
        <v>716</v>
      </c>
      <c r="I141" s="287" t="s">
        <v>695</v>
      </c>
      <c r="J141" s="287"/>
      <c r="K141" s="335"/>
    </row>
    <row r="142" s="1" customFormat="1" ht="15" customHeight="1">
      <c r="B142" s="332"/>
      <c r="C142" s="287" t="s">
        <v>717</v>
      </c>
      <c r="D142" s="287"/>
      <c r="E142" s="287"/>
      <c r="F142" s="310" t="s">
        <v>660</v>
      </c>
      <c r="G142" s="287"/>
      <c r="H142" s="287" t="s">
        <v>718</v>
      </c>
      <c r="I142" s="287" t="s">
        <v>695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719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654</v>
      </c>
      <c r="D148" s="302"/>
      <c r="E148" s="302"/>
      <c r="F148" s="302" t="s">
        <v>655</v>
      </c>
      <c r="G148" s="303"/>
      <c r="H148" s="302" t="s">
        <v>60</v>
      </c>
      <c r="I148" s="302" t="s">
        <v>63</v>
      </c>
      <c r="J148" s="302" t="s">
        <v>656</v>
      </c>
      <c r="K148" s="301"/>
    </row>
    <row r="149" s="1" customFormat="1" ht="17.25" customHeight="1">
      <c r="B149" s="299"/>
      <c r="C149" s="304" t="s">
        <v>657</v>
      </c>
      <c r="D149" s="304"/>
      <c r="E149" s="304"/>
      <c r="F149" s="305" t="s">
        <v>658</v>
      </c>
      <c r="G149" s="306"/>
      <c r="H149" s="304"/>
      <c r="I149" s="304"/>
      <c r="J149" s="304" t="s">
        <v>659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663</v>
      </c>
      <c r="D151" s="287"/>
      <c r="E151" s="287"/>
      <c r="F151" s="340" t="s">
        <v>660</v>
      </c>
      <c r="G151" s="287"/>
      <c r="H151" s="339" t="s">
        <v>700</v>
      </c>
      <c r="I151" s="339" t="s">
        <v>662</v>
      </c>
      <c r="J151" s="339">
        <v>120</v>
      </c>
      <c r="K151" s="335"/>
    </row>
    <row r="152" s="1" customFormat="1" ht="15" customHeight="1">
      <c r="B152" s="312"/>
      <c r="C152" s="339" t="s">
        <v>709</v>
      </c>
      <c r="D152" s="287"/>
      <c r="E152" s="287"/>
      <c r="F152" s="340" t="s">
        <v>660</v>
      </c>
      <c r="G152" s="287"/>
      <c r="H152" s="339" t="s">
        <v>720</v>
      </c>
      <c r="I152" s="339" t="s">
        <v>662</v>
      </c>
      <c r="J152" s="339" t="s">
        <v>711</v>
      </c>
      <c r="K152" s="335"/>
    </row>
    <row r="153" s="1" customFormat="1" ht="15" customHeight="1">
      <c r="B153" s="312"/>
      <c r="C153" s="339" t="s">
        <v>608</v>
      </c>
      <c r="D153" s="287"/>
      <c r="E153" s="287"/>
      <c r="F153" s="340" t="s">
        <v>660</v>
      </c>
      <c r="G153" s="287"/>
      <c r="H153" s="339" t="s">
        <v>721</v>
      </c>
      <c r="I153" s="339" t="s">
        <v>662</v>
      </c>
      <c r="J153" s="339" t="s">
        <v>711</v>
      </c>
      <c r="K153" s="335"/>
    </row>
    <row r="154" s="1" customFormat="1" ht="15" customHeight="1">
      <c r="B154" s="312"/>
      <c r="C154" s="339" t="s">
        <v>665</v>
      </c>
      <c r="D154" s="287"/>
      <c r="E154" s="287"/>
      <c r="F154" s="340" t="s">
        <v>666</v>
      </c>
      <c r="G154" s="287"/>
      <c r="H154" s="339" t="s">
        <v>700</v>
      </c>
      <c r="I154" s="339" t="s">
        <v>662</v>
      </c>
      <c r="J154" s="339">
        <v>50</v>
      </c>
      <c r="K154" s="335"/>
    </row>
    <row r="155" s="1" customFormat="1" ht="15" customHeight="1">
      <c r="B155" s="312"/>
      <c r="C155" s="339" t="s">
        <v>668</v>
      </c>
      <c r="D155" s="287"/>
      <c r="E155" s="287"/>
      <c r="F155" s="340" t="s">
        <v>660</v>
      </c>
      <c r="G155" s="287"/>
      <c r="H155" s="339" t="s">
        <v>700</v>
      </c>
      <c r="I155" s="339" t="s">
        <v>670</v>
      </c>
      <c r="J155" s="339"/>
      <c r="K155" s="335"/>
    </row>
    <row r="156" s="1" customFormat="1" ht="15" customHeight="1">
      <c r="B156" s="312"/>
      <c r="C156" s="339" t="s">
        <v>679</v>
      </c>
      <c r="D156" s="287"/>
      <c r="E156" s="287"/>
      <c r="F156" s="340" t="s">
        <v>666</v>
      </c>
      <c r="G156" s="287"/>
      <c r="H156" s="339" t="s">
        <v>700</v>
      </c>
      <c r="I156" s="339" t="s">
        <v>662</v>
      </c>
      <c r="J156" s="339">
        <v>50</v>
      </c>
      <c r="K156" s="335"/>
    </row>
    <row r="157" s="1" customFormat="1" ht="15" customHeight="1">
      <c r="B157" s="312"/>
      <c r="C157" s="339" t="s">
        <v>687</v>
      </c>
      <c r="D157" s="287"/>
      <c r="E157" s="287"/>
      <c r="F157" s="340" t="s">
        <v>666</v>
      </c>
      <c r="G157" s="287"/>
      <c r="H157" s="339" t="s">
        <v>700</v>
      </c>
      <c r="I157" s="339" t="s">
        <v>662</v>
      </c>
      <c r="J157" s="339">
        <v>50</v>
      </c>
      <c r="K157" s="335"/>
    </row>
    <row r="158" s="1" customFormat="1" ht="15" customHeight="1">
      <c r="B158" s="312"/>
      <c r="C158" s="339" t="s">
        <v>685</v>
      </c>
      <c r="D158" s="287"/>
      <c r="E158" s="287"/>
      <c r="F158" s="340" t="s">
        <v>666</v>
      </c>
      <c r="G158" s="287"/>
      <c r="H158" s="339" t="s">
        <v>700</v>
      </c>
      <c r="I158" s="339" t="s">
        <v>662</v>
      </c>
      <c r="J158" s="339">
        <v>50</v>
      </c>
      <c r="K158" s="335"/>
    </row>
    <row r="159" s="1" customFormat="1" ht="15" customHeight="1">
      <c r="B159" s="312"/>
      <c r="C159" s="339" t="s">
        <v>100</v>
      </c>
      <c r="D159" s="287"/>
      <c r="E159" s="287"/>
      <c r="F159" s="340" t="s">
        <v>660</v>
      </c>
      <c r="G159" s="287"/>
      <c r="H159" s="339" t="s">
        <v>722</v>
      </c>
      <c r="I159" s="339" t="s">
        <v>662</v>
      </c>
      <c r="J159" s="339" t="s">
        <v>723</v>
      </c>
      <c r="K159" s="335"/>
    </row>
    <row r="160" s="1" customFormat="1" ht="15" customHeight="1">
      <c r="B160" s="312"/>
      <c r="C160" s="339" t="s">
        <v>724</v>
      </c>
      <c r="D160" s="287"/>
      <c r="E160" s="287"/>
      <c r="F160" s="340" t="s">
        <v>660</v>
      </c>
      <c r="G160" s="287"/>
      <c r="H160" s="339" t="s">
        <v>725</v>
      </c>
      <c r="I160" s="339" t="s">
        <v>695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726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654</v>
      </c>
      <c r="D166" s="302"/>
      <c r="E166" s="302"/>
      <c r="F166" s="302" t="s">
        <v>655</v>
      </c>
      <c r="G166" s="344"/>
      <c r="H166" s="345" t="s">
        <v>60</v>
      </c>
      <c r="I166" s="345" t="s">
        <v>63</v>
      </c>
      <c r="J166" s="302" t="s">
        <v>656</v>
      </c>
      <c r="K166" s="279"/>
    </row>
    <row r="167" s="1" customFormat="1" ht="17.25" customHeight="1">
      <c r="B167" s="280"/>
      <c r="C167" s="304" t="s">
        <v>657</v>
      </c>
      <c r="D167" s="304"/>
      <c r="E167" s="304"/>
      <c r="F167" s="305" t="s">
        <v>658</v>
      </c>
      <c r="G167" s="346"/>
      <c r="H167" s="347"/>
      <c r="I167" s="347"/>
      <c r="J167" s="304" t="s">
        <v>659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663</v>
      </c>
      <c r="D169" s="287"/>
      <c r="E169" s="287"/>
      <c r="F169" s="310" t="s">
        <v>660</v>
      </c>
      <c r="G169" s="287"/>
      <c r="H169" s="287" t="s">
        <v>700</v>
      </c>
      <c r="I169" s="287" t="s">
        <v>662</v>
      </c>
      <c r="J169" s="287">
        <v>120</v>
      </c>
      <c r="K169" s="335"/>
    </row>
    <row r="170" s="1" customFormat="1" ht="15" customHeight="1">
      <c r="B170" s="312"/>
      <c r="C170" s="287" t="s">
        <v>709</v>
      </c>
      <c r="D170" s="287"/>
      <c r="E170" s="287"/>
      <c r="F170" s="310" t="s">
        <v>660</v>
      </c>
      <c r="G170" s="287"/>
      <c r="H170" s="287" t="s">
        <v>710</v>
      </c>
      <c r="I170" s="287" t="s">
        <v>662</v>
      </c>
      <c r="J170" s="287" t="s">
        <v>711</v>
      </c>
      <c r="K170" s="335"/>
    </row>
    <row r="171" s="1" customFormat="1" ht="15" customHeight="1">
      <c r="B171" s="312"/>
      <c r="C171" s="287" t="s">
        <v>608</v>
      </c>
      <c r="D171" s="287"/>
      <c r="E171" s="287"/>
      <c r="F171" s="310" t="s">
        <v>660</v>
      </c>
      <c r="G171" s="287"/>
      <c r="H171" s="287" t="s">
        <v>727</v>
      </c>
      <c r="I171" s="287" t="s">
        <v>662</v>
      </c>
      <c r="J171" s="287" t="s">
        <v>711</v>
      </c>
      <c r="K171" s="335"/>
    </row>
    <row r="172" s="1" customFormat="1" ht="15" customHeight="1">
      <c r="B172" s="312"/>
      <c r="C172" s="287" t="s">
        <v>665</v>
      </c>
      <c r="D172" s="287"/>
      <c r="E172" s="287"/>
      <c r="F172" s="310" t="s">
        <v>666</v>
      </c>
      <c r="G172" s="287"/>
      <c r="H172" s="287" t="s">
        <v>727</v>
      </c>
      <c r="I172" s="287" t="s">
        <v>662</v>
      </c>
      <c r="J172" s="287">
        <v>50</v>
      </c>
      <c r="K172" s="335"/>
    </row>
    <row r="173" s="1" customFormat="1" ht="15" customHeight="1">
      <c r="B173" s="312"/>
      <c r="C173" s="287" t="s">
        <v>668</v>
      </c>
      <c r="D173" s="287"/>
      <c r="E173" s="287"/>
      <c r="F173" s="310" t="s">
        <v>660</v>
      </c>
      <c r="G173" s="287"/>
      <c r="H173" s="287" t="s">
        <v>727</v>
      </c>
      <c r="I173" s="287" t="s">
        <v>670</v>
      </c>
      <c r="J173" s="287"/>
      <c r="K173" s="335"/>
    </row>
    <row r="174" s="1" customFormat="1" ht="15" customHeight="1">
      <c r="B174" s="312"/>
      <c r="C174" s="287" t="s">
        <v>679</v>
      </c>
      <c r="D174" s="287"/>
      <c r="E174" s="287"/>
      <c r="F174" s="310" t="s">
        <v>666</v>
      </c>
      <c r="G174" s="287"/>
      <c r="H174" s="287" t="s">
        <v>727</v>
      </c>
      <c r="I174" s="287" t="s">
        <v>662</v>
      </c>
      <c r="J174" s="287">
        <v>50</v>
      </c>
      <c r="K174" s="335"/>
    </row>
    <row r="175" s="1" customFormat="1" ht="15" customHeight="1">
      <c r="B175" s="312"/>
      <c r="C175" s="287" t="s">
        <v>687</v>
      </c>
      <c r="D175" s="287"/>
      <c r="E175" s="287"/>
      <c r="F175" s="310" t="s">
        <v>666</v>
      </c>
      <c r="G175" s="287"/>
      <c r="H175" s="287" t="s">
        <v>727</v>
      </c>
      <c r="I175" s="287" t="s">
        <v>662</v>
      </c>
      <c r="J175" s="287">
        <v>50</v>
      </c>
      <c r="K175" s="335"/>
    </row>
    <row r="176" s="1" customFormat="1" ht="15" customHeight="1">
      <c r="B176" s="312"/>
      <c r="C176" s="287" t="s">
        <v>685</v>
      </c>
      <c r="D176" s="287"/>
      <c r="E176" s="287"/>
      <c r="F176" s="310" t="s">
        <v>666</v>
      </c>
      <c r="G176" s="287"/>
      <c r="H176" s="287" t="s">
        <v>727</v>
      </c>
      <c r="I176" s="287" t="s">
        <v>662</v>
      </c>
      <c r="J176" s="287">
        <v>50</v>
      </c>
      <c r="K176" s="335"/>
    </row>
    <row r="177" s="1" customFormat="1" ht="15" customHeight="1">
      <c r="B177" s="312"/>
      <c r="C177" s="287" t="s">
        <v>105</v>
      </c>
      <c r="D177" s="287"/>
      <c r="E177" s="287"/>
      <c r="F177" s="310" t="s">
        <v>660</v>
      </c>
      <c r="G177" s="287"/>
      <c r="H177" s="287" t="s">
        <v>728</v>
      </c>
      <c r="I177" s="287" t="s">
        <v>729</v>
      </c>
      <c r="J177" s="287"/>
      <c r="K177" s="335"/>
    </row>
    <row r="178" s="1" customFormat="1" ht="15" customHeight="1">
      <c r="B178" s="312"/>
      <c r="C178" s="287" t="s">
        <v>63</v>
      </c>
      <c r="D178" s="287"/>
      <c r="E178" s="287"/>
      <c r="F178" s="310" t="s">
        <v>660</v>
      </c>
      <c r="G178" s="287"/>
      <c r="H178" s="287" t="s">
        <v>730</v>
      </c>
      <c r="I178" s="287" t="s">
        <v>731</v>
      </c>
      <c r="J178" s="287">
        <v>1</v>
      </c>
      <c r="K178" s="335"/>
    </row>
    <row r="179" s="1" customFormat="1" ht="15" customHeight="1">
      <c r="B179" s="312"/>
      <c r="C179" s="287" t="s">
        <v>59</v>
      </c>
      <c r="D179" s="287"/>
      <c r="E179" s="287"/>
      <c r="F179" s="310" t="s">
        <v>660</v>
      </c>
      <c r="G179" s="287"/>
      <c r="H179" s="287" t="s">
        <v>732</v>
      </c>
      <c r="I179" s="287" t="s">
        <v>662</v>
      </c>
      <c r="J179" s="287">
        <v>20</v>
      </c>
      <c r="K179" s="335"/>
    </row>
    <row r="180" s="1" customFormat="1" ht="15" customHeight="1">
      <c r="B180" s="312"/>
      <c r="C180" s="287" t="s">
        <v>60</v>
      </c>
      <c r="D180" s="287"/>
      <c r="E180" s="287"/>
      <c r="F180" s="310" t="s">
        <v>660</v>
      </c>
      <c r="G180" s="287"/>
      <c r="H180" s="287" t="s">
        <v>733</v>
      </c>
      <c r="I180" s="287" t="s">
        <v>662</v>
      </c>
      <c r="J180" s="287">
        <v>255</v>
      </c>
      <c r="K180" s="335"/>
    </row>
    <row r="181" s="1" customFormat="1" ht="15" customHeight="1">
      <c r="B181" s="312"/>
      <c r="C181" s="287" t="s">
        <v>106</v>
      </c>
      <c r="D181" s="287"/>
      <c r="E181" s="287"/>
      <c r="F181" s="310" t="s">
        <v>660</v>
      </c>
      <c r="G181" s="287"/>
      <c r="H181" s="287" t="s">
        <v>624</v>
      </c>
      <c r="I181" s="287" t="s">
        <v>662</v>
      </c>
      <c r="J181" s="287">
        <v>10</v>
      </c>
      <c r="K181" s="335"/>
    </row>
    <row r="182" s="1" customFormat="1" ht="15" customHeight="1">
      <c r="B182" s="312"/>
      <c r="C182" s="287" t="s">
        <v>107</v>
      </c>
      <c r="D182" s="287"/>
      <c r="E182" s="287"/>
      <c r="F182" s="310" t="s">
        <v>660</v>
      </c>
      <c r="G182" s="287"/>
      <c r="H182" s="287" t="s">
        <v>734</v>
      </c>
      <c r="I182" s="287" t="s">
        <v>695</v>
      </c>
      <c r="J182" s="287"/>
      <c r="K182" s="335"/>
    </row>
    <row r="183" s="1" customFormat="1" ht="15" customHeight="1">
      <c r="B183" s="312"/>
      <c r="C183" s="287" t="s">
        <v>735</v>
      </c>
      <c r="D183" s="287"/>
      <c r="E183" s="287"/>
      <c r="F183" s="310" t="s">
        <v>660</v>
      </c>
      <c r="G183" s="287"/>
      <c r="H183" s="287" t="s">
        <v>736</v>
      </c>
      <c r="I183" s="287" t="s">
        <v>695</v>
      </c>
      <c r="J183" s="287"/>
      <c r="K183" s="335"/>
    </row>
    <row r="184" s="1" customFormat="1" ht="15" customHeight="1">
      <c r="B184" s="312"/>
      <c r="C184" s="287" t="s">
        <v>724</v>
      </c>
      <c r="D184" s="287"/>
      <c r="E184" s="287"/>
      <c r="F184" s="310" t="s">
        <v>660</v>
      </c>
      <c r="G184" s="287"/>
      <c r="H184" s="287" t="s">
        <v>737</v>
      </c>
      <c r="I184" s="287" t="s">
        <v>695</v>
      </c>
      <c r="J184" s="287"/>
      <c r="K184" s="335"/>
    </row>
    <row r="185" s="1" customFormat="1" ht="15" customHeight="1">
      <c r="B185" s="312"/>
      <c r="C185" s="287" t="s">
        <v>109</v>
      </c>
      <c r="D185" s="287"/>
      <c r="E185" s="287"/>
      <c r="F185" s="310" t="s">
        <v>666</v>
      </c>
      <c r="G185" s="287"/>
      <c r="H185" s="287" t="s">
        <v>738</v>
      </c>
      <c r="I185" s="287" t="s">
        <v>662</v>
      </c>
      <c r="J185" s="287">
        <v>50</v>
      </c>
      <c r="K185" s="335"/>
    </row>
    <row r="186" s="1" customFormat="1" ht="15" customHeight="1">
      <c r="B186" s="312"/>
      <c r="C186" s="287" t="s">
        <v>739</v>
      </c>
      <c r="D186" s="287"/>
      <c r="E186" s="287"/>
      <c r="F186" s="310" t="s">
        <v>666</v>
      </c>
      <c r="G186" s="287"/>
      <c r="H186" s="287" t="s">
        <v>740</v>
      </c>
      <c r="I186" s="287" t="s">
        <v>741</v>
      </c>
      <c r="J186" s="287"/>
      <c r="K186" s="335"/>
    </row>
    <row r="187" s="1" customFormat="1" ht="15" customHeight="1">
      <c r="B187" s="312"/>
      <c r="C187" s="287" t="s">
        <v>742</v>
      </c>
      <c r="D187" s="287"/>
      <c r="E187" s="287"/>
      <c r="F187" s="310" t="s">
        <v>666</v>
      </c>
      <c r="G187" s="287"/>
      <c r="H187" s="287" t="s">
        <v>743</v>
      </c>
      <c r="I187" s="287" t="s">
        <v>741</v>
      </c>
      <c r="J187" s="287"/>
      <c r="K187" s="335"/>
    </row>
    <row r="188" s="1" customFormat="1" ht="15" customHeight="1">
      <c r="B188" s="312"/>
      <c r="C188" s="287" t="s">
        <v>744</v>
      </c>
      <c r="D188" s="287"/>
      <c r="E188" s="287"/>
      <c r="F188" s="310" t="s">
        <v>666</v>
      </c>
      <c r="G188" s="287"/>
      <c r="H188" s="287" t="s">
        <v>745</v>
      </c>
      <c r="I188" s="287" t="s">
        <v>741</v>
      </c>
      <c r="J188" s="287"/>
      <c r="K188" s="335"/>
    </row>
    <row r="189" s="1" customFormat="1" ht="15" customHeight="1">
      <c r="B189" s="312"/>
      <c r="C189" s="348" t="s">
        <v>746</v>
      </c>
      <c r="D189" s="287"/>
      <c r="E189" s="287"/>
      <c r="F189" s="310" t="s">
        <v>666</v>
      </c>
      <c r="G189" s="287"/>
      <c r="H189" s="287" t="s">
        <v>747</v>
      </c>
      <c r="I189" s="287" t="s">
        <v>748</v>
      </c>
      <c r="J189" s="349" t="s">
        <v>749</v>
      </c>
      <c r="K189" s="335"/>
    </row>
    <row r="190" s="1" customFormat="1" ht="15" customHeight="1">
      <c r="B190" s="312"/>
      <c r="C190" s="348" t="s">
        <v>48</v>
      </c>
      <c r="D190" s="287"/>
      <c r="E190" s="287"/>
      <c r="F190" s="310" t="s">
        <v>660</v>
      </c>
      <c r="G190" s="287"/>
      <c r="H190" s="284" t="s">
        <v>750</v>
      </c>
      <c r="I190" s="287" t="s">
        <v>751</v>
      </c>
      <c r="J190" s="287"/>
      <c r="K190" s="335"/>
    </row>
    <row r="191" s="1" customFormat="1" ht="15" customHeight="1">
      <c r="B191" s="312"/>
      <c r="C191" s="348" t="s">
        <v>752</v>
      </c>
      <c r="D191" s="287"/>
      <c r="E191" s="287"/>
      <c r="F191" s="310" t="s">
        <v>660</v>
      </c>
      <c r="G191" s="287"/>
      <c r="H191" s="287" t="s">
        <v>753</v>
      </c>
      <c r="I191" s="287" t="s">
        <v>695</v>
      </c>
      <c r="J191" s="287"/>
      <c r="K191" s="335"/>
    </row>
    <row r="192" s="1" customFormat="1" ht="15" customHeight="1">
      <c r="B192" s="312"/>
      <c r="C192" s="348" t="s">
        <v>754</v>
      </c>
      <c r="D192" s="287"/>
      <c r="E192" s="287"/>
      <c r="F192" s="310" t="s">
        <v>660</v>
      </c>
      <c r="G192" s="287"/>
      <c r="H192" s="287" t="s">
        <v>755</v>
      </c>
      <c r="I192" s="287" t="s">
        <v>695</v>
      </c>
      <c r="J192" s="287"/>
      <c r="K192" s="335"/>
    </row>
    <row r="193" s="1" customFormat="1" ht="15" customHeight="1">
      <c r="B193" s="312"/>
      <c r="C193" s="348" t="s">
        <v>756</v>
      </c>
      <c r="D193" s="287"/>
      <c r="E193" s="287"/>
      <c r="F193" s="310" t="s">
        <v>666</v>
      </c>
      <c r="G193" s="287"/>
      <c r="H193" s="287" t="s">
        <v>757</v>
      </c>
      <c r="I193" s="287" t="s">
        <v>695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758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759</v>
      </c>
      <c r="D200" s="351"/>
      <c r="E200" s="351"/>
      <c r="F200" s="351" t="s">
        <v>760</v>
      </c>
      <c r="G200" s="352"/>
      <c r="H200" s="351" t="s">
        <v>761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751</v>
      </c>
      <c r="D202" s="287"/>
      <c r="E202" s="287"/>
      <c r="F202" s="310" t="s">
        <v>49</v>
      </c>
      <c r="G202" s="287"/>
      <c r="H202" s="287" t="s">
        <v>762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50</v>
      </c>
      <c r="G203" s="287"/>
      <c r="H203" s="287" t="s">
        <v>763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53</v>
      </c>
      <c r="G204" s="287"/>
      <c r="H204" s="287" t="s">
        <v>764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51</v>
      </c>
      <c r="G205" s="287"/>
      <c r="H205" s="287" t="s">
        <v>765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52</v>
      </c>
      <c r="G206" s="287"/>
      <c r="H206" s="287" t="s">
        <v>766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707</v>
      </c>
      <c r="D208" s="287"/>
      <c r="E208" s="287"/>
      <c r="F208" s="310" t="s">
        <v>85</v>
      </c>
      <c r="G208" s="287"/>
      <c r="H208" s="287" t="s">
        <v>767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604</v>
      </c>
      <c r="G209" s="287"/>
      <c r="H209" s="287" t="s">
        <v>605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602</v>
      </c>
      <c r="G210" s="287"/>
      <c r="H210" s="287" t="s">
        <v>768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606</v>
      </c>
      <c r="G211" s="348"/>
      <c r="H211" s="339" t="s">
        <v>607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117</v>
      </c>
      <c r="G212" s="348"/>
      <c r="H212" s="339" t="s">
        <v>769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731</v>
      </c>
      <c r="D214" s="287"/>
      <c r="E214" s="287"/>
      <c r="F214" s="310">
        <v>1</v>
      </c>
      <c r="G214" s="348"/>
      <c r="H214" s="339" t="s">
        <v>770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771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772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773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Vilingr</dc:creator>
  <cp:lastModifiedBy>Jakub Vilingr</cp:lastModifiedBy>
  <dcterms:created xsi:type="dcterms:W3CDTF">2023-05-22T13:35:24Z</dcterms:created>
  <dcterms:modified xsi:type="dcterms:W3CDTF">2023-05-22T13:35:29Z</dcterms:modified>
</cp:coreProperties>
</file>