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_Eva\Torion\2022\22 05 12 Hala SŠ Kralovice\Rozpoče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2.1 - Komunikace" sheetId="3" r:id="rId3"/>
    <sheet name="000 - VON - Vedlější a os..." sheetId="4" r:id="rId4"/>
    <sheet name="D.1.1.2 - ARCHITEKTONICKO..." sheetId="5" r:id="rId5"/>
    <sheet name="D.1.4.3.1 - VYTÁPĚNÍ" sheetId="6" r:id="rId6"/>
    <sheet name="D.1.1. - ARCHITEKTONICKO-..." sheetId="7" r:id="rId7"/>
    <sheet name="D.1.2.1 - Železobetonové ..." sheetId="8" r:id="rId8"/>
    <sheet name="D.1.2.2 -  Železobetonové..." sheetId="9" r:id="rId9"/>
    <sheet name="D.1.3. - POŽÁRNĚ BEZPEČNO..." sheetId="10" r:id="rId10"/>
    <sheet name="D.1.4.1 - Zdravotně techn..." sheetId="11" r:id="rId11"/>
    <sheet name="D.1.4.2 - Vzduchotechnika" sheetId="12" r:id="rId12"/>
    <sheet name="D.1.4.3 - VYTÁPĚNÍ" sheetId="13" r:id="rId13"/>
    <sheet name="D.1.4.4 - Silnoprouda ele..." sheetId="14" r:id="rId14"/>
    <sheet name="D.1.4.5 - Stlačený vzduch" sheetId="15" r:id="rId15"/>
    <sheet name="D.1.4.6 - Měření a regulace" sheetId="16" r:id="rId16"/>
    <sheet name="D.1.4.7 - Proj.prev.radon..." sheetId="17" r:id="rId17"/>
    <sheet name="D.2.2 - Vodohospodářská část" sheetId="18" r:id="rId18"/>
    <sheet name="D.2.3 - Arealove rozvody ..." sheetId="19" r:id="rId19"/>
    <sheet name="D.2.4 - Arealove rozvody NN" sheetId="20" r:id="rId20"/>
    <sheet name="Pokyny pro vyplnění" sheetId="21" r:id="rId21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'D.1.1.1 - ARCHITEKTONICKO...'!$C$88:$K$149</definedName>
    <definedName name="_xlnm.Print_Area" localSheetId="1">'D.1.1.1 - ARCHITEKTONICKO...'!$C$4:$J$41,'D.1.1.1 - ARCHITEKTONICKO...'!$C$47:$J$68,'D.1.1.1 - ARCHITEKTONICKO...'!$C$74:$K$149</definedName>
    <definedName name="_xlnm.Print_Titles" localSheetId="1">'D.1.1.1 - ARCHITEKTONICKO...'!$88:$88</definedName>
    <definedName name="_xlnm._FilterDatabase" localSheetId="2" hidden="1">'D.2.1 - Komunikace'!$C$96:$K$358</definedName>
    <definedName name="_xlnm.Print_Area" localSheetId="2">'D.2.1 - Komunikace'!$C$4:$J$41,'D.2.1 - Komunikace'!$C$47:$J$76,'D.2.1 - Komunikace'!$C$82:$K$358</definedName>
    <definedName name="_xlnm.Print_Titles" localSheetId="2">'D.2.1 - Komunikace'!$96:$96</definedName>
    <definedName name="_xlnm._FilterDatabase" localSheetId="3" hidden="1">'000 - VON - Vedlější a os...'!$C$88:$K$111</definedName>
    <definedName name="_xlnm.Print_Area" localSheetId="3">'000 - VON - Vedlější a os...'!$C$4:$J$41,'000 - VON - Vedlější a os...'!$C$47:$J$68,'000 - VON - Vedlější a os...'!$C$74:$K$111</definedName>
    <definedName name="_xlnm.Print_Titles" localSheetId="3">'000 - VON - Vedlější a os...'!$88:$88</definedName>
    <definedName name="_xlnm._FilterDatabase" localSheetId="4" hidden="1">'D.1.1.2 - ARCHITEKTONICKO...'!$C$94:$K$969</definedName>
    <definedName name="_xlnm.Print_Area" localSheetId="4">'D.1.1.2 - ARCHITEKTONICKO...'!$C$4:$J$41,'D.1.1.2 - ARCHITEKTONICKO...'!$C$47:$J$74,'D.1.1.2 - ARCHITEKTONICKO...'!$C$80:$K$969</definedName>
    <definedName name="_xlnm.Print_Titles" localSheetId="4">'D.1.1.2 - ARCHITEKTONICKO...'!$94:$94</definedName>
    <definedName name="_xlnm._FilterDatabase" localSheetId="5" hidden="1">'D.1.4.3.1 - VYTÁPĚNÍ'!$C$88:$K$153</definedName>
    <definedName name="_xlnm.Print_Area" localSheetId="5">'D.1.4.3.1 - VYTÁPĚNÍ'!$C$4:$J$41,'D.1.4.3.1 - VYTÁPĚNÍ'!$C$47:$J$68,'D.1.4.3.1 - VYTÁPĚNÍ'!$C$74:$K$153</definedName>
    <definedName name="_xlnm.Print_Titles" localSheetId="5">'D.1.4.3.1 - VYTÁPĚNÍ'!$88:$88</definedName>
    <definedName name="_xlnm._FilterDatabase" localSheetId="6" hidden="1">'D.1.1. - ARCHITEKTONICKO-...'!$C$110:$K$3217</definedName>
    <definedName name="_xlnm.Print_Area" localSheetId="6">'D.1.1. - ARCHITEKTONICKO-...'!$C$4:$J$41,'D.1.1. - ARCHITEKTONICKO-...'!$C$47:$J$90,'D.1.1. - ARCHITEKTONICKO-...'!$C$96:$K$3217</definedName>
    <definedName name="_xlnm.Print_Titles" localSheetId="6">'D.1.1. - ARCHITEKTONICKO-...'!$110:$110</definedName>
    <definedName name="_xlnm._FilterDatabase" localSheetId="7" hidden="1">'D.1.2.1 - Železobetonové ...'!$C$98:$K$215</definedName>
    <definedName name="_xlnm.Print_Area" localSheetId="7">'D.1.2.1 - Železobetonové ...'!$C$4:$J$43,'D.1.2.1 - Železobetonové ...'!$C$49:$J$76,'D.1.2.1 - Železobetonové ...'!$C$82:$K$215</definedName>
    <definedName name="_xlnm.Print_Titles" localSheetId="7">'D.1.2.1 - Železobetonové ...'!$98:$98</definedName>
    <definedName name="_xlnm._FilterDatabase" localSheetId="8" hidden="1">'D.1.2.2 -  Železobetonové...'!$C$103:$K$612</definedName>
    <definedName name="_xlnm.Print_Area" localSheetId="8">'D.1.2.2 -  Železobetonové...'!$C$4:$J$43,'D.1.2.2 -  Železobetonové...'!$C$49:$J$81,'D.1.2.2 -  Železobetonové...'!$C$87:$K$612</definedName>
    <definedName name="_xlnm.Print_Titles" localSheetId="8">'D.1.2.2 -  Železobetonové...'!$103:$103</definedName>
    <definedName name="_xlnm._FilterDatabase" localSheetId="9" hidden="1">'D.1.3. - POŽÁRNĚ BEZPEČNO...'!$C$87:$K$117</definedName>
    <definedName name="_xlnm.Print_Area" localSheetId="9">'D.1.3. - POŽÁRNĚ BEZPEČNO...'!$C$4:$J$41,'D.1.3. - POŽÁRNĚ BEZPEČNO...'!$C$47:$J$67,'D.1.3. - POŽÁRNĚ BEZPEČNO...'!$C$73:$K$117</definedName>
    <definedName name="_xlnm.Print_Titles" localSheetId="9">'D.1.3. - POŽÁRNĚ BEZPEČNO...'!$87:$87</definedName>
    <definedName name="_xlnm._FilterDatabase" localSheetId="10" hidden="1">'D.1.4.1 - Zdravotně techn...'!$C$103:$K$624</definedName>
    <definedName name="_xlnm.Print_Area" localSheetId="10">'D.1.4.1 - Zdravotně techn...'!$C$4:$J$43,'D.1.4.1 - Zdravotně techn...'!$C$49:$J$81,'D.1.4.1 - Zdravotně techn...'!$C$87:$K$624</definedName>
    <definedName name="_xlnm.Print_Titles" localSheetId="10">'D.1.4.1 - Zdravotně techn...'!$103:$103</definedName>
    <definedName name="_xlnm._FilterDatabase" localSheetId="11" hidden="1">'D.1.4.2 - Vzduchotechnika'!$C$102:$K$249</definedName>
    <definedName name="_xlnm.Print_Area" localSheetId="11">'D.1.4.2 - Vzduchotechnika'!$C$4:$J$43,'D.1.4.2 - Vzduchotechnika'!$C$49:$J$80,'D.1.4.2 - Vzduchotechnika'!$C$86:$K$249</definedName>
    <definedName name="_xlnm.Print_Titles" localSheetId="11">'D.1.4.2 - Vzduchotechnika'!$102:$102</definedName>
    <definedName name="_xlnm._FilterDatabase" localSheetId="12" hidden="1">'D.1.4.3 - VYTÁPĚNÍ'!$C$100:$K$397</definedName>
    <definedName name="_xlnm.Print_Area" localSheetId="12">'D.1.4.3 - VYTÁPĚNÍ'!$C$4:$J$43,'D.1.4.3 - VYTÁPĚNÍ'!$C$49:$J$78,'D.1.4.3 - VYTÁPĚNÍ'!$C$84:$K$397</definedName>
    <definedName name="_xlnm.Print_Titles" localSheetId="12">'D.1.4.3 - VYTÁPĚNÍ'!$100:$100</definedName>
    <definedName name="_xlnm._FilterDatabase" localSheetId="13" hidden="1">'D.1.4.4 - Silnoprouda ele...'!$C$101:$K$381</definedName>
    <definedName name="_xlnm.Print_Area" localSheetId="13">'D.1.4.4 - Silnoprouda ele...'!$C$4:$J$43,'D.1.4.4 - Silnoprouda ele...'!$C$49:$J$79,'D.1.4.4 - Silnoprouda ele...'!$C$85:$K$381</definedName>
    <definedName name="_xlnm.Print_Titles" localSheetId="13">'D.1.4.4 - Silnoprouda ele...'!$101:$101</definedName>
    <definedName name="_xlnm._FilterDatabase" localSheetId="14" hidden="1">'D.1.4.5 - Stlačený vzduch'!$C$95:$K$135</definedName>
    <definedName name="_xlnm.Print_Area" localSheetId="14">'D.1.4.5 - Stlačený vzduch'!$C$4:$J$43,'D.1.4.5 - Stlačený vzduch'!$C$49:$J$73,'D.1.4.5 - Stlačený vzduch'!$C$79:$K$135</definedName>
    <definedName name="_xlnm.Print_Titles" localSheetId="14">'D.1.4.5 - Stlačený vzduch'!$95:$95</definedName>
    <definedName name="_xlnm._FilterDatabase" localSheetId="15" hidden="1">'D.1.4.6 - Měření a regulace'!$C$100:$K$174</definedName>
    <definedName name="_xlnm.Print_Area" localSheetId="15">'D.1.4.6 - Měření a regulace'!$C$4:$J$43,'D.1.4.6 - Měření a regulace'!$C$49:$J$78,'D.1.4.6 - Měření a regulace'!$C$84:$K$174</definedName>
    <definedName name="_xlnm.Print_Titles" localSheetId="15">'D.1.4.6 - Měření a regulace'!$100:$100</definedName>
    <definedName name="_xlnm._FilterDatabase" localSheetId="16" hidden="1">'D.1.4.7 - Proj.prev.radon...'!$C$96:$K$181</definedName>
    <definedName name="_xlnm.Print_Area" localSheetId="16">'D.1.4.7 - Proj.prev.radon...'!$C$4:$J$43,'D.1.4.7 - Proj.prev.radon...'!$C$49:$J$74,'D.1.4.7 - Proj.prev.radon...'!$C$80:$K$181</definedName>
    <definedName name="_xlnm.Print_Titles" localSheetId="16">'D.1.4.7 - Proj.prev.radon...'!$96:$96</definedName>
    <definedName name="_xlnm._FilterDatabase" localSheetId="17" hidden="1">'D.2.2 - Vodohospodářská část'!$C$93:$K$420</definedName>
    <definedName name="_xlnm.Print_Area" localSheetId="17">'D.2.2 - Vodohospodářská část'!$C$4:$J$41,'D.2.2 - Vodohospodářská část'!$C$47:$J$73,'D.2.2 - Vodohospodářská část'!$C$79:$K$420</definedName>
    <definedName name="_xlnm.Print_Titles" localSheetId="17">'D.2.2 - Vodohospodářská část'!$93:$93</definedName>
    <definedName name="_xlnm._FilterDatabase" localSheetId="18" hidden="1">'D.2.3 - Arealove rozvody ...'!$C$99:$K$251</definedName>
    <definedName name="_xlnm.Print_Area" localSheetId="18">'D.2.3 - Arealove rozvody ...'!$C$4:$J$41,'D.2.3 - Arealove rozvody ...'!$C$47:$J$79,'D.2.3 - Arealove rozvody ...'!$C$85:$K$251</definedName>
    <definedName name="_xlnm.Print_Titles" localSheetId="18">'D.2.3 - Arealove rozvody ...'!$99:$99</definedName>
    <definedName name="_xlnm._FilterDatabase" localSheetId="19" hidden="1">'D.2.4 - Arealove rozvody NN'!$C$93:$K$155</definedName>
    <definedName name="_xlnm.Print_Area" localSheetId="19">'D.2.4 - Arealove rozvody NN'!$C$4:$J$41,'D.2.4 - Arealove rozvody NN'!$C$47:$J$73,'D.2.4 - Arealove rozvody NN'!$C$79:$K$155</definedName>
    <definedName name="_xlnm.Print_Titles" localSheetId="19">'D.2.4 - Arealove rozvody NN'!$93:$93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J39"/>
  <c r="J38"/>
  <c i="1" r="AY78"/>
  <c i="20" r="J37"/>
  <c i="1" r="AX78"/>
  <c i="20"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50"/>
  <c i="19" r="J39"/>
  <c r="J38"/>
  <c i="1" r="AY77"/>
  <c i="19" r="J37"/>
  <c i="1" r="AX77"/>
  <c i="19"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7"/>
  <c r="BH217"/>
  <c r="BG217"/>
  <c r="BF217"/>
  <c r="T217"/>
  <c r="T216"/>
  <c r="R217"/>
  <c r="R216"/>
  <c r="P217"/>
  <c r="P216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T152"/>
  <c r="R153"/>
  <c r="R152"/>
  <c r="P153"/>
  <c r="P152"/>
  <c r="BI147"/>
  <c r="BH147"/>
  <c r="BG147"/>
  <c r="BF147"/>
  <c r="T147"/>
  <c r="T146"/>
  <c r="R147"/>
  <c r="R146"/>
  <c r="P147"/>
  <c r="P146"/>
  <c r="BI141"/>
  <c r="BH141"/>
  <c r="BG141"/>
  <c r="BF141"/>
  <c r="T141"/>
  <c r="T140"/>
  <c r="R141"/>
  <c r="R140"/>
  <c r="P141"/>
  <c r="P140"/>
  <c r="BI136"/>
  <c r="BH136"/>
  <c r="BG136"/>
  <c r="BF136"/>
  <c r="T136"/>
  <c r="T135"/>
  <c r="R136"/>
  <c r="R135"/>
  <c r="P136"/>
  <c r="P135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50"/>
  <c i="18" r="J39"/>
  <c r="J38"/>
  <c i="1" r="AY76"/>
  <c i="18" r="J37"/>
  <c i="1" r="AX76"/>
  <c i="18" r="BI419"/>
  <c r="BH419"/>
  <c r="BG419"/>
  <c r="BF419"/>
  <c r="T419"/>
  <c r="T418"/>
  <c r="R419"/>
  <c r="R418"/>
  <c r="P419"/>
  <c r="P418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59"/>
  <c r="J19"/>
  <c r="J14"/>
  <c r="J56"/>
  <c r="E7"/>
  <c r="E82"/>
  <c i="17" r="J41"/>
  <c r="J40"/>
  <c i="1" r="AY75"/>
  <c i="17" r="J39"/>
  <c i="1" r="AX75"/>
  <c i="17"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62"/>
  <c r="F62"/>
  <c r="F60"/>
  <c r="E58"/>
  <c r="J28"/>
  <c r="E28"/>
  <c r="J63"/>
  <c r="J27"/>
  <c r="J22"/>
  <c r="E22"/>
  <c r="F94"/>
  <c r="J21"/>
  <c r="J16"/>
  <c r="J60"/>
  <c r="E7"/>
  <c r="E52"/>
  <c i="16" r="J41"/>
  <c r="J40"/>
  <c i="1" r="AY74"/>
  <c i="16" r="J39"/>
  <c i="1" r="AX74"/>
  <c i="16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95"/>
  <c r="E7"/>
  <c r="E52"/>
  <c i="15" r="J41"/>
  <c r="J40"/>
  <c i="1" r="AY73"/>
  <c i="15" r="J39"/>
  <c i="1" r="AX73"/>
  <c i="15"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2"/>
  <c r="F92"/>
  <c r="F90"/>
  <c r="E88"/>
  <c r="J62"/>
  <c r="F62"/>
  <c r="F60"/>
  <c r="E58"/>
  <c r="J28"/>
  <c r="E28"/>
  <c r="J93"/>
  <c r="J27"/>
  <c r="J22"/>
  <c r="E22"/>
  <c r="F93"/>
  <c r="J21"/>
  <c r="J16"/>
  <c r="J90"/>
  <c r="E7"/>
  <c r="E52"/>
  <c i="14" r="J41"/>
  <c r="J40"/>
  <c i="1" r="AY72"/>
  <c i="14" r="J39"/>
  <c i="1" r="AX72"/>
  <c i="14"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T372"/>
  <c r="R373"/>
  <c r="R372"/>
  <c r="P373"/>
  <c r="P372"/>
  <c r="BI370"/>
  <c r="BH370"/>
  <c r="BG370"/>
  <c r="BF370"/>
  <c r="T370"/>
  <c r="T369"/>
  <c r="R370"/>
  <c r="R369"/>
  <c r="P370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8"/>
  <c r="F98"/>
  <c r="F96"/>
  <c r="E94"/>
  <c r="J62"/>
  <c r="F62"/>
  <c r="F60"/>
  <c r="E58"/>
  <c r="J28"/>
  <c r="E28"/>
  <c r="J99"/>
  <c r="J27"/>
  <c r="J22"/>
  <c r="E22"/>
  <c r="F63"/>
  <c r="J21"/>
  <c r="J16"/>
  <c r="J60"/>
  <c r="E7"/>
  <c r="E52"/>
  <c i="13" r="J41"/>
  <c r="J40"/>
  <c i="1" r="AY71"/>
  <c i="13" r="J39"/>
  <c i="1" r="AX71"/>
  <c i="13" r="BI393"/>
  <c r="BH393"/>
  <c r="BG393"/>
  <c r="BF393"/>
  <c r="T393"/>
  <c r="R393"/>
  <c r="P393"/>
  <c r="BI391"/>
  <c r="BH391"/>
  <c r="BG391"/>
  <c r="BF391"/>
  <c r="T391"/>
  <c r="R391"/>
  <c r="P391"/>
  <c r="BI379"/>
  <c r="BH379"/>
  <c r="BG379"/>
  <c r="BF379"/>
  <c r="T379"/>
  <c r="R379"/>
  <c r="P379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60"/>
  <c r="E7"/>
  <c r="E87"/>
  <c i="12" r="J41"/>
  <c r="J40"/>
  <c i="1" r="AY70"/>
  <c i="12" r="J39"/>
  <c i="1" r="AX70"/>
  <c i="12" r="BI247"/>
  <c r="BH247"/>
  <c r="BG247"/>
  <c r="BF247"/>
  <c r="T247"/>
  <c r="T246"/>
  <c r="T245"/>
  <c r="R247"/>
  <c r="R246"/>
  <c r="R245"/>
  <c r="P247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T235"/>
  <c r="T234"/>
  <c r="R236"/>
  <c r="R235"/>
  <c r="R234"/>
  <c r="P236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T229"/>
  <c r="R230"/>
  <c r="R229"/>
  <c r="P230"/>
  <c r="P229"/>
  <c r="BI228"/>
  <c r="BH228"/>
  <c r="BG228"/>
  <c r="BF228"/>
  <c r="T228"/>
  <c r="T227"/>
  <c r="R228"/>
  <c r="R227"/>
  <c r="P228"/>
  <c r="P227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F99"/>
  <c r="F97"/>
  <c r="E95"/>
  <c r="J62"/>
  <c r="F62"/>
  <c r="F60"/>
  <c r="E58"/>
  <c r="J28"/>
  <c r="E28"/>
  <c r="J100"/>
  <c r="J27"/>
  <c r="J22"/>
  <c r="E22"/>
  <c r="F63"/>
  <c r="J21"/>
  <c r="J16"/>
  <c r="J97"/>
  <c r="E7"/>
  <c r="E52"/>
  <c i="11" r="J41"/>
  <c r="J40"/>
  <c i="1" r="AY69"/>
  <c i="11" r="J39"/>
  <c i="1" r="AX69"/>
  <c i="11"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4"/>
  <c r="BH614"/>
  <c r="BG614"/>
  <c r="BF614"/>
  <c r="T614"/>
  <c r="R614"/>
  <c r="P614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2"/>
  <c r="BH542"/>
  <c r="BG542"/>
  <c r="BF542"/>
  <c r="T542"/>
  <c r="R542"/>
  <c r="P542"/>
  <c r="BI536"/>
  <c r="BH536"/>
  <c r="BG536"/>
  <c r="BF536"/>
  <c r="T536"/>
  <c r="R536"/>
  <c r="P536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500"/>
  <c r="BH500"/>
  <c r="BG500"/>
  <c r="BF500"/>
  <c r="T500"/>
  <c r="R500"/>
  <c r="P500"/>
  <c r="BI495"/>
  <c r="BH495"/>
  <c r="BG495"/>
  <c r="BF495"/>
  <c r="T495"/>
  <c r="R495"/>
  <c r="P495"/>
  <c r="BI489"/>
  <c r="BH489"/>
  <c r="BG489"/>
  <c r="BF489"/>
  <c r="T489"/>
  <c r="R489"/>
  <c r="P489"/>
  <c r="BI484"/>
  <c r="BH484"/>
  <c r="BG484"/>
  <c r="BF484"/>
  <c r="T484"/>
  <c r="R484"/>
  <c r="P484"/>
  <c r="BI478"/>
  <c r="BH478"/>
  <c r="BG478"/>
  <c r="BF478"/>
  <c r="T478"/>
  <c r="R478"/>
  <c r="P478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4"/>
  <c r="BH424"/>
  <c r="BG424"/>
  <c r="BF424"/>
  <c r="T424"/>
  <c r="R424"/>
  <c r="P424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1"/>
  <c r="BH221"/>
  <c r="BG221"/>
  <c r="BF221"/>
  <c r="T221"/>
  <c r="T210"/>
  <c r="R221"/>
  <c r="R210"/>
  <c r="P221"/>
  <c r="P210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J100"/>
  <c r="F100"/>
  <c r="F98"/>
  <c r="E96"/>
  <c r="J62"/>
  <c r="F62"/>
  <c r="F60"/>
  <c r="E58"/>
  <c r="J28"/>
  <c r="E28"/>
  <c r="J101"/>
  <c r="J27"/>
  <c r="J22"/>
  <c r="E22"/>
  <c r="F101"/>
  <c r="J21"/>
  <c r="J16"/>
  <c r="J98"/>
  <c r="E7"/>
  <c r="E90"/>
  <c i="10" r="J39"/>
  <c r="J38"/>
  <c i="1" r="AY67"/>
  <c i="10" r="J37"/>
  <c i="1" r="AX67"/>
  <c i="10"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1"/>
  <c r="BH91"/>
  <c r="BG91"/>
  <c r="BF91"/>
  <c r="T91"/>
  <c r="T90"/>
  <c r="T89"/>
  <c r="T88"/>
  <c r="R91"/>
  <c r="R90"/>
  <c r="R89"/>
  <c r="R88"/>
  <c r="P91"/>
  <c r="P90"/>
  <c r="P89"/>
  <c r="P88"/>
  <c i="1" r="AU67"/>
  <c i="10"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50"/>
  <c i="9" r="J41"/>
  <c r="J40"/>
  <c i="1" r="AY66"/>
  <c i="9" r="J39"/>
  <c i="1" r="AX66"/>
  <c i="9" r="BI610"/>
  <c r="BH610"/>
  <c r="BG610"/>
  <c r="BF610"/>
  <c r="T610"/>
  <c r="T609"/>
  <c r="T608"/>
  <c r="R610"/>
  <c r="R609"/>
  <c r="R608"/>
  <c r="P610"/>
  <c r="P609"/>
  <c r="P608"/>
  <c r="BI604"/>
  <c r="BH604"/>
  <c r="BG604"/>
  <c r="BF604"/>
  <c r="T604"/>
  <c r="T603"/>
  <c r="R604"/>
  <c r="R603"/>
  <c r="P604"/>
  <c r="P603"/>
  <c r="BI601"/>
  <c r="BH601"/>
  <c r="BG601"/>
  <c r="BF601"/>
  <c r="T601"/>
  <c r="R601"/>
  <c r="P601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71"/>
  <c r="BH571"/>
  <c r="BG571"/>
  <c r="BF571"/>
  <c r="T571"/>
  <c r="R571"/>
  <c r="P571"/>
  <c r="BI555"/>
  <c r="BH555"/>
  <c r="BG555"/>
  <c r="BF555"/>
  <c r="T555"/>
  <c r="R555"/>
  <c r="P555"/>
  <c r="BI519"/>
  <c r="BH519"/>
  <c r="BG519"/>
  <c r="BF519"/>
  <c r="T519"/>
  <c r="R519"/>
  <c r="P519"/>
  <c r="BI512"/>
  <c r="BH512"/>
  <c r="BG512"/>
  <c r="BF512"/>
  <c r="T512"/>
  <c r="R512"/>
  <c r="P512"/>
  <c r="BI505"/>
  <c r="BH505"/>
  <c r="BG505"/>
  <c r="BF505"/>
  <c r="T505"/>
  <c r="T504"/>
  <c r="R505"/>
  <c r="R504"/>
  <c r="P505"/>
  <c r="P504"/>
  <c r="BI495"/>
  <c r="BH495"/>
  <c r="BG495"/>
  <c r="BF495"/>
  <c r="T495"/>
  <c r="R495"/>
  <c r="P495"/>
  <c r="BI493"/>
  <c r="BH493"/>
  <c r="BG493"/>
  <c r="BF493"/>
  <c r="T493"/>
  <c r="R493"/>
  <c r="P493"/>
  <c r="BI478"/>
  <c r="BH478"/>
  <c r="BG478"/>
  <c r="BF478"/>
  <c r="T478"/>
  <c r="R478"/>
  <c r="P478"/>
  <c r="BI463"/>
  <c r="BH463"/>
  <c r="BG463"/>
  <c r="BF463"/>
  <c r="T463"/>
  <c r="R463"/>
  <c r="P463"/>
  <c r="BI454"/>
  <c r="BH454"/>
  <c r="BG454"/>
  <c r="BF454"/>
  <c r="T454"/>
  <c r="R454"/>
  <c r="P454"/>
  <c r="BI452"/>
  <c r="BH452"/>
  <c r="BG452"/>
  <c r="BF452"/>
  <c r="T452"/>
  <c r="R452"/>
  <c r="P452"/>
  <c r="BI445"/>
  <c r="BH445"/>
  <c r="BG445"/>
  <c r="BF445"/>
  <c r="T445"/>
  <c r="R445"/>
  <c r="P445"/>
  <c r="BI438"/>
  <c r="BH438"/>
  <c r="BG438"/>
  <c r="BF438"/>
  <c r="T438"/>
  <c r="R438"/>
  <c r="P438"/>
  <c r="BI430"/>
  <c r="BH430"/>
  <c r="BG430"/>
  <c r="BF430"/>
  <c r="T430"/>
  <c r="R430"/>
  <c r="P430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2"/>
  <c r="BH412"/>
  <c r="BG412"/>
  <c r="BF412"/>
  <c r="T412"/>
  <c r="R412"/>
  <c r="P412"/>
  <c r="BI399"/>
  <c r="BH399"/>
  <c r="BG399"/>
  <c r="BF399"/>
  <c r="T399"/>
  <c r="R399"/>
  <c r="P399"/>
  <c r="BI397"/>
  <c r="BH397"/>
  <c r="BG397"/>
  <c r="BF397"/>
  <c r="T397"/>
  <c r="R397"/>
  <c r="P397"/>
  <c r="BI385"/>
  <c r="BH385"/>
  <c r="BG385"/>
  <c r="BF385"/>
  <c r="T385"/>
  <c r="R385"/>
  <c r="P385"/>
  <c r="BI370"/>
  <c r="BH370"/>
  <c r="BG370"/>
  <c r="BF370"/>
  <c r="T370"/>
  <c r="R370"/>
  <c r="P370"/>
  <c r="BI356"/>
  <c r="BH356"/>
  <c r="BG356"/>
  <c r="BF356"/>
  <c r="T356"/>
  <c r="R356"/>
  <c r="P356"/>
  <c r="BI339"/>
  <c r="BH339"/>
  <c r="BG339"/>
  <c r="BF339"/>
  <c r="T339"/>
  <c r="R339"/>
  <c r="P339"/>
  <c r="BI336"/>
  <c r="BH336"/>
  <c r="BG336"/>
  <c r="BF336"/>
  <c r="T336"/>
  <c r="R336"/>
  <c r="P336"/>
  <c r="BI322"/>
  <c r="BH322"/>
  <c r="BG322"/>
  <c r="BF322"/>
  <c r="T322"/>
  <c r="R322"/>
  <c r="P322"/>
  <c r="BI320"/>
  <c r="BH320"/>
  <c r="BG320"/>
  <c r="BF320"/>
  <c r="T320"/>
  <c r="R320"/>
  <c r="P320"/>
  <c r="BI299"/>
  <c r="BH299"/>
  <c r="BG299"/>
  <c r="BF299"/>
  <c r="T299"/>
  <c r="R299"/>
  <c r="P299"/>
  <c r="BI281"/>
  <c r="BH281"/>
  <c r="BG281"/>
  <c r="BF281"/>
  <c r="T281"/>
  <c r="R281"/>
  <c r="P281"/>
  <c r="BI271"/>
  <c r="BH271"/>
  <c r="BG271"/>
  <c r="BF271"/>
  <c r="T271"/>
  <c r="R271"/>
  <c r="P271"/>
  <c r="BI258"/>
  <c r="BH258"/>
  <c r="BG258"/>
  <c r="BF258"/>
  <c r="T258"/>
  <c r="R258"/>
  <c r="P258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30"/>
  <c r="BH230"/>
  <c r="BG230"/>
  <c r="BF230"/>
  <c r="T230"/>
  <c r="R230"/>
  <c r="P230"/>
  <c r="BI216"/>
  <c r="BH216"/>
  <c r="BG216"/>
  <c r="BF216"/>
  <c r="T216"/>
  <c r="R216"/>
  <c r="P216"/>
  <c r="BI185"/>
  <c r="BH185"/>
  <c r="BG185"/>
  <c r="BF185"/>
  <c r="T185"/>
  <c r="R185"/>
  <c r="P185"/>
  <c r="BI180"/>
  <c r="BH180"/>
  <c r="BG180"/>
  <c r="BF180"/>
  <c r="T180"/>
  <c r="R180"/>
  <c r="P180"/>
  <c r="BI173"/>
  <c r="BH173"/>
  <c r="BG173"/>
  <c r="BF173"/>
  <c r="T173"/>
  <c r="R173"/>
  <c r="P173"/>
  <c r="BI168"/>
  <c r="BH168"/>
  <c r="BG168"/>
  <c r="BF168"/>
  <c r="T168"/>
  <c r="R168"/>
  <c r="P168"/>
  <c r="BI159"/>
  <c r="BH159"/>
  <c r="BG159"/>
  <c r="BF159"/>
  <c r="T159"/>
  <c r="R159"/>
  <c r="P159"/>
  <c r="BI154"/>
  <c r="BH154"/>
  <c r="BG154"/>
  <c r="BF154"/>
  <c r="T154"/>
  <c r="R154"/>
  <c r="P154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J100"/>
  <c r="F100"/>
  <c r="F98"/>
  <c r="E96"/>
  <c r="J62"/>
  <c r="F62"/>
  <c r="F60"/>
  <c r="E58"/>
  <c r="J28"/>
  <c r="E28"/>
  <c r="J101"/>
  <c r="J27"/>
  <c r="J22"/>
  <c r="E22"/>
  <c r="F63"/>
  <c r="J21"/>
  <c r="J16"/>
  <c r="J98"/>
  <c r="E7"/>
  <c r="E90"/>
  <c i="8" r="J41"/>
  <c r="J40"/>
  <c i="1" r="AY65"/>
  <c i="8" r="J39"/>
  <c i="1" r="AX65"/>
  <c i="8" r="BI213"/>
  <c r="BH213"/>
  <c r="BG213"/>
  <c r="BF213"/>
  <c r="T213"/>
  <c r="T212"/>
  <c r="T211"/>
  <c r="R213"/>
  <c r="R212"/>
  <c r="R211"/>
  <c r="P213"/>
  <c r="P212"/>
  <c r="P211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5"/>
  <c r="BH115"/>
  <c r="BG115"/>
  <c r="BF115"/>
  <c r="T115"/>
  <c r="R115"/>
  <c r="P115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63"/>
  <c r="J21"/>
  <c r="J16"/>
  <c r="J93"/>
  <c r="E7"/>
  <c r="E85"/>
  <c i="7" r="J39"/>
  <c r="J38"/>
  <c i="1" r="AY63"/>
  <c i="7" r="J37"/>
  <c i="1" r="AX63"/>
  <c i="7"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200"/>
  <c r="BH3200"/>
  <c r="BG3200"/>
  <c r="BF3200"/>
  <c r="T3200"/>
  <c r="R3200"/>
  <c r="P3200"/>
  <c r="BI3198"/>
  <c r="BH3198"/>
  <c r="BG3198"/>
  <c r="BF3198"/>
  <c r="T3198"/>
  <c r="R3198"/>
  <c r="P3198"/>
  <c r="BI3196"/>
  <c r="BH3196"/>
  <c r="BG3196"/>
  <c r="BF3196"/>
  <c r="T3196"/>
  <c r="R3196"/>
  <c r="P3196"/>
  <c r="BI3194"/>
  <c r="BH3194"/>
  <c r="BG3194"/>
  <c r="BF3194"/>
  <c r="T3194"/>
  <c r="R3194"/>
  <c r="P3194"/>
  <c r="BI3192"/>
  <c r="BH3192"/>
  <c r="BG3192"/>
  <c r="BF3192"/>
  <c r="T3192"/>
  <c r="R3192"/>
  <c r="P3192"/>
  <c r="BI3187"/>
  <c r="BH3187"/>
  <c r="BG3187"/>
  <c r="BF3187"/>
  <c r="T3187"/>
  <c r="R3187"/>
  <c r="P3187"/>
  <c r="BI3183"/>
  <c r="BH3183"/>
  <c r="BG3183"/>
  <c r="BF3183"/>
  <c r="T3183"/>
  <c r="R3183"/>
  <c r="P3183"/>
  <c r="BI3176"/>
  <c r="BH3176"/>
  <c r="BG3176"/>
  <c r="BF3176"/>
  <c r="T3176"/>
  <c r="R3176"/>
  <c r="P3176"/>
  <c r="BI3091"/>
  <c r="BH3091"/>
  <c r="BG3091"/>
  <c r="BF3091"/>
  <c r="T3091"/>
  <c r="R3091"/>
  <c r="P3091"/>
  <c r="BI3089"/>
  <c r="BH3089"/>
  <c r="BG3089"/>
  <c r="BF3089"/>
  <c r="T3089"/>
  <c r="R3089"/>
  <c r="P3089"/>
  <c r="BI3087"/>
  <c r="BH3087"/>
  <c r="BG3087"/>
  <c r="BF3087"/>
  <c r="T3087"/>
  <c r="R3087"/>
  <c r="P3087"/>
  <c r="BI3058"/>
  <c r="BH3058"/>
  <c r="BG3058"/>
  <c r="BF3058"/>
  <c r="T3058"/>
  <c r="R3058"/>
  <c r="P3058"/>
  <c r="BI3030"/>
  <c r="BH3030"/>
  <c r="BG3030"/>
  <c r="BF3030"/>
  <c r="T3030"/>
  <c r="R3030"/>
  <c r="P3030"/>
  <c r="BI2973"/>
  <c r="BH2973"/>
  <c r="BG2973"/>
  <c r="BF2973"/>
  <c r="T2973"/>
  <c r="R2973"/>
  <c r="P2973"/>
  <c r="BI2915"/>
  <c r="BH2915"/>
  <c r="BG2915"/>
  <c r="BF2915"/>
  <c r="T2915"/>
  <c r="R2915"/>
  <c r="P2915"/>
  <c r="BI2913"/>
  <c r="BH2913"/>
  <c r="BG2913"/>
  <c r="BF2913"/>
  <c r="T2913"/>
  <c r="R2913"/>
  <c r="P2913"/>
  <c r="BI2797"/>
  <c r="BH2797"/>
  <c r="BG2797"/>
  <c r="BF2797"/>
  <c r="T2797"/>
  <c r="R2797"/>
  <c r="P2797"/>
  <c r="BI2795"/>
  <c r="BH2795"/>
  <c r="BG2795"/>
  <c r="BF2795"/>
  <c r="T2795"/>
  <c r="R2795"/>
  <c r="P2795"/>
  <c r="BI2781"/>
  <c r="BH2781"/>
  <c r="BG2781"/>
  <c r="BF2781"/>
  <c r="T2781"/>
  <c r="R2781"/>
  <c r="P2781"/>
  <c r="BI2778"/>
  <c r="BH2778"/>
  <c r="BG2778"/>
  <c r="BF2778"/>
  <c r="T2778"/>
  <c r="R2778"/>
  <c r="P2778"/>
  <c r="BI2776"/>
  <c r="BH2776"/>
  <c r="BG2776"/>
  <c r="BF2776"/>
  <c r="T2776"/>
  <c r="R2776"/>
  <c r="P2776"/>
  <c r="BI2769"/>
  <c r="BH2769"/>
  <c r="BG2769"/>
  <c r="BF2769"/>
  <c r="T2769"/>
  <c r="R2769"/>
  <c r="P2769"/>
  <c r="BI2753"/>
  <c r="BH2753"/>
  <c r="BG2753"/>
  <c r="BF2753"/>
  <c r="T2753"/>
  <c r="R2753"/>
  <c r="P2753"/>
  <c r="BI2738"/>
  <c r="BH2738"/>
  <c r="BG2738"/>
  <c r="BF2738"/>
  <c r="T2738"/>
  <c r="R2738"/>
  <c r="P2738"/>
  <c r="BI2736"/>
  <c r="BH2736"/>
  <c r="BG2736"/>
  <c r="BF2736"/>
  <c r="T2736"/>
  <c r="R2736"/>
  <c r="P2736"/>
  <c r="BI2734"/>
  <c r="BH2734"/>
  <c r="BG2734"/>
  <c r="BF2734"/>
  <c r="T2734"/>
  <c r="R2734"/>
  <c r="P2734"/>
  <c r="BI2732"/>
  <c r="BH2732"/>
  <c r="BG2732"/>
  <c r="BF2732"/>
  <c r="T2732"/>
  <c r="R2732"/>
  <c r="P2732"/>
  <c r="BI2715"/>
  <c r="BH2715"/>
  <c r="BG2715"/>
  <c r="BF2715"/>
  <c r="T2715"/>
  <c r="R2715"/>
  <c r="P2715"/>
  <c r="BI2710"/>
  <c r="BH2710"/>
  <c r="BG2710"/>
  <c r="BF2710"/>
  <c r="T2710"/>
  <c r="R2710"/>
  <c r="P2710"/>
  <c r="BI2704"/>
  <c r="BH2704"/>
  <c r="BG2704"/>
  <c r="BF2704"/>
  <c r="T2704"/>
  <c r="R2704"/>
  <c r="P2704"/>
  <c r="BI2702"/>
  <c r="BH2702"/>
  <c r="BG2702"/>
  <c r="BF2702"/>
  <c r="T2702"/>
  <c r="R2702"/>
  <c r="P2702"/>
  <c r="BI2700"/>
  <c r="BH2700"/>
  <c r="BG2700"/>
  <c r="BF2700"/>
  <c r="T2700"/>
  <c r="R2700"/>
  <c r="P2700"/>
  <c r="BI2697"/>
  <c r="BH2697"/>
  <c r="BG2697"/>
  <c r="BF2697"/>
  <c r="T2697"/>
  <c r="R2697"/>
  <c r="P2697"/>
  <c r="BI2695"/>
  <c r="BH2695"/>
  <c r="BG2695"/>
  <c r="BF2695"/>
  <c r="T2695"/>
  <c r="R2695"/>
  <c r="P2695"/>
  <c r="BI2693"/>
  <c r="BH2693"/>
  <c r="BG2693"/>
  <c r="BF2693"/>
  <c r="T2693"/>
  <c r="R2693"/>
  <c r="P2693"/>
  <c r="BI2691"/>
  <c r="BH2691"/>
  <c r="BG2691"/>
  <c r="BF2691"/>
  <c r="T2691"/>
  <c r="R2691"/>
  <c r="P2691"/>
  <c r="BI2689"/>
  <c r="BH2689"/>
  <c r="BG2689"/>
  <c r="BF2689"/>
  <c r="T2689"/>
  <c r="R2689"/>
  <c r="P2689"/>
  <c r="BI2687"/>
  <c r="BH2687"/>
  <c r="BG2687"/>
  <c r="BF2687"/>
  <c r="T2687"/>
  <c r="R2687"/>
  <c r="P2687"/>
  <c r="BI2670"/>
  <c r="BH2670"/>
  <c r="BG2670"/>
  <c r="BF2670"/>
  <c r="T2670"/>
  <c r="R2670"/>
  <c r="P2670"/>
  <c r="BI2653"/>
  <c r="BH2653"/>
  <c r="BG2653"/>
  <c r="BF2653"/>
  <c r="T2653"/>
  <c r="R2653"/>
  <c r="P2653"/>
  <c r="BI2636"/>
  <c r="BH2636"/>
  <c r="BG2636"/>
  <c r="BF2636"/>
  <c r="T2636"/>
  <c r="R2636"/>
  <c r="P2636"/>
  <c r="BI2634"/>
  <c r="BH2634"/>
  <c r="BG2634"/>
  <c r="BF2634"/>
  <c r="T2634"/>
  <c r="R2634"/>
  <c r="P2634"/>
  <c r="BI2631"/>
  <c r="BH2631"/>
  <c r="BG2631"/>
  <c r="BF2631"/>
  <c r="T2631"/>
  <c r="R2631"/>
  <c r="P2631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94"/>
  <c r="BH2594"/>
  <c r="BG2594"/>
  <c r="BF2594"/>
  <c r="T2594"/>
  <c r="R2594"/>
  <c r="P2594"/>
  <c r="BI2592"/>
  <c r="BH2592"/>
  <c r="BG2592"/>
  <c r="BF2592"/>
  <c r="T2592"/>
  <c r="R2592"/>
  <c r="P2592"/>
  <c r="BI2590"/>
  <c r="BH2590"/>
  <c r="BG2590"/>
  <c r="BF2590"/>
  <c r="T2590"/>
  <c r="R2590"/>
  <c r="P2590"/>
  <c r="BI2588"/>
  <c r="BH2588"/>
  <c r="BG2588"/>
  <c r="BF2588"/>
  <c r="T2588"/>
  <c r="R2588"/>
  <c r="P2588"/>
  <c r="BI2586"/>
  <c r="BH2586"/>
  <c r="BG2586"/>
  <c r="BF2586"/>
  <c r="T2586"/>
  <c r="R2586"/>
  <c r="P2586"/>
  <c r="BI2584"/>
  <c r="BH2584"/>
  <c r="BG2584"/>
  <c r="BF2584"/>
  <c r="T2584"/>
  <c r="R2584"/>
  <c r="P2584"/>
  <c r="BI2582"/>
  <c r="BH2582"/>
  <c r="BG2582"/>
  <c r="BF2582"/>
  <c r="T2582"/>
  <c r="R2582"/>
  <c r="P2582"/>
  <c r="BI2580"/>
  <c r="BH2580"/>
  <c r="BG2580"/>
  <c r="BF2580"/>
  <c r="T2580"/>
  <c r="R2580"/>
  <c r="P2580"/>
  <c r="BI2578"/>
  <c r="BH2578"/>
  <c r="BG2578"/>
  <c r="BF2578"/>
  <c r="T2578"/>
  <c r="R2578"/>
  <c r="P2578"/>
  <c r="BI2576"/>
  <c r="BH2576"/>
  <c r="BG2576"/>
  <c r="BF2576"/>
  <c r="T2576"/>
  <c r="R2576"/>
  <c r="P2576"/>
  <c r="BI2574"/>
  <c r="BH2574"/>
  <c r="BG2574"/>
  <c r="BF2574"/>
  <c r="T2574"/>
  <c r="R2574"/>
  <c r="P2574"/>
  <c r="BI2572"/>
  <c r="BH2572"/>
  <c r="BG2572"/>
  <c r="BF2572"/>
  <c r="T2572"/>
  <c r="R2572"/>
  <c r="P2572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2"/>
  <c r="BH2562"/>
  <c r="BG2562"/>
  <c r="BF2562"/>
  <c r="T2562"/>
  <c r="R2562"/>
  <c r="P2562"/>
  <c r="BI2560"/>
  <c r="BH2560"/>
  <c r="BG2560"/>
  <c r="BF2560"/>
  <c r="T2560"/>
  <c r="R2560"/>
  <c r="P2560"/>
  <c r="BI2558"/>
  <c r="BH2558"/>
  <c r="BG2558"/>
  <c r="BF2558"/>
  <c r="T2558"/>
  <c r="R2558"/>
  <c r="P2558"/>
  <c r="BI2556"/>
  <c r="BH2556"/>
  <c r="BG2556"/>
  <c r="BF2556"/>
  <c r="T2556"/>
  <c r="R2556"/>
  <c r="P2556"/>
  <c r="BI2554"/>
  <c r="BH2554"/>
  <c r="BG2554"/>
  <c r="BF2554"/>
  <c r="T2554"/>
  <c r="R2554"/>
  <c r="P2554"/>
  <c r="BI2552"/>
  <c r="BH2552"/>
  <c r="BG2552"/>
  <c r="BF2552"/>
  <c r="T2552"/>
  <c r="R2552"/>
  <c r="P2552"/>
  <c r="BI2550"/>
  <c r="BH2550"/>
  <c r="BG2550"/>
  <c r="BF2550"/>
  <c r="T2550"/>
  <c r="R2550"/>
  <c r="P2550"/>
  <c r="BI2548"/>
  <c r="BH2548"/>
  <c r="BG2548"/>
  <c r="BF2548"/>
  <c r="T2548"/>
  <c r="R2548"/>
  <c r="P2548"/>
  <c r="BI2546"/>
  <c r="BH2546"/>
  <c r="BG2546"/>
  <c r="BF2546"/>
  <c r="T2546"/>
  <c r="R2546"/>
  <c r="P2546"/>
  <c r="BI2544"/>
  <c r="BH2544"/>
  <c r="BG2544"/>
  <c r="BF2544"/>
  <c r="T2544"/>
  <c r="R2544"/>
  <c r="P2544"/>
  <c r="BI2542"/>
  <c r="BH2542"/>
  <c r="BG2542"/>
  <c r="BF2542"/>
  <c r="T2542"/>
  <c r="R2542"/>
  <c r="P2542"/>
  <c r="BI2540"/>
  <c r="BH2540"/>
  <c r="BG2540"/>
  <c r="BF2540"/>
  <c r="T2540"/>
  <c r="R2540"/>
  <c r="P2540"/>
  <c r="BI2538"/>
  <c r="BH2538"/>
  <c r="BG2538"/>
  <c r="BF2538"/>
  <c r="T2538"/>
  <c r="R2538"/>
  <c r="P2538"/>
  <c r="BI2533"/>
  <c r="BH2533"/>
  <c r="BG2533"/>
  <c r="BF2533"/>
  <c r="T2533"/>
  <c r="R2533"/>
  <c r="P2533"/>
  <c r="BI2531"/>
  <c r="BH2531"/>
  <c r="BG2531"/>
  <c r="BF2531"/>
  <c r="T2531"/>
  <c r="R2531"/>
  <c r="P2531"/>
  <c r="BI2529"/>
  <c r="BH2529"/>
  <c r="BG2529"/>
  <c r="BF2529"/>
  <c r="T2529"/>
  <c r="R2529"/>
  <c r="P2529"/>
  <c r="BI2523"/>
  <c r="BH2523"/>
  <c r="BG2523"/>
  <c r="BF2523"/>
  <c r="T2523"/>
  <c r="R2523"/>
  <c r="P2523"/>
  <c r="BI2518"/>
  <c r="BH2518"/>
  <c r="BG2518"/>
  <c r="BF2518"/>
  <c r="T2518"/>
  <c r="R2518"/>
  <c r="P2518"/>
  <c r="BI2516"/>
  <c r="BH2516"/>
  <c r="BG2516"/>
  <c r="BF2516"/>
  <c r="T2516"/>
  <c r="R2516"/>
  <c r="P2516"/>
  <c r="BI2514"/>
  <c r="BH2514"/>
  <c r="BG2514"/>
  <c r="BF2514"/>
  <c r="T2514"/>
  <c r="R2514"/>
  <c r="P2514"/>
  <c r="BI2512"/>
  <c r="BH2512"/>
  <c r="BG2512"/>
  <c r="BF2512"/>
  <c r="T2512"/>
  <c r="R2512"/>
  <c r="P2512"/>
  <c r="BI2510"/>
  <c r="BH2510"/>
  <c r="BG2510"/>
  <c r="BF2510"/>
  <c r="T2510"/>
  <c r="R2510"/>
  <c r="P2510"/>
  <c r="BI2508"/>
  <c r="BH2508"/>
  <c r="BG2508"/>
  <c r="BF2508"/>
  <c r="T2508"/>
  <c r="R2508"/>
  <c r="P2508"/>
  <c r="BI2506"/>
  <c r="BH2506"/>
  <c r="BG2506"/>
  <c r="BF2506"/>
  <c r="T2506"/>
  <c r="R2506"/>
  <c r="P2506"/>
  <c r="BI2504"/>
  <c r="BH2504"/>
  <c r="BG2504"/>
  <c r="BF2504"/>
  <c r="T2504"/>
  <c r="R2504"/>
  <c r="P2504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6"/>
  <c r="BH2496"/>
  <c r="BG2496"/>
  <c r="BF2496"/>
  <c r="T2496"/>
  <c r="R2496"/>
  <c r="P2496"/>
  <c r="BI2494"/>
  <c r="BH2494"/>
  <c r="BG2494"/>
  <c r="BF2494"/>
  <c r="T2494"/>
  <c r="R2494"/>
  <c r="P2494"/>
  <c r="BI2492"/>
  <c r="BH2492"/>
  <c r="BG2492"/>
  <c r="BF2492"/>
  <c r="T2492"/>
  <c r="R2492"/>
  <c r="P2492"/>
  <c r="BI2490"/>
  <c r="BH2490"/>
  <c r="BG2490"/>
  <c r="BF2490"/>
  <c r="T2490"/>
  <c r="R2490"/>
  <c r="P2490"/>
  <c r="BI2488"/>
  <c r="BH2488"/>
  <c r="BG2488"/>
  <c r="BF2488"/>
  <c r="T2488"/>
  <c r="R2488"/>
  <c r="P2488"/>
  <c r="BI2486"/>
  <c r="BH2486"/>
  <c r="BG2486"/>
  <c r="BF2486"/>
  <c r="T2486"/>
  <c r="R2486"/>
  <c r="P2486"/>
  <c r="BI2484"/>
  <c r="BH2484"/>
  <c r="BG2484"/>
  <c r="BF2484"/>
  <c r="T2484"/>
  <c r="R2484"/>
  <c r="P2484"/>
  <c r="BI2465"/>
  <c r="BH2465"/>
  <c r="BG2465"/>
  <c r="BF2465"/>
  <c r="T2465"/>
  <c r="R2465"/>
  <c r="P2465"/>
  <c r="BI2438"/>
  <c r="BH2438"/>
  <c r="BG2438"/>
  <c r="BF2438"/>
  <c r="T2438"/>
  <c r="R2438"/>
  <c r="P2438"/>
  <c r="BI2436"/>
  <c r="BH2436"/>
  <c r="BG2436"/>
  <c r="BF2436"/>
  <c r="T2436"/>
  <c r="R2436"/>
  <c r="P2436"/>
  <c r="BI2425"/>
  <c r="BH2425"/>
  <c r="BG2425"/>
  <c r="BF2425"/>
  <c r="T2425"/>
  <c r="R2425"/>
  <c r="P2425"/>
  <c r="BI2422"/>
  <c r="BH2422"/>
  <c r="BG2422"/>
  <c r="BF2422"/>
  <c r="T2422"/>
  <c r="R2422"/>
  <c r="P2422"/>
  <c r="BI2420"/>
  <c r="BH2420"/>
  <c r="BG2420"/>
  <c r="BF2420"/>
  <c r="T2420"/>
  <c r="R2420"/>
  <c r="P2420"/>
  <c r="BI2418"/>
  <c r="BH2418"/>
  <c r="BG2418"/>
  <c r="BF2418"/>
  <c r="T2418"/>
  <c r="R2418"/>
  <c r="P2418"/>
  <c r="BI2416"/>
  <c r="BH2416"/>
  <c r="BG2416"/>
  <c r="BF2416"/>
  <c r="T2416"/>
  <c r="R2416"/>
  <c r="P2416"/>
  <c r="BI2414"/>
  <c r="BH2414"/>
  <c r="BG2414"/>
  <c r="BF2414"/>
  <c r="T2414"/>
  <c r="R2414"/>
  <c r="P2414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406"/>
  <c r="BH2406"/>
  <c r="BG2406"/>
  <c r="BF2406"/>
  <c r="T2406"/>
  <c r="R2406"/>
  <c r="P2406"/>
  <c r="BI2404"/>
  <c r="BH2404"/>
  <c r="BG2404"/>
  <c r="BF2404"/>
  <c r="T2404"/>
  <c r="R2404"/>
  <c r="P2404"/>
  <c r="BI2402"/>
  <c r="BH2402"/>
  <c r="BG2402"/>
  <c r="BF2402"/>
  <c r="T2402"/>
  <c r="R2402"/>
  <c r="P2402"/>
  <c r="BI2400"/>
  <c r="BH2400"/>
  <c r="BG2400"/>
  <c r="BF2400"/>
  <c r="T2400"/>
  <c r="R2400"/>
  <c r="P2400"/>
  <c r="BI2398"/>
  <c r="BH2398"/>
  <c r="BG2398"/>
  <c r="BF2398"/>
  <c r="T2398"/>
  <c r="R2398"/>
  <c r="P2398"/>
  <c r="BI2396"/>
  <c r="BH2396"/>
  <c r="BG2396"/>
  <c r="BF2396"/>
  <c r="T2396"/>
  <c r="R2396"/>
  <c r="P2396"/>
  <c r="BI2394"/>
  <c r="BH2394"/>
  <c r="BG2394"/>
  <c r="BF2394"/>
  <c r="T2394"/>
  <c r="R2394"/>
  <c r="P2394"/>
  <c r="BI2392"/>
  <c r="BH2392"/>
  <c r="BG2392"/>
  <c r="BF2392"/>
  <c r="T2392"/>
  <c r="R2392"/>
  <c r="P2392"/>
  <c r="BI2390"/>
  <c r="BH2390"/>
  <c r="BG2390"/>
  <c r="BF2390"/>
  <c r="T2390"/>
  <c r="R2390"/>
  <c r="P2390"/>
  <c r="BI2388"/>
  <c r="BH2388"/>
  <c r="BG2388"/>
  <c r="BF2388"/>
  <c r="T2388"/>
  <c r="R2388"/>
  <c r="P2388"/>
  <c r="BI2386"/>
  <c r="BH2386"/>
  <c r="BG2386"/>
  <c r="BF2386"/>
  <c r="T2386"/>
  <c r="R2386"/>
  <c r="P2386"/>
  <c r="BI2384"/>
  <c r="BH2384"/>
  <c r="BG2384"/>
  <c r="BF2384"/>
  <c r="T2384"/>
  <c r="R2384"/>
  <c r="P2384"/>
  <c r="BI2382"/>
  <c r="BH2382"/>
  <c r="BG2382"/>
  <c r="BF2382"/>
  <c r="T2382"/>
  <c r="R2382"/>
  <c r="P2382"/>
  <c r="BI2379"/>
  <c r="BH2379"/>
  <c r="BG2379"/>
  <c r="BF2379"/>
  <c r="T2379"/>
  <c r="R2379"/>
  <c r="P2379"/>
  <c r="BI2377"/>
  <c r="BH2377"/>
  <c r="BG2377"/>
  <c r="BF2377"/>
  <c r="T2377"/>
  <c r="R2377"/>
  <c r="P2377"/>
  <c r="BI2375"/>
  <c r="BH2375"/>
  <c r="BG2375"/>
  <c r="BF2375"/>
  <c r="T2375"/>
  <c r="R2375"/>
  <c r="P2375"/>
  <c r="BI2373"/>
  <c r="BH2373"/>
  <c r="BG2373"/>
  <c r="BF2373"/>
  <c r="T2373"/>
  <c r="R2373"/>
  <c r="P2373"/>
  <c r="BI2371"/>
  <c r="BH2371"/>
  <c r="BG2371"/>
  <c r="BF2371"/>
  <c r="T2371"/>
  <c r="R2371"/>
  <c r="P2371"/>
  <c r="BI2369"/>
  <c r="BH2369"/>
  <c r="BG2369"/>
  <c r="BF2369"/>
  <c r="T2369"/>
  <c r="R2369"/>
  <c r="P2369"/>
  <c r="BI2367"/>
  <c r="BH2367"/>
  <c r="BG2367"/>
  <c r="BF2367"/>
  <c r="T2367"/>
  <c r="R2367"/>
  <c r="P2367"/>
  <c r="BI2365"/>
  <c r="BH2365"/>
  <c r="BG2365"/>
  <c r="BF2365"/>
  <c r="T2365"/>
  <c r="R2365"/>
  <c r="P2365"/>
  <c r="BI2363"/>
  <c r="BH2363"/>
  <c r="BG2363"/>
  <c r="BF2363"/>
  <c r="T2363"/>
  <c r="R2363"/>
  <c r="P2363"/>
  <c r="BI2358"/>
  <c r="BH2358"/>
  <c r="BG2358"/>
  <c r="BF2358"/>
  <c r="T2358"/>
  <c r="R2358"/>
  <c r="P2358"/>
  <c r="BI2356"/>
  <c r="BH2356"/>
  <c r="BG2356"/>
  <c r="BF2356"/>
  <c r="T2356"/>
  <c r="R2356"/>
  <c r="P2356"/>
  <c r="BI2354"/>
  <c r="BH2354"/>
  <c r="BG2354"/>
  <c r="BF2354"/>
  <c r="T2354"/>
  <c r="R2354"/>
  <c r="P2354"/>
  <c r="BI2352"/>
  <c r="BH2352"/>
  <c r="BG2352"/>
  <c r="BF2352"/>
  <c r="T2352"/>
  <c r="R2352"/>
  <c r="P2352"/>
  <c r="BI2350"/>
  <c r="BH2350"/>
  <c r="BG2350"/>
  <c r="BF2350"/>
  <c r="T2350"/>
  <c r="R2350"/>
  <c r="P2350"/>
  <c r="BI2348"/>
  <c r="BH2348"/>
  <c r="BG2348"/>
  <c r="BF2348"/>
  <c r="T2348"/>
  <c r="R2348"/>
  <c r="P2348"/>
  <c r="BI2346"/>
  <c r="BH2346"/>
  <c r="BG2346"/>
  <c r="BF2346"/>
  <c r="T2346"/>
  <c r="R2346"/>
  <c r="P2346"/>
  <c r="BI2344"/>
  <c r="BH2344"/>
  <c r="BG2344"/>
  <c r="BF2344"/>
  <c r="T2344"/>
  <c r="R2344"/>
  <c r="P2344"/>
  <c r="BI2342"/>
  <c r="BH2342"/>
  <c r="BG2342"/>
  <c r="BF2342"/>
  <c r="T2342"/>
  <c r="R2342"/>
  <c r="P2342"/>
  <c r="BI2340"/>
  <c r="BH2340"/>
  <c r="BG2340"/>
  <c r="BF2340"/>
  <c r="T2340"/>
  <c r="R2340"/>
  <c r="P2340"/>
  <c r="BI2338"/>
  <c r="BH2338"/>
  <c r="BG2338"/>
  <c r="BF2338"/>
  <c r="T2338"/>
  <c r="R2338"/>
  <c r="P2338"/>
  <c r="BI2336"/>
  <c r="BH2336"/>
  <c r="BG2336"/>
  <c r="BF2336"/>
  <c r="T2336"/>
  <c r="R2336"/>
  <c r="P2336"/>
  <c r="BI2334"/>
  <c r="BH2334"/>
  <c r="BG2334"/>
  <c r="BF2334"/>
  <c r="T2334"/>
  <c r="R2334"/>
  <c r="P2334"/>
  <c r="BI2329"/>
  <c r="BH2329"/>
  <c r="BG2329"/>
  <c r="BF2329"/>
  <c r="T2329"/>
  <c r="R2329"/>
  <c r="P2329"/>
  <c r="BI2327"/>
  <c r="BH2327"/>
  <c r="BG2327"/>
  <c r="BF2327"/>
  <c r="T2327"/>
  <c r="R2327"/>
  <c r="P2327"/>
  <c r="BI2322"/>
  <c r="BH2322"/>
  <c r="BG2322"/>
  <c r="BF2322"/>
  <c r="T2322"/>
  <c r="R2322"/>
  <c r="P2322"/>
  <c r="BI2319"/>
  <c r="BH2319"/>
  <c r="BG2319"/>
  <c r="BF2319"/>
  <c r="T2319"/>
  <c r="R2319"/>
  <c r="P2319"/>
  <c r="BI2303"/>
  <c r="BH2303"/>
  <c r="BG2303"/>
  <c r="BF2303"/>
  <c r="T2303"/>
  <c r="R2303"/>
  <c r="P2303"/>
  <c r="BI2301"/>
  <c r="BH2301"/>
  <c r="BG2301"/>
  <c r="BF2301"/>
  <c r="T2301"/>
  <c r="R2301"/>
  <c r="P2301"/>
  <c r="BI2293"/>
  <c r="BH2293"/>
  <c r="BG2293"/>
  <c r="BF2293"/>
  <c r="T2293"/>
  <c r="R2293"/>
  <c r="P2293"/>
  <c r="BI2280"/>
  <c r="BH2280"/>
  <c r="BG2280"/>
  <c r="BF2280"/>
  <c r="T2280"/>
  <c r="R2280"/>
  <c r="P2280"/>
  <c r="BI2260"/>
  <c r="BH2260"/>
  <c r="BG2260"/>
  <c r="BF2260"/>
  <c r="T2260"/>
  <c r="R2260"/>
  <c r="P2260"/>
  <c r="BI2240"/>
  <c r="BH2240"/>
  <c r="BG2240"/>
  <c r="BF2240"/>
  <c r="T2240"/>
  <c r="R2240"/>
  <c r="P2240"/>
  <c r="BI2238"/>
  <c r="BH2238"/>
  <c r="BG2238"/>
  <c r="BF2238"/>
  <c r="T2238"/>
  <c r="R2238"/>
  <c r="P2238"/>
  <c r="BI2225"/>
  <c r="BH2225"/>
  <c r="BG2225"/>
  <c r="BF2225"/>
  <c r="T2225"/>
  <c r="R2225"/>
  <c r="P2225"/>
  <c r="BI2223"/>
  <c r="BH2223"/>
  <c r="BG2223"/>
  <c r="BF2223"/>
  <c r="T2223"/>
  <c r="R2223"/>
  <c r="P2223"/>
  <c r="BI2210"/>
  <c r="BH2210"/>
  <c r="BG2210"/>
  <c r="BF2210"/>
  <c r="T2210"/>
  <c r="R2210"/>
  <c r="P2210"/>
  <c r="BI2205"/>
  <c r="BH2205"/>
  <c r="BG2205"/>
  <c r="BF2205"/>
  <c r="T2205"/>
  <c r="R2205"/>
  <c r="P2205"/>
  <c r="BI2185"/>
  <c r="BH2185"/>
  <c r="BG2185"/>
  <c r="BF2185"/>
  <c r="T2185"/>
  <c r="R2185"/>
  <c r="P2185"/>
  <c r="BI2162"/>
  <c r="BH2162"/>
  <c r="BG2162"/>
  <c r="BF2162"/>
  <c r="T2162"/>
  <c r="R2162"/>
  <c r="P2162"/>
  <c r="BI2157"/>
  <c r="BH2157"/>
  <c r="BG2157"/>
  <c r="BF2157"/>
  <c r="T2157"/>
  <c r="R2157"/>
  <c r="P2157"/>
  <c r="BI2154"/>
  <c r="BH2154"/>
  <c r="BG2154"/>
  <c r="BF2154"/>
  <c r="T2154"/>
  <c r="R2154"/>
  <c r="P2154"/>
  <c r="BI2134"/>
  <c r="BH2134"/>
  <c r="BG2134"/>
  <c r="BF2134"/>
  <c r="T2134"/>
  <c r="R2134"/>
  <c r="P2134"/>
  <c r="BI2118"/>
  <c r="BH2118"/>
  <c r="BG2118"/>
  <c r="BF2118"/>
  <c r="T2118"/>
  <c r="R2118"/>
  <c r="P2118"/>
  <c r="BI2100"/>
  <c r="BH2100"/>
  <c r="BG2100"/>
  <c r="BF2100"/>
  <c r="T2100"/>
  <c r="R2100"/>
  <c r="P2100"/>
  <c r="BI2084"/>
  <c r="BH2084"/>
  <c r="BG2084"/>
  <c r="BF2084"/>
  <c r="T2084"/>
  <c r="R2084"/>
  <c r="P2084"/>
  <c r="BI2081"/>
  <c r="BH2081"/>
  <c r="BG2081"/>
  <c r="BF2081"/>
  <c r="T2081"/>
  <c r="R2081"/>
  <c r="P2081"/>
  <c r="BI2075"/>
  <c r="BH2075"/>
  <c r="BG2075"/>
  <c r="BF2075"/>
  <c r="T2075"/>
  <c r="R2075"/>
  <c r="P2075"/>
  <c r="BI2067"/>
  <c r="BH2067"/>
  <c r="BG2067"/>
  <c r="BF2067"/>
  <c r="T2067"/>
  <c r="R2067"/>
  <c r="P2067"/>
  <c r="BI2059"/>
  <c r="BH2059"/>
  <c r="BG2059"/>
  <c r="BF2059"/>
  <c r="T2059"/>
  <c r="R2059"/>
  <c r="P2059"/>
  <c r="BI2047"/>
  <c r="BH2047"/>
  <c r="BG2047"/>
  <c r="BF2047"/>
  <c r="T2047"/>
  <c r="R2047"/>
  <c r="P2047"/>
  <c r="BI2035"/>
  <c r="BH2035"/>
  <c r="BG2035"/>
  <c r="BF2035"/>
  <c r="T2035"/>
  <c r="R2035"/>
  <c r="P2035"/>
  <c r="BI2025"/>
  <c r="BH2025"/>
  <c r="BG2025"/>
  <c r="BF2025"/>
  <c r="T2025"/>
  <c r="R2025"/>
  <c r="P2025"/>
  <c r="BI2015"/>
  <c r="BH2015"/>
  <c r="BG2015"/>
  <c r="BF2015"/>
  <c r="T2015"/>
  <c r="R2015"/>
  <c r="P2015"/>
  <c r="BI2013"/>
  <c r="BH2013"/>
  <c r="BG2013"/>
  <c r="BF2013"/>
  <c r="T2013"/>
  <c r="R2013"/>
  <c r="P2013"/>
  <c r="BI2011"/>
  <c r="BH2011"/>
  <c r="BG2011"/>
  <c r="BF2011"/>
  <c r="T2011"/>
  <c r="T2010"/>
  <c r="R2011"/>
  <c r="R2010"/>
  <c r="P2011"/>
  <c r="P2010"/>
  <c r="BI2008"/>
  <c r="BH2008"/>
  <c r="BG2008"/>
  <c r="BF2008"/>
  <c r="T2008"/>
  <c r="R2008"/>
  <c r="P2008"/>
  <c r="BI1990"/>
  <c r="BH1990"/>
  <c r="BG1990"/>
  <c r="BF1990"/>
  <c r="T1990"/>
  <c r="R1990"/>
  <c r="P1990"/>
  <c r="BI1988"/>
  <c r="BH1988"/>
  <c r="BG1988"/>
  <c r="BF1988"/>
  <c r="T1988"/>
  <c r="R1988"/>
  <c r="P1988"/>
  <c r="BI1970"/>
  <c r="BH1970"/>
  <c r="BG1970"/>
  <c r="BF1970"/>
  <c r="T1970"/>
  <c r="R1970"/>
  <c r="P1970"/>
  <c r="BI1968"/>
  <c r="BH1968"/>
  <c r="BG1968"/>
  <c r="BF1968"/>
  <c r="T1968"/>
  <c r="R1968"/>
  <c r="P1968"/>
  <c r="BI1951"/>
  <c r="BH1951"/>
  <c r="BG1951"/>
  <c r="BF1951"/>
  <c r="T1951"/>
  <c r="R1951"/>
  <c r="P1951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2"/>
  <c r="BH1942"/>
  <c r="BG1942"/>
  <c r="BF1942"/>
  <c r="T1942"/>
  <c r="R1942"/>
  <c r="P1942"/>
  <c r="BI1924"/>
  <c r="BH1924"/>
  <c r="BG1924"/>
  <c r="BF1924"/>
  <c r="T1924"/>
  <c r="R1924"/>
  <c r="P1924"/>
  <c r="BI1922"/>
  <c r="BH1922"/>
  <c r="BG1922"/>
  <c r="BF1922"/>
  <c r="T1922"/>
  <c r="R1922"/>
  <c r="P1922"/>
  <c r="BI1904"/>
  <c r="BH1904"/>
  <c r="BG1904"/>
  <c r="BF1904"/>
  <c r="T1904"/>
  <c r="R1904"/>
  <c r="P1904"/>
  <c r="BI1902"/>
  <c r="BH1902"/>
  <c r="BG1902"/>
  <c r="BF1902"/>
  <c r="T1902"/>
  <c r="R1902"/>
  <c r="P1902"/>
  <c r="BI1892"/>
  <c r="BH1892"/>
  <c r="BG1892"/>
  <c r="BF1892"/>
  <c r="T1892"/>
  <c r="R1892"/>
  <c r="P1892"/>
  <c r="BI1890"/>
  <c r="BH1890"/>
  <c r="BG1890"/>
  <c r="BF1890"/>
  <c r="T1890"/>
  <c r="R1890"/>
  <c r="P1890"/>
  <c r="BI1843"/>
  <c r="BH1843"/>
  <c r="BG1843"/>
  <c r="BF1843"/>
  <c r="T1843"/>
  <c r="R1843"/>
  <c r="P1843"/>
  <c r="BI1841"/>
  <c r="BH1841"/>
  <c r="BG1841"/>
  <c r="BF1841"/>
  <c r="T1841"/>
  <c r="R1841"/>
  <c r="P1841"/>
  <c r="BI1824"/>
  <c r="BH1824"/>
  <c r="BG1824"/>
  <c r="BF1824"/>
  <c r="T1824"/>
  <c r="R1824"/>
  <c r="P1824"/>
  <c r="BI1822"/>
  <c r="BH1822"/>
  <c r="BG1822"/>
  <c r="BF1822"/>
  <c r="T1822"/>
  <c r="R1822"/>
  <c r="P1822"/>
  <c r="BI1807"/>
  <c r="BH1807"/>
  <c r="BG1807"/>
  <c r="BF1807"/>
  <c r="T1807"/>
  <c r="R1807"/>
  <c r="P1807"/>
  <c r="BI1805"/>
  <c r="BH1805"/>
  <c r="BG1805"/>
  <c r="BF1805"/>
  <c r="T1805"/>
  <c r="R1805"/>
  <c r="P1805"/>
  <c r="BI1802"/>
  <c r="BH1802"/>
  <c r="BG1802"/>
  <c r="BF1802"/>
  <c r="T1802"/>
  <c r="R1802"/>
  <c r="P1802"/>
  <c r="BI1800"/>
  <c r="BH1800"/>
  <c r="BG1800"/>
  <c r="BF1800"/>
  <c r="T1800"/>
  <c r="R1800"/>
  <c r="P1800"/>
  <c r="BI1753"/>
  <c r="BH1753"/>
  <c r="BG1753"/>
  <c r="BF1753"/>
  <c r="T1753"/>
  <c r="R1753"/>
  <c r="P1753"/>
  <c r="BI1751"/>
  <c r="BH1751"/>
  <c r="BG1751"/>
  <c r="BF1751"/>
  <c r="T1751"/>
  <c r="R1751"/>
  <c r="P1751"/>
  <c r="BI1704"/>
  <c r="BH1704"/>
  <c r="BG1704"/>
  <c r="BF1704"/>
  <c r="T1704"/>
  <c r="R1704"/>
  <c r="P1704"/>
  <c r="BI1701"/>
  <c r="BH1701"/>
  <c r="BG1701"/>
  <c r="BF1701"/>
  <c r="T1701"/>
  <c r="R1701"/>
  <c r="P1701"/>
  <c r="BI1699"/>
  <c r="BH1699"/>
  <c r="BG1699"/>
  <c r="BF1699"/>
  <c r="T1699"/>
  <c r="R1699"/>
  <c r="P1699"/>
  <c r="BI1695"/>
  <c r="BH1695"/>
  <c r="BG1695"/>
  <c r="BF1695"/>
  <c r="T1695"/>
  <c r="R1695"/>
  <c r="P1695"/>
  <c r="BI1693"/>
  <c r="BH1693"/>
  <c r="BG1693"/>
  <c r="BF1693"/>
  <c r="T1693"/>
  <c r="R1693"/>
  <c r="P1693"/>
  <c r="BI1669"/>
  <c r="BH1669"/>
  <c r="BG1669"/>
  <c r="BF1669"/>
  <c r="T1669"/>
  <c r="R1669"/>
  <c r="P1669"/>
  <c r="BI1667"/>
  <c r="BH1667"/>
  <c r="BG1667"/>
  <c r="BF1667"/>
  <c r="T1667"/>
  <c r="R1667"/>
  <c r="P1667"/>
  <c r="BI1643"/>
  <c r="BH1643"/>
  <c r="BG1643"/>
  <c r="BF1643"/>
  <c r="T1643"/>
  <c r="R1643"/>
  <c r="P1643"/>
  <c r="BI1641"/>
  <c r="BH1641"/>
  <c r="BG1641"/>
  <c r="BF1641"/>
  <c r="T1641"/>
  <c r="R1641"/>
  <c r="P1641"/>
  <c r="BI1613"/>
  <c r="BH1613"/>
  <c r="BG1613"/>
  <c r="BF1613"/>
  <c r="T1613"/>
  <c r="R1613"/>
  <c r="P1613"/>
  <c r="BI1611"/>
  <c r="BH1611"/>
  <c r="BG1611"/>
  <c r="BF1611"/>
  <c r="T1611"/>
  <c r="R1611"/>
  <c r="P1611"/>
  <c r="BI1583"/>
  <c r="BH1583"/>
  <c r="BG1583"/>
  <c r="BF1583"/>
  <c r="T1583"/>
  <c r="R1583"/>
  <c r="P1583"/>
  <c r="BI1581"/>
  <c r="BH1581"/>
  <c r="BG1581"/>
  <c r="BF1581"/>
  <c r="T1581"/>
  <c r="R1581"/>
  <c r="P1581"/>
  <c r="BI1551"/>
  <c r="BH1551"/>
  <c r="BG1551"/>
  <c r="BF1551"/>
  <c r="T1551"/>
  <c r="R1551"/>
  <c r="P1551"/>
  <c r="BI1549"/>
  <c r="BH1549"/>
  <c r="BG1549"/>
  <c r="BF1549"/>
  <c r="T1549"/>
  <c r="R1549"/>
  <c r="P1549"/>
  <c r="BI1519"/>
  <c r="BH1519"/>
  <c r="BG1519"/>
  <c r="BF1519"/>
  <c r="T1519"/>
  <c r="R1519"/>
  <c r="P1519"/>
  <c r="BI1496"/>
  <c r="BH1496"/>
  <c r="BG1496"/>
  <c r="BF1496"/>
  <c r="T1496"/>
  <c r="R1496"/>
  <c r="P1496"/>
  <c r="BI1479"/>
  <c r="BH1479"/>
  <c r="BG1479"/>
  <c r="BF1479"/>
  <c r="T1479"/>
  <c r="R1479"/>
  <c r="P1479"/>
  <c r="BI1470"/>
  <c r="BH1470"/>
  <c r="BG1470"/>
  <c r="BF1470"/>
  <c r="T1470"/>
  <c r="R1470"/>
  <c r="P1470"/>
  <c r="BI1462"/>
  <c r="BH1462"/>
  <c r="BG1462"/>
  <c r="BF1462"/>
  <c r="T1462"/>
  <c r="R1462"/>
  <c r="P1462"/>
  <c r="BI1455"/>
  <c r="BH1455"/>
  <c r="BG1455"/>
  <c r="BF1455"/>
  <c r="T1455"/>
  <c r="R1455"/>
  <c r="P1455"/>
  <c r="BI1448"/>
  <c r="BH1448"/>
  <c r="BG1448"/>
  <c r="BF1448"/>
  <c r="T1448"/>
  <c r="R1448"/>
  <c r="P1448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8"/>
  <c r="BH1438"/>
  <c r="BG1438"/>
  <c r="BF1438"/>
  <c r="T1438"/>
  <c r="T1437"/>
  <c r="R1438"/>
  <c r="R1437"/>
  <c r="P1438"/>
  <c r="P1437"/>
  <c r="BI1429"/>
  <c r="BH1429"/>
  <c r="BG1429"/>
  <c r="BF1429"/>
  <c r="T1429"/>
  <c r="R1429"/>
  <c r="P1429"/>
  <c r="BI1421"/>
  <c r="BH1421"/>
  <c r="BG1421"/>
  <c r="BF1421"/>
  <c r="T1421"/>
  <c r="R1421"/>
  <c r="P1421"/>
  <c r="BI1417"/>
  <c r="BH1417"/>
  <c r="BG1417"/>
  <c r="BF1417"/>
  <c r="T1417"/>
  <c r="R1417"/>
  <c r="P1417"/>
  <c r="BI1413"/>
  <c r="BH1413"/>
  <c r="BG1413"/>
  <c r="BF1413"/>
  <c r="T1413"/>
  <c r="R1413"/>
  <c r="P1413"/>
  <c r="BI1403"/>
  <c r="BH1403"/>
  <c r="BG1403"/>
  <c r="BF1403"/>
  <c r="T1403"/>
  <c r="R1403"/>
  <c r="P1403"/>
  <c r="BI1390"/>
  <c r="BH1390"/>
  <c r="BG1390"/>
  <c r="BF1390"/>
  <c r="T1390"/>
  <c r="R1390"/>
  <c r="P1390"/>
  <c r="BI1382"/>
  <c r="BH1382"/>
  <c r="BG1382"/>
  <c r="BF1382"/>
  <c r="T1382"/>
  <c r="R1382"/>
  <c r="P1382"/>
  <c r="BI1372"/>
  <c r="BH1372"/>
  <c r="BG1372"/>
  <c r="BF1372"/>
  <c r="T1372"/>
  <c r="R1372"/>
  <c r="P1372"/>
  <c r="BI1364"/>
  <c r="BH1364"/>
  <c r="BG1364"/>
  <c r="BF1364"/>
  <c r="T1364"/>
  <c r="R1364"/>
  <c r="P1364"/>
  <c r="BI1345"/>
  <c r="BH1345"/>
  <c r="BG1345"/>
  <c r="BF1345"/>
  <c r="T1345"/>
  <c r="R1345"/>
  <c r="P1345"/>
  <c r="BI1318"/>
  <c r="BH1318"/>
  <c r="BG1318"/>
  <c r="BF1318"/>
  <c r="T1318"/>
  <c r="R1318"/>
  <c r="P1318"/>
  <c r="BI1309"/>
  <c r="BH1309"/>
  <c r="BG1309"/>
  <c r="BF1309"/>
  <c r="T1309"/>
  <c r="R1309"/>
  <c r="P1309"/>
  <c r="BI1300"/>
  <c r="BH1300"/>
  <c r="BG1300"/>
  <c r="BF1300"/>
  <c r="T1300"/>
  <c r="R1300"/>
  <c r="P1300"/>
  <c r="BI1283"/>
  <c r="BH1283"/>
  <c r="BG1283"/>
  <c r="BF1283"/>
  <c r="T1283"/>
  <c r="R1283"/>
  <c r="P1283"/>
  <c r="BI1266"/>
  <c r="BH1266"/>
  <c r="BG1266"/>
  <c r="BF1266"/>
  <c r="T1266"/>
  <c r="R1266"/>
  <c r="P1266"/>
  <c r="BI1249"/>
  <c r="BH1249"/>
  <c r="BG1249"/>
  <c r="BF1249"/>
  <c r="T1249"/>
  <c r="R1249"/>
  <c r="P1249"/>
  <c r="BI1245"/>
  <c r="BH1245"/>
  <c r="BG1245"/>
  <c r="BF1245"/>
  <c r="T1245"/>
  <c r="R1245"/>
  <c r="P1245"/>
  <c r="BI1217"/>
  <c r="BH1217"/>
  <c r="BG1217"/>
  <c r="BF1217"/>
  <c r="T1217"/>
  <c r="R1217"/>
  <c r="P1217"/>
  <c r="BI1215"/>
  <c r="BH1215"/>
  <c r="BG1215"/>
  <c r="BF1215"/>
  <c r="T1215"/>
  <c r="R1215"/>
  <c r="P1215"/>
  <c r="BI1212"/>
  <c r="BH1212"/>
  <c r="BG1212"/>
  <c r="BF1212"/>
  <c r="T1212"/>
  <c r="R1212"/>
  <c r="P1212"/>
  <c r="BI1203"/>
  <c r="BH1203"/>
  <c r="BG1203"/>
  <c r="BF1203"/>
  <c r="T1203"/>
  <c r="R1203"/>
  <c r="P1203"/>
  <c r="BI1201"/>
  <c r="BH1201"/>
  <c r="BG1201"/>
  <c r="BF1201"/>
  <c r="T1201"/>
  <c r="R1201"/>
  <c r="P1201"/>
  <c r="BI1198"/>
  <c r="BH1198"/>
  <c r="BG1198"/>
  <c r="BF1198"/>
  <c r="T1198"/>
  <c r="R1198"/>
  <c r="P1198"/>
  <c r="BI1187"/>
  <c r="BH1187"/>
  <c r="BG1187"/>
  <c r="BF1187"/>
  <c r="T1187"/>
  <c r="R1187"/>
  <c r="P1187"/>
  <c r="BI1178"/>
  <c r="BH1178"/>
  <c r="BG1178"/>
  <c r="BF1178"/>
  <c r="T1178"/>
  <c r="R1178"/>
  <c r="P1178"/>
  <c r="BI1160"/>
  <c r="BH1160"/>
  <c r="BG1160"/>
  <c r="BF1160"/>
  <c r="T1160"/>
  <c r="R1160"/>
  <c r="P1160"/>
  <c r="BI1152"/>
  <c r="BH1152"/>
  <c r="BG1152"/>
  <c r="BF1152"/>
  <c r="T1152"/>
  <c r="T1151"/>
  <c r="R1152"/>
  <c r="R1151"/>
  <c r="P1152"/>
  <c r="P1151"/>
  <c r="BI1134"/>
  <c r="BH1134"/>
  <c r="BG1134"/>
  <c r="BF1134"/>
  <c r="T1134"/>
  <c r="R1134"/>
  <c r="P1134"/>
  <c r="BI1116"/>
  <c r="BH1116"/>
  <c r="BG1116"/>
  <c r="BF1116"/>
  <c r="T1116"/>
  <c r="R1116"/>
  <c r="P1116"/>
  <c r="BI1098"/>
  <c r="BH1098"/>
  <c r="BG1098"/>
  <c r="BF1098"/>
  <c r="T1098"/>
  <c r="R1098"/>
  <c r="P1098"/>
  <c r="BI1091"/>
  <c r="BH1091"/>
  <c r="BG1091"/>
  <c r="BF1091"/>
  <c r="T1091"/>
  <c r="R1091"/>
  <c r="P1091"/>
  <c r="BI1074"/>
  <c r="BH1074"/>
  <c r="BG1074"/>
  <c r="BF1074"/>
  <c r="T1074"/>
  <c r="R1074"/>
  <c r="P1074"/>
  <c r="BI1058"/>
  <c r="BH1058"/>
  <c r="BG1058"/>
  <c r="BF1058"/>
  <c r="T1058"/>
  <c r="R1058"/>
  <c r="P1058"/>
  <c r="BI1047"/>
  <c r="BH1047"/>
  <c r="BG1047"/>
  <c r="BF1047"/>
  <c r="T1047"/>
  <c r="R1047"/>
  <c r="P1047"/>
  <c r="BI1036"/>
  <c r="BH1036"/>
  <c r="BG1036"/>
  <c r="BF1036"/>
  <c r="T1036"/>
  <c r="R1036"/>
  <c r="P1036"/>
  <c r="BI1020"/>
  <c r="BH1020"/>
  <c r="BG1020"/>
  <c r="BF1020"/>
  <c r="T1020"/>
  <c r="R1020"/>
  <c r="P1020"/>
  <c r="BI1009"/>
  <c r="BH1009"/>
  <c r="BG1009"/>
  <c r="BF1009"/>
  <c r="T1009"/>
  <c r="R1009"/>
  <c r="P1009"/>
  <c r="BI1007"/>
  <c r="BH1007"/>
  <c r="BG1007"/>
  <c r="BF1007"/>
  <c r="T1007"/>
  <c r="R1007"/>
  <c r="P1007"/>
  <c r="BI996"/>
  <c r="BH996"/>
  <c r="BG996"/>
  <c r="BF996"/>
  <c r="T996"/>
  <c r="R996"/>
  <c r="P996"/>
  <c r="BI994"/>
  <c r="BH994"/>
  <c r="BG994"/>
  <c r="BF994"/>
  <c r="T994"/>
  <c r="R994"/>
  <c r="P994"/>
  <c r="BI977"/>
  <c r="BH977"/>
  <c r="BG977"/>
  <c r="BF977"/>
  <c r="T977"/>
  <c r="R977"/>
  <c r="P977"/>
  <c r="BI970"/>
  <c r="BH970"/>
  <c r="BG970"/>
  <c r="BF970"/>
  <c r="T970"/>
  <c r="R970"/>
  <c r="P970"/>
  <c r="BI967"/>
  <c r="BH967"/>
  <c r="BG967"/>
  <c r="BF967"/>
  <c r="T967"/>
  <c r="R967"/>
  <c r="P967"/>
  <c r="BI951"/>
  <c r="BH951"/>
  <c r="BG951"/>
  <c r="BF951"/>
  <c r="T951"/>
  <c r="R951"/>
  <c r="P951"/>
  <c r="BI893"/>
  <c r="BH893"/>
  <c r="BG893"/>
  <c r="BF893"/>
  <c r="T893"/>
  <c r="R893"/>
  <c r="P893"/>
  <c r="BI879"/>
  <c r="BH879"/>
  <c r="BG879"/>
  <c r="BF879"/>
  <c r="T879"/>
  <c r="R879"/>
  <c r="P879"/>
  <c r="BI873"/>
  <c r="BH873"/>
  <c r="BG873"/>
  <c r="BF873"/>
  <c r="T873"/>
  <c r="R873"/>
  <c r="P873"/>
  <c r="BI865"/>
  <c r="BH865"/>
  <c r="BG865"/>
  <c r="BF865"/>
  <c r="T865"/>
  <c r="R865"/>
  <c r="P865"/>
  <c r="BI851"/>
  <c r="BH851"/>
  <c r="BG851"/>
  <c r="BF851"/>
  <c r="T851"/>
  <c r="R851"/>
  <c r="P851"/>
  <c r="BI849"/>
  <c r="BH849"/>
  <c r="BG849"/>
  <c r="BF849"/>
  <c r="T849"/>
  <c r="R849"/>
  <c r="P849"/>
  <c r="BI832"/>
  <c r="BH832"/>
  <c r="BG832"/>
  <c r="BF832"/>
  <c r="T832"/>
  <c r="R832"/>
  <c r="P832"/>
  <c r="BI830"/>
  <c r="BH830"/>
  <c r="BG830"/>
  <c r="BF830"/>
  <c r="T830"/>
  <c r="R830"/>
  <c r="P830"/>
  <c r="BI814"/>
  <c r="BH814"/>
  <c r="BG814"/>
  <c r="BF814"/>
  <c r="T814"/>
  <c r="R814"/>
  <c r="P814"/>
  <c r="BI812"/>
  <c r="BH812"/>
  <c r="BG812"/>
  <c r="BF812"/>
  <c r="T812"/>
  <c r="R812"/>
  <c r="P812"/>
  <c r="BI799"/>
  <c r="BH799"/>
  <c r="BG799"/>
  <c r="BF799"/>
  <c r="T799"/>
  <c r="R799"/>
  <c r="P799"/>
  <c r="BI783"/>
  <c r="BH783"/>
  <c r="BG783"/>
  <c r="BF783"/>
  <c r="T783"/>
  <c r="R783"/>
  <c r="P783"/>
  <c r="BI757"/>
  <c r="BH757"/>
  <c r="BG757"/>
  <c r="BF757"/>
  <c r="T757"/>
  <c r="R757"/>
  <c r="P757"/>
  <c r="BI705"/>
  <c r="BH705"/>
  <c r="BG705"/>
  <c r="BF705"/>
  <c r="T705"/>
  <c r="R705"/>
  <c r="P705"/>
  <c r="BI649"/>
  <c r="BH649"/>
  <c r="BG649"/>
  <c r="BF649"/>
  <c r="T649"/>
  <c r="R649"/>
  <c r="P649"/>
  <c r="BI646"/>
  <c r="BH646"/>
  <c r="BG646"/>
  <c r="BF646"/>
  <c r="T646"/>
  <c r="R646"/>
  <c r="P646"/>
  <c r="BI579"/>
  <c r="BH579"/>
  <c r="BG579"/>
  <c r="BF579"/>
  <c r="T579"/>
  <c r="R579"/>
  <c r="P579"/>
  <c r="BI512"/>
  <c r="BH512"/>
  <c r="BG512"/>
  <c r="BF512"/>
  <c r="T512"/>
  <c r="R512"/>
  <c r="P512"/>
  <c r="BI445"/>
  <c r="BH445"/>
  <c r="BG445"/>
  <c r="BF445"/>
  <c r="T445"/>
  <c r="R445"/>
  <c r="P445"/>
  <c r="BI423"/>
  <c r="BH423"/>
  <c r="BG423"/>
  <c r="BF423"/>
  <c r="T423"/>
  <c r="T414"/>
  <c r="R423"/>
  <c r="R414"/>
  <c r="P423"/>
  <c r="P414"/>
  <c r="BI415"/>
  <c r="BH415"/>
  <c r="BG415"/>
  <c r="BF415"/>
  <c r="T415"/>
  <c r="R415"/>
  <c r="P415"/>
  <c r="BI406"/>
  <c r="BH406"/>
  <c r="BG406"/>
  <c r="BF406"/>
  <c r="T406"/>
  <c r="R406"/>
  <c r="P406"/>
  <c r="BI382"/>
  <c r="BH382"/>
  <c r="BG382"/>
  <c r="BF382"/>
  <c r="T382"/>
  <c r="R382"/>
  <c r="P382"/>
  <c r="BI374"/>
  <c r="BH374"/>
  <c r="BG374"/>
  <c r="BF374"/>
  <c r="T374"/>
  <c r="R374"/>
  <c r="P374"/>
  <c r="BI360"/>
  <c r="BH360"/>
  <c r="BG360"/>
  <c r="BF360"/>
  <c r="T360"/>
  <c r="R360"/>
  <c r="P360"/>
  <c r="BI358"/>
  <c r="BH358"/>
  <c r="BG358"/>
  <c r="BF358"/>
  <c r="T358"/>
  <c r="R358"/>
  <c r="P358"/>
  <c r="BI334"/>
  <c r="BH334"/>
  <c r="BG334"/>
  <c r="BF334"/>
  <c r="T334"/>
  <c r="R334"/>
  <c r="P334"/>
  <c r="BI321"/>
  <c r="BH321"/>
  <c r="BG321"/>
  <c r="BF321"/>
  <c r="T321"/>
  <c r="R321"/>
  <c r="P321"/>
  <c r="BI313"/>
  <c r="BH313"/>
  <c r="BG313"/>
  <c r="BF313"/>
  <c r="T313"/>
  <c r="R313"/>
  <c r="P313"/>
  <c r="BI300"/>
  <c r="BH300"/>
  <c r="BG300"/>
  <c r="BF300"/>
  <c r="T300"/>
  <c r="R300"/>
  <c r="P300"/>
  <c r="BI266"/>
  <c r="BH266"/>
  <c r="BG266"/>
  <c r="BF266"/>
  <c r="T266"/>
  <c r="R266"/>
  <c r="P266"/>
  <c r="BI248"/>
  <c r="BH248"/>
  <c r="BG248"/>
  <c r="BF248"/>
  <c r="T248"/>
  <c r="R248"/>
  <c r="P248"/>
  <c r="BI235"/>
  <c r="BH235"/>
  <c r="BG235"/>
  <c r="BF235"/>
  <c r="T235"/>
  <c r="R235"/>
  <c r="P235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1"/>
  <c r="BH191"/>
  <c r="BG191"/>
  <c r="BF191"/>
  <c r="T191"/>
  <c r="R191"/>
  <c r="P191"/>
  <c r="BI187"/>
  <c r="BH187"/>
  <c r="BG187"/>
  <c r="BF187"/>
  <c r="T187"/>
  <c r="R187"/>
  <c r="P187"/>
  <c r="BI163"/>
  <c r="BH163"/>
  <c r="BG163"/>
  <c r="BF163"/>
  <c r="T163"/>
  <c r="R163"/>
  <c r="P163"/>
  <c r="BI157"/>
  <c r="BH157"/>
  <c r="BG157"/>
  <c r="BF157"/>
  <c r="T157"/>
  <c r="R157"/>
  <c r="P157"/>
  <c r="BI131"/>
  <c r="BH131"/>
  <c r="BG131"/>
  <c r="BF131"/>
  <c r="T131"/>
  <c r="R131"/>
  <c r="P131"/>
  <c r="BI122"/>
  <c r="BH122"/>
  <c r="BG122"/>
  <c r="BF122"/>
  <c r="T122"/>
  <c r="R122"/>
  <c r="P122"/>
  <c r="BI114"/>
  <c r="BH114"/>
  <c r="BG114"/>
  <c r="BF114"/>
  <c r="T114"/>
  <c r="R114"/>
  <c r="P114"/>
  <c r="J107"/>
  <c r="F107"/>
  <c r="F105"/>
  <c r="E103"/>
  <c r="J58"/>
  <c r="F58"/>
  <c r="F56"/>
  <c r="E54"/>
  <c r="J26"/>
  <c r="E26"/>
  <c r="J59"/>
  <c r="J25"/>
  <c r="J20"/>
  <c r="E20"/>
  <c r="F59"/>
  <c r="J19"/>
  <c r="J14"/>
  <c r="J105"/>
  <c r="E7"/>
  <c r="E99"/>
  <c i="6" r="J39"/>
  <c r="J38"/>
  <c i="1" r="AY61"/>
  <c i="6" r="J37"/>
  <c i="1" r="AX61"/>
  <c i="6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83"/>
  <c r="E7"/>
  <c r="E77"/>
  <c i="5" r="J39"/>
  <c r="J38"/>
  <c i="1" r="AY60"/>
  <c i="5" r="J37"/>
  <c i="1" r="AX60"/>
  <c i="5"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5"/>
  <c r="BH955"/>
  <c r="BG955"/>
  <c r="BF955"/>
  <c r="T955"/>
  <c r="R955"/>
  <c r="P955"/>
  <c r="BI953"/>
  <c r="BH953"/>
  <c r="BG953"/>
  <c r="BF953"/>
  <c r="T953"/>
  <c r="R953"/>
  <c r="P953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1"/>
  <c r="BH941"/>
  <c r="BG941"/>
  <c r="BF941"/>
  <c r="T941"/>
  <c r="R941"/>
  <c r="P941"/>
  <c r="BI937"/>
  <c r="BH937"/>
  <c r="BG937"/>
  <c r="BF937"/>
  <c r="T937"/>
  <c r="R937"/>
  <c r="P937"/>
  <c r="BI934"/>
  <c r="BH934"/>
  <c r="BG934"/>
  <c r="BF934"/>
  <c r="T934"/>
  <c r="R934"/>
  <c r="P934"/>
  <c r="BI920"/>
  <c r="BH920"/>
  <c r="BG920"/>
  <c r="BF920"/>
  <c r="T920"/>
  <c r="R920"/>
  <c r="P920"/>
  <c r="BI886"/>
  <c r="BH886"/>
  <c r="BG886"/>
  <c r="BF886"/>
  <c r="T886"/>
  <c r="R886"/>
  <c r="P886"/>
  <c r="BI852"/>
  <c r="BH852"/>
  <c r="BG852"/>
  <c r="BF852"/>
  <c r="T852"/>
  <c r="R852"/>
  <c r="P852"/>
  <c r="BI850"/>
  <c r="BH850"/>
  <c r="BG850"/>
  <c r="BF850"/>
  <c r="T850"/>
  <c r="R850"/>
  <c r="P850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764"/>
  <c r="BH764"/>
  <c r="BG764"/>
  <c r="BF764"/>
  <c r="T764"/>
  <c r="R764"/>
  <c r="P764"/>
  <c r="BI762"/>
  <c r="BH762"/>
  <c r="BG762"/>
  <c r="BF762"/>
  <c r="T762"/>
  <c r="R762"/>
  <c r="P762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21"/>
  <c r="BH721"/>
  <c r="BG721"/>
  <c r="BF721"/>
  <c r="T721"/>
  <c r="R721"/>
  <c r="P721"/>
  <c r="BI674"/>
  <c r="BH674"/>
  <c r="BG674"/>
  <c r="BF674"/>
  <c r="T674"/>
  <c r="R674"/>
  <c r="P674"/>
  <c r="BI672"/>
  <c r="BH672"/>
  <c r="BG672"/>
  <c r="BF672"/>
  <c r="T672"/>
  <c r="R672"/>
  <c r="P672"/>
  <c r="BI625"/>
  <c r="BH625"/>
  <c r="BG625"/>
  <c r="BF625"/>
  <c r="T625"/>
  <c r="R625"/>
  <c r="P625"/>
  <c r="BI621"/>
  <c r="BH621"/>
  <c r="BG621"/>
  <c r="BF621"/>
  <c r="T621"/>
  <c r="T620"/>
  <c r="T619"/>
  <c r="R621"/>
  <c r="R620"/>
  <c r="R619"/>
  <c r="P621"/>
  <c r="P620"/>
  <c r="P619"/>
  <c r="BI559"/>
  <c r="BH559"/>
  <c r="BG559"/>
  <c r="BF559"/>
  <c r="T559"/>
  <c r="R559"/>
  <c r="P559"/>
  <c r="BI550"/>
  <c r="BH550"/>
  <c r="BG550"/>
  <c r="BF550"/>
  <c r="T550"/>
  <c r="R550"/>
  <c r="P550"/>
  <c r="BI536"/>
  <c r="BH536"/>
  <c r="BG536"/>
  <c r="BF536"/>
  <c r="T536"/>
  <c r="R536"/>
  <c r="P536"/>
  <c r="BI531"/>
  <c r="BH531"/>
  <c r="BG531"/>
  <c r="BF531"/>
  <c r="T531"/>
  <c r="R531"/>
  <c r="P531"/>
  <c r="BI523"/>
  <c r="BH523"/>
  <c r="BG523"/>
  <c r="BF523"/>
  <c r="T523"/>
  <c r="R523"/>
  <c r="P523"/>
  <c r="BI509"/>
  <c r="BH509"/>
  <c r="BG509"/>
  <c r="BF509"/>
  <c r="T509"/>
  <c r="R509"/>
  <c r="P509"/>
  <c r="BI491"/>
  <c r="BH491"/>
  <c r="BG491"/>
  <c r="BF491"/>
  <c r="T491"/>
  <c r="R491"/>
  <c r="P491"/>
  <c r="BI473"/>
  <c r="BH473"/>
  <c r="BG473"/>
  <c r="BF473"/>
  <c r="T473"/>
  <c r="R473"/>
  <c r="P473"/>
  <c r="BI447"/>
  <c r="BH447"/>
  <c r="BG447"/>
  <c r="BF447"/>
  <c r="T447"/>
  <c r="R447"/>
  <c r="P447"/>
  <c r="BI393"/>
  <c r="BH393"/>
  <c r="BG393"/>
  <c r="BF393"/>
  <c r="T393"/>
  <c r="R393"/>
  <c r="P393"/>
  <c r="BI337"/>
  <c r="BH337"/>
  <c r="BG337"/>
  <c r="BF337"/>
  <c r="T337"/>
  <c r="R337"/>
  <c r="P337"/>
  <c r="BI334"/>
  <c r="BH334"/>
  <c r="BG334"/>
  <c r="BF334"/>
  <c r="T334"/>
  <c r="R334"/>
  <c r="P334"/>
  <c r="BI267"/>
  <c r="BH267"/>
  <c r="BG267"/>
  <c r="BF267"/>
  <c r="T267"/>
  <c r="R267"/>
  <c r="P267"/>
  <c r="BI200"/>
  <c r="BH200"/>
  <c r="BG200"/>
  <c r="BF200"/>
  <c r="T200"/>
  <c r="R200"/>
  <c r="P200"/>
  <c r="BI133"/>
  <c r="BH133"/>
  <c r="BG133"/>
  <c r="BF133"/>
  <c r="T133"/>
  <c r="R133"/>
  <c r="P133"/>
  <c r="BI98"/>
  <c r="BH98"/>
  <c r="BG98"/>
  <c r="BF98"/>
  <c r="T98"/>
  <c r="T97"/>
  <c r="R98"/>
  <c r="R97"/>
  <c r="P98"/>
  <c r="P97"/>
  <c r="J91"/>
  <c r="F91"/>
  <c r="F89"/>
  <c r="E87"/>
  <c r="J58"/>
  <c r="F58"/>
  <c r="F56"/>
  <c r="E54"/>
  <c r="J26"/>
  <c r="E26"/>
  <c r="J59"/>
  <c r="J25"/>
  <c r="J20"/>
  <c r="E20"/>
  <c r="F92"/>
  <c r="J19"/>
  <c r="J14"/>
  <c r="J89"/>
  <c r="E7"/>
  <c r="E83"/>
  <c i="4" r="J39"/>
  <c r="J38"/>
  <c i="1" r="AY58"/>
  <c i="4" r="J37"/>
  <c i="1" r="AX58"/>
  <c i="4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50"/>
  <c i="3" r="J39"/>
  <c r="J38"/>
  <c i="1" r="AY57"/>
  <c i="3" r="J37"/>
  <c i="1" r="AX57"/>
  <c i="3" r="BI354"/>
  <c r="BH354"/>
  <c r="BG354"/>
  <c r="BF354"/>
  <c r="T354"/>
  <c r="T353"/>
  <c r="T352"/>
  <c r="R354"/>
  <c r="R353"/>
  <c r="R352"/>
  <c r="P354"/>
  <c r="P353"/>
  <c r="P352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T326"/>
  <c r="R327"/>
  <c r="R326"/>
  <c r="P327"/>
  <c r="P326"/>
  <c r="BI323"/>
  <c r="BH323"/>
  <c r="BG323"/>
  <c r="BF323"/>
  <c r="T323"/>
  <c r="R323"/>
  <c r="P323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56"/>
  <c r="E7"/>
  <c r="E85"/>
  <c i="2" r="J39"/>
  <c r="J38"/>
  <c i="1" r="AY56"/>
  <c i="2" r="J37"/>
  <c i="1" r="AX56"/>
  <c i="2"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83"/>
  <c r="E7"/>
  <c r="E50"/>
  <c i="1" r="L50"/>
  <c r="AM50"/>
  <c r="AM49"/>
  <c r="L49"/>
  <c r="AM47"/>
  <c r="L47"/>
  <c r="L45"/>
  <c r="L44"/>
  <c i="2" r="BK146"/>
  <c i="3" r="J270"/>
  <c r="J318"/>
  <c r="J155"/>
  <c r="BK204"/>
  <c i="5" r="J267"/>
  <c i="6" r="J102"/>
  <c i="7" r="J2596"/>
  <c r="BK2225"/>
  <c r="BK205"/>
  <c r="J2240"/>
  <c r="BK2425"/>
  <c r="J266"/>
  <c r="J1942"/>
  <c r="BK2394"/>
  <c r="BK1245"/>
  <c r="BK1704"/>
  <c r="J3202"/>
  <c r="BK2973"/>
  <c r="BK2653"/>
  <c r="BK1551"/>
  <c i="8" r="BK199"/>
  <c r="J133"/>
  <c r="J115"/>
  <c r="BK141"/>
  <c i="9" r="BK421"/>
  <c r="BK610"/>
  <c i="10" r="J102"/>
  <c i="11" r="BK366"/>
  <c r="J275"/>
  <c r="BK447"/>
  <c r="BK588"/>
  <c r="J386"/>
  <c i="12" r="J203"/>
  <c r="J201"/>
  <c r="J232"/>
  <c i="13" r="J129"/>
  <c r="BK278"/>
  <c r="BK175"/>
  <c r="BK250"/>
  <c r="BK307"/>
  <c i="14" r="J329"/>
  <c r="J296"/>
  <c r="J310"/>
  <c r="J216"/>
  <c r="BK211"/>
  <c r="BK215"/>
  <c r="BK260"/>
  <c r="J328"/>
  <c r="BK163"/>
  <c i="15" r="BK110"/>
  <c i="16" r="J139"/>
  <c r="J133"/>
  <c i="17" r="BK104"/>
  <c i="18" r="J246"/>
  <c r="J276"/>
  <c r="BK366"/>
  <c r="BK407"/>
  <c r="BK336"/>
  <c i="19" r="J141"/>
  <c r="BK125"/>
  <c i="20" r="J102"/>
  <c r="J115"/>
  <c i="2" r="BK104"/>
  <c i="1" r="AS59"/>
  <c i="3" r="J174"/>
  <c i="5" r="BK966"/>
  <c r="F36"/>
  <c i="18" r="J180"/>
  <c i="19" r="J242"/>
  <c r="BK103"/>
  <c i="20" r="BK110"/>
  <c r="BK118"/>
  <c i="2" r="BK118"/>
  <c r="BK102"/>
  <c i="3" r="J131"/>
  <c r="BK347"/>
  <c r="BK342"/>
  <c i="5" r="BK536"/>
  <c r="J811"/>
  <c r="J200"/>
  <c i="6" r="J95"/>
  <c i="7" r="BK1443"/>
  <c r="J2516"/>
  <c r="J2538"/>
  <c r="J2100"/>
  <c r="BK321"/>
  <c r="BK879"/>
  <c r="J1946"/>
  <c r="J1443"/>
  <c r="J3216"/>
  <c r="J2691"/>
  <c r="J1890"/>
  <c i="8" r="J148"/>
  <c r="BK154"/>
  <c i="9" r="BK463"/>
  <c r="BK418"/>
  <c i="10" r="J108"/>
  <c i="11" r="J290"/>
  <c r="BK451"/>
  <c r="BK424"/>
  <c r="J609"/>
  <c r="J165"/>
  <c i="12" r="BK199"/>
  <c r="BK167"/>
  <c r="J207"/>
  <c i="13" r="J104"/>
  <c r="J327"/>
  <c r="J207"/>
  <c r="BK222"/>
  <c r="J311"/>
  <c i="14" r="BK223"/>
  <c r="BK289"/>
  <c r="BK321"/>
  <c r="J227"/>
  <c r="BK284"/>
  <c r="BK227"/>
  <c r="J357"/>
  <c r="BK296"/>
  <c i="15" r="J135"/>
  <c i="16" r="BK142"/>
  <c r="J119"/>
  <c r="BK113"/>
  <c r="J112"/>
  <c i="17" r="BK173"/>
  <c i="18" r="BK240"/>
  <c r="J369"/>
  <c r="J372"/>
  <c i="19" r="BK203"/>
  <c r="J229"/>
  <c i="20" r="BK131"/>
  <c r="BK103"/>
  <c i="3" r="J232"/>
  <c i="4" r="BK108"/>
  <c i="5" r="J625"/>
  <c i="6" r="J109"/>
  <c i="7" r="J2616"/>
  <c r="J2011"/>
  <c r="J2398"/>
  <c r="J1091"/>
  <c r="J2047"/>
  <c r="BK2548"/>
  <c r="BK1429"/>
  <c r="J2488"/>
  <c r="J382"/>
  <c r="J2508"/>
  <c r="BK2260"/>
  <c r="BK2616"/>
  <c r="BK2011"/>
  <c r="BK202"/>
  <c r="BK2769"/>
  <c r="J2693"/>
  <c r="J2492"/>
  <c r="J1098"/>
  <c i="8" r="BK126"/>
  <c r="BK155"/>
  <c r="BK149"/>
  <c r="J207"/>
  <c i="9" r="BK168"/>
  <c r="J399"/>
  <c r="BK370"/>
  <c i="10" r="BK116"/>
  <c i="11" r="BK564"/>
  <c r="BK142"/>
  <c r="BK595"/>
  <c r="J530"/>
  <c r="BK155"/>
  <c r="J197"/>
  <c r="J161"/>
  <c r="J614"/>
  <c r="J133"/>
  <c i="12" r="BK176"/>
  <c r="BK192"/>
  <c i="13" r="J245"/>
  <c r="BK154"/>
  <c r="BK262"/>
  <c r="BK276"/>
  <c r="J154"/>
  <c i="14" r="J302"/>
  <c r="BK278"/>
  <c r="BK319"/>
  <c r="BK268"/>
  <c r="J335"/>
  <c r="BK362"/>
  <c r="J195"/>
  <c r="BK136"/>
  <c r="J193"/>
  <c i="15" r="J107"/>
  <c i="16" r="J146"/>
  <c r="BK167"/>
  <c r="J143"/>
  <c i="17" r="J169"/>
  <c i="18" r="BK304"/>
  <c r="J154"/>
  <c r="BK163"/>
  <c r="J214"/>
  <c r="J292"/>
  <c i="19" r="J217"/>
  <c r="BK158"/>
  <c i="20" r="BK115"/>
  <c r="BK106"/>
  <c i="2" r="BK92"/>
  <c i="3" r="J187"/>
  <c r="J299"/>
  <c r="BK100"/>
  <c r="J170"/>
  <c i="5" r="BK334"/>
  <c r="J813"/>
  <c i="6" r="BK98"/>
  <c i="7" r="J2301"/>
  <c r="J2560"/>
  <c r="J2576"/>
  <c r="BK2570"/>
  <c r="BK2518"/>
  <c r="BK1892"/>
  <c r="BK2492"/>
  <c r="J2134"/>
  <c r="J2590"/>
  <c r="J1445"/>
  <c r="J3183"/>
  <c r="BK2736"/>
  <c r="J2634"/>
  <c r="J2008"/>
  <c i="8" r="BK162"/>
  <c r="J160"/>
  <c r="BK133"/>
  <c i="9" r="J412"/>
  <c r="J590"/>
  <c i="11" r="J586"/>
  <c r="J230"/>
  <c r="BK129"/>
  <c r="BK325"/>
  <c r="BK107"/>
  <c r="J361"/>
  <c i="12" r="J218"/>
  <c r="J223"/>
  <c r="BK203"/>
  <c i="13" r="BK266"/>
  <c r="BK220"/>
  <c r="BK358"/>
  <c r="J362"/>
  <c r="BK201"/>
  <c i="14" r="J106"/>
  <c r="BK194"/>
  <c r="BK198"/>
  <c r="BK222"/>
  <c r="J208"/>
  <c r="J223"/>
  <c r="J298"/>
  <c r="BK285"/>
  <c i="15" r="BK122"/>
  <c i="16" r="J164"/>
  <c r="J104"/>
  <c r="J140"/>
  <c i="17" r="J141"/>
  <c i="18" r="J388"/>
  <c r="BK358"/>
  <c r="BK404"/>
  <c r="J339"/>
  <c r="J220"/>
  <c i="19" r="BK128"/>
  <c r="BK147"/>
  <c i="20" r="BK134"/>
  <c r="BK113"/>
  <c i="3" r="BK303"/>
  <c r="J269"/>
  <c r="J185"/>
  <c i="5" r="J98"/>
  <c r="BK672"/>
  <c i="7" r="J2529"/>
  <c r="J1805"/>
  <c r="BK2600"/>
  <c r="BK830"/>
  <c r="J1300"/>
  <c r="BK1946"/>
  <c r="J2185"/>
  <c r="J2554"/>
  <c r="J1364"/>
  <c r="J1751"/>
  <c r="BK334"/>
  <c r="J3187"/>
  <c r="BK2634"/>
  <c r="J1611"/>
  <c i="8" r="BK159"/>
  <c r="J140"/>
  <c r="BK143"/>
  <c i="9" r="J168"/>
  <c i="11" r="J580"/>
  <c r="J138"/>
  <c r="BK542"/>
  <c i="12" r="J172"/>
  <c i="13" r="BK181"/>
  <c r="J197"/>
  <c r="BK379"/>
  <c i="14" r="BK332"/>
  <c r="BK177"/>
  <c r="BK204"/>
  <c r="J304"/>
  <c r="BK331"/>
  <c i="15" r="J127"/>
  <c i="16" r="BK125"/>
  <c r="J111"/>
  <c i="19" r="J207"/>
  <c i="2" r="BK114"/>
  <c i="3" r="J283"/>
  <c r="BK121"/>
  <c r="J116"/>
  <c i="5" r="J941"/>
  <c r="J968"/>
  <c i="6" r="J94"/>
  <c i="7" r="BK2544"/>
  <c r="BK1445"/>
  <c r="BK2375"/>
  <c r="J205"/>
  <c r="BK1421"/>
  <c i="2" r="BK142"/>
  <c i="3" r="J294"/>
  <c r="BK158"/>
  <c r="J290"/>
  <c i="4" r="J104"/>
  <c i="5" r="J672"/>
  <c r="BK98"/>
  <c i="6" r="BK129"/>
  <c i="7" r="J2346"/>
  <c r="BK2588"/>
  <c r="BK1990"/>
  <c r="BK2566"/>
  <c r="J951"/>
  <c r="BK2008"/>
  <c r="BK2238"/>
  <c r="BK2568"/>
  <c r="BK1753"/>
  <c r="BK2392"/>
  <c r="BK3216"/>
  <c r="J3087"/>
  <c r="J2695"/>
  <c r="J2486"/>
  <c r="J1074"/>
  <c i="8" r="J175"/>
  <c r="BK128"/>
  <c r="J146"/>
  <c i="9" r="J452"/>
  <c r="BK299"/>
  <c i="11" r="J437"/>
  <c r="BK328"/>
  <c r="BK437"/>
  <c r="J500"/>
  <c r="BK356"/>
  <c r="BK509"/>
  <c i="12" r="J228"/>
  <c r="BK239"/>
  <c r="BK105"/>
  <c i="13" r="J364"/>
  <c r="BK205"/>
  <c r="J222"/>
  <c r="J292"/>
  <c r="J166"/>
  <c i="14" r="J210"/>
  <c r="BK190"/>
  <c r="BK218"/>
  <c r="J264"/>
  <c r="J278"/>
  <c r="BK376"/>
  <c r="J197"/>
  <c r="J204"/>
  <c r="BK280"/>
  <c i="15" r="J117"/>
  <c i="16" r="J169"/>
  <c r="J163"/>
  <c r="BK157"/>
  <c i="17" r="BK180"/>
  <c i="18" r="J358"/>
  <c r="BK124"/>
  <c r="J173"/>
  <c r="BK419"/>
  <c i="19" r="BK153"/>
  <c r="BK179"/>
  <c i="20" r="J139"/>
  <c r="J133"/>
  <c i="2" r="J114"/>
  <c i="3" r="J179"/>
  <c r="BK286"/>
  <c r="J255"/>
  <c i="4" r="J98"/>
  <c i="5" r="J721"/>
  <c i="7" r="J1496"/>
  <c r="J2484"/>
  <c r="BK1009"/>
  <c r="BK2506"/>
  <c r="J334"/>
  <c r="BK2081"/>
  <c r="BK3212"/>
  <c r="J3030"/>
  <c r="J2732"/>
  <c r="J2598"/>
  <c r="J321"/>
  <c i="8" r="BK169"/>
  <c r="J130"/>
  <c r="BK142"/>
  <c r="BK150"/>
  <c i="9" r="J370"/>
  <c r="BK412"/>
  <c i="10" r="BK114"/>
  <c i="11" r="BK548"/>
  <c r="J556"/>
  <c r="J376"/>
  <c r="BK216"/>
  <c r="J221"/>
  <c r="J371"/>
  <c i="12" r="BK132"/>
  <c r="J109"/>
  <c r="BK130"/>
  <c i="13" r="BK240"/>
  <c r="BK193"/>
  <c r="J135"/>
  <c r="BK288"/>
  <c r="BK391"/>
  <c r="J264"/>
  <c i="14" r="BK364"/>
  <c r="BK105"/>
  <c r="J317"/>
  <c r="J187"/>
  <c r="BK272"/>
  <c r="BK300"/>
  <c r="J111"/>
  <c r="J163"/>
  <c r="J222"/>
  <c i="15" r="BK108"/>
  <c i="16" r="BK106"/>
  <c r="BK174"/>
  <c r="J153"/>
  <c i="17" r="J173"/>
  <c r="BK135"/>
  <c i="18" r="BK278"/>
  <c r="J148"/>
  <c r="BK171"/>
  <c r="J274"/>
  <c r="J143"/>
  <c r="J404"/>
  <c i="19" r="BK229"/>
  <c r="J107"/>
  <c i="20" r="J109"/>
  <c r="BK142"/>
  <c i="1" r="AS68"/>
  <c i="4" r="BK101"/>
  <c i="5" r="J886"/>
  <c r="BK728"/>
  <c i="6" r="J96"/>
  <c i="7" r="BK2356"/>
  <c r="BK812"/>
  <c r="J1245"/>
  <c r="BK2496"/>
  <c r="J1187"/>
  <c r="J1944"/>
  <c r="BK2402"/>
  <c r="J2606"/>
  <c r="J646"/>
  <c r="BK1417"/>
  <c r="J2915"/>
  <c r="BK1470"/>
  <c i="8" r="BK157"/>
  <c r="J149"/>
  <c i="9" r="J397"/>
  <c r="BK397"/>
  <c i="11" r="BK165"/>
  <c r="J447"/>
  <c r="J107"/>
  <c r="J599"/>
  <c r="BK504"/>
  <c i="12" r="BK213"/>
  <c r="J199"/>
  <c r="BK207"/>
  <c i="13" r="BK268"/>
  <c r="J157"/>
  <c r="BK348"/>
  <c r="BK147"/>
  <c r="BK135"/>
  <c i="14" r="BK373"/>
  <c r="J343"/>
  <c r="BK189"/>
  <c r="BK187"/>
  <c r="J205"/>
  <c r="BK115"/>
  <c r="BK178"/>
  <c i="16" r="J147"/>
  <c r="BK134"/>
  <c r="BK128"/>
  <c i="17" r="J158"/>
  <c i="18" r="J352"/>
  <c r="BK292"/>
  <c r="BK226"/>
  <c r="BK268"/>
  <c i="19" r="J168"/>
  <c i="20" r="J146"/>
  <c r="BK105"/>
  <c i="3" r="BK131"/>
  <c r="BK141"/>
  <c i="5" r="J337"/>
  <c r="BK958"/>
  <c i="6" r="J115"/>
  <c i="7" r="J1217"/>
  <c r="J114"/>
  <c r="J1266"/>
  <c r="BK2363"/>
  <c r="BK1098"/>
  <c r="BK2013"/>
  <c r="BK2560"/>
  <c r="J1421"/>
  <c r="J2406"/>
  <c r="J1951"/>
  <c r="J220"/>
  <c r="J1455"/>
  <c r="BK3058"/>
  <c r="BK2620"/>
  <c r="J1948"/>
  <c r="J213"/>
  <c i="8" r="J145"/>
  <c r="BK163"/>
  <c r="BK200"/>
  <c i="9" r="J421"/>
  <c r="J258"/>
  <c r="J216"/>
  <c i="11" r="J356"/>
  <c r="J266"/>
  <c r="J255"/>
  <c r="BK118"/>
  <c r="J410"/>
  <c r="BK123"/>
  <c r="J564"/>
  <c r="BK388"/>
  <c i="12" r="J212"/>
  <c r="J202"/>
  <c i="13" r="J319"/>
  <c r="J209"/>
  <c r="J116"/>
  <c r="J354"/>
  <c r="BK301"/>
  <c r="BK256"/>
  <c r="J139"/>
  <c i="14" r="BK142"/>
  <c r="J178"/>
  <c r="BK191"/>
  <c r="J168"/>
  <c r="BK242"/>
  <c r="J341"/>
  <c r="J119"/>
  <c r="J112"/>
  <c r="BK151"/>
  <c i="15" r="BK128"/>
  <c i="16" r="J121"/>
  <c r="BK111"/>
  <c r="BK104"/>
  <c i="17" r="J176"/>
  <c r="BK165"/>
  <c i="18" r="BK400"/>
  <c r="BK256"/>
  <c r="J345"/>
  <c r="BK111"/>
  <c i="19" r="J130"/>
  <c r="J115"/>
  <c i="20" r="J143"/>
  <c r="J107"/>
  <c r="J128"/>
  <c i="2" r="J135"/>
  <c i="3" r="J150"/>
  <c r="BK177"/>
  <c r="J266"/>
  <c i="4" r="J108"/>
  <c i="5" r="J621"/>
  <c r="BK625"/>
  <c i="6" r="BK107"/>
  <c i="7" r="J2402"/>
  <c r="J814"/>
  <c r="J1802"/>
  <c r="BK2373"/>
  <c r="BK2516"/>
  <c r="BK967"/>
  <c r="J2319"/>
  <c r="J2584"/>
  <c r="BK2280"/>
  <c r="BK2529"/>
  <c r="J1695"/>
  <c r="BK3192"/>
  <c r="BK2732"/>
  <c r="J2624"/>
  <c r="BK1519"/>
  <c i="8" r="BK122"/>
  <c r="BK131"/>
  <c i="9" r="J230"/>
  <c r="J159"/>
  <c i="11" r="BK484"/>
  <c i="12" r="J148"/>
  <c r="BK230"/>
  <c i="13" r="J262"/>
  <c r="J147"/>
  <c r="BK323"/>
  <c r="BK143"/>
  <c r="J158"/>
  <c i="14" r="BK264"/>
  <c r="BK213"/>
  <c r="J320"/>
  <c r="J118"/>
  <c r="J107"/>
  <c r="BK109"/>
  <c r="BK367"/>
  <c r="BK114"/>
  <c i="16" r="BK171"/>
  <c r="BK160"/>
  <c r="J171"/>
  <c r="BK166"/>
  <c i="18" r="J386"/>
  <c r="J304"/>
  <c r="J252"/>
  <c r="J278"/>
  <c r="J329"/>
  <c i="19" r="BK227"/>
  <c r="J175"/>
  <c i="20" r="BK149"/>
  <c r="J111"/>
  <c i="3" r="J212"/>
  <c r="BK217"/>
  <c r="J238"/>
  <c i="5" r="J934"/>
  <c r="J937"/>
  <c i="6" r="BK121"/>
  <c i="7" r="BK1413"/>
  <c r="BK2371"/>
  <c r="BK300"/>
  <c r="J2223"/>
  <c r="BK2608"/>
  <c r="J830"/>
  <c r="BK865"/>
  <c r="BK2342"/>
  <c r="BK2465"/>
  <c r="BK1300"/>
  <c r="J3089"/>
  <c r="BK2700"/>
  <c r="BK1309"/>
  <c i="8" r="J158"/>
  <c r="J144"/>
  <c i="9" r="J463"/>
  <c i="10" r="J91"/>
  <c i="11" r="BK565"/>
  <c r="BK371"/>
  <c i="12" r="BK123"/>
  <c r="BK247"/>
  <c i="13" r="BK284"/>
  <c r="BK271"/>
  <c i="14" r="BK306"/>
  <c r="J225"/>
  <c r="J110"/>
  <c r="BK226"/>
  <c r="BK294"/>
  <c i="16" r="J151"/>
  <c r="J108"/>
  <c i="18" r="J325"/>
  <c r="BK132"/>
  <c r="J268"/>
  <c r="BK107"/>
  <c r="J286"/>
  <c r="J128"/>
  <c i="19" r="J203"/>
  <c i="20" r="BK132"/>
  <c i="2" r="J142"/>
  <c i="3" r="J168"/>
  <c r="BK179"/>
  <c r="BK276"/>
  <c i="4" r="J92"/>
  <c i="5" r="BK968"/>
  <c i="6" r="BK102"/>
  <c i="7" r="J2612"/>
  <c r="J1800"/>
  <c r="BK2533"/>
  <c r="J2552"/>
  <c r="BK2059"/>
  <c i="2" r="J110"/>
  <c i="3" r="J315"/>
  <c r="BK181"/>
  <c r="J100"/>
  <c r="BK235"/>
  <c i="5" r="J953"/>
  <c r="BK531"/>
  <c i="6" r="J134"/>
  <c i="7" r="BK2406"/>
  <c r="BK382"/>
  <c r="BK1669"/>
  <c r="BK2598"/>
  <c r="J1152"/>
  <c r="BK2157"/>
  <c r="BK2508"/>
  <c r="J1134"/>
  <c r="BK2418"/>
  <c r="BK1390"/>
  <c r="J2425"/>
  <c r="BK1047"/>
  <c r="BK3091"/>
  <c r="J2702"/>
  <c r="J2386"/>
  <c r="BK1007"/>
  <c i="8" r="BK132"/>
  <c r="BK146"/>
  <c r="J166"/>
  <c i="9" r="J420"/>
  <c r="J588"/>
  <c i="11" r="J234"/>
  <c r="J354"/>
  <c r="BK575"/>
  <c r="BK263"/>
  <c i="12" r="BK150"/>
  <c r="BK232"/>
  <c i="13" r="BK234"/>
  <c r="BK224"/>
  <c r="BK248"/>
  <c r="J323"/>
  <c r="BK245"/>
  <c i="14" r="BK350"/>
  <c r="J191"/>
  <c r="BK154"/>
  <c r="BK354"/>
  <c r="J139"/>
  <c r="BK225"/>
  <c r="J336"/>
  <c r="J160"/>
  <c r="J308"/>
  <c i="15" r="BK135"/>
  <c i="16" r="J161"/>
  <c r="J142"/>
  <c i="17" r="J148"/>
  <c i="18" r="J396"/>
  <c r="BK392"/>
  <c r="J288"/>
  <c r="BK205"/>
  <c r="BK197"/>
  <c r="J298"/>
  <c i="19" r="J199"/>
  <c r="BK250"/>
  <c i="20" r="J154"/>
  <c r="BK123"/>
  <c i="2" r="BK107"/>
  <c i="3" r="BK185"/>
  <c r="BK256"/>
  <c r="BK270"/>
  <c i="5" r="BK964"/>
  <c r="BK962"/>
  <c i="7" r="BK1942"/>
  <c r="BK2386"/>
  <c r="BK649"/>
  <c r="J2377"/>
  <c r="J1382"/>
  <c r="J2334"/>
  <c r="J216"/>
  <c r="BK3089"/>
  <c r="BK2704"/>
  <c r="BK2624"/>
  <c r="J2025"/>
  <c r="J893"/>
  <c i="8" r="J169"/>
  <c r="BK178"/>
  <c r="BK129"/>
  <c i="9" r="J454"/>
  <c r="BK336"/>
  <c r="J604"/>
  <c i="11" r="J262"/>
  <c r="J272"/>
  <c r="BK429"/>
  <c r="J509"/>
  <c r="BK473"/>
  <c r="BK178"/>
  <c i="12" r="J219"/>
  <c r="J213"/>
  <c r="BK181"/>
  <c i="13" r="BK124"/>
  <c r="J250"/>
  <c r="J114"/>
  <c r="J162"/>
  <c r="J156"/>
  <c i="14" r="BK363"/>
  <c r="BK168"/>
  <c r="BK196"/>
  <c r="J322"/>
  <c r="J121"/>
  <c r="BK116"/>
  <c r="BK214"/>
  <c r="BK304"/>
  <c i="15" r="BK125"/>
  <c i="16" r="BK163"/>
  <c r="BK133"/>
  <c r="J152"/>
  <c i="17" r="J154"/>
  <c i="18" r="J375"/>
  <c r="BK347"/>
  <c r="BK386"/>
  <c r="J314"/>
  <c r="J363"/>
  <c r="J218"/>
  <c i="19" r="J186"/>
  <c r="J147"/>
  <c i="20" r="J135"/>
  <c i="2" r="BK100"/>
  <c i="3" r="BK162"/>
  <c r="BK192"/>
  <c r="BK330"/>
  <c i="4" r="BK98"/>
  <c i="5" r="J536"/>
  <c i="6" r="BK92"/>
  <c i="7" r="BK2388"/>
  <c r="BK358"/>
  <c r="J2260"/>
  <c r="BK2604"/>
  <c r="J2388"/>
  <c r="J1613"/>
  <c r="J2067"/>
  <c r="J2582"/>
  <c r="J996"/>
  <c r="BK2075"/>
  <c r="J2210"/>
  <c r="BK3183"/>
  <c r="J2626"/>
  <c r="BK512"/>
  <c i="8" r="BK151"/>
  <c i="9" r="J445"/>
  <c r="J245"/>
  <c r="BK109"/>
  <c i="11" r="J325"/>
  <c r="J152"/>
  <c r="BK349"/>
  <c r="J381"/>
  <c i="12" r="BK202"/>
  <c r="J105"/>
  <c r="BK137"/>
  <c i="13" r="J203"/>
  <c r="J127"/>
  <c r="BK290"/>
  <c r="J215"/>
  <c r="J358"/>
  <c i="14" r="BK342"/>
  <c r="J342"/>
  <c r="BK365"/>
  <c r="J206"/>
  <c r="BK185"/>
  <c r="BK229"/>
  <c r="J196"/>
  <c r="J148"/>
  <c r="BK205"/>
  <c i="15" r="BK119"/>
  <c i="16" r="BK126"/>
  <c r="BK154"/>
  <c r="BK168"/>
  <c i="17" r="BK106"/>
  <c i="18" r="BK375"/>
  <c r="BK260"/>
  <c r="J350"/>
  <c i="19" r="BK194"/>
  <c i="20" r="BK128"/>
  <c r="J125"/>
  <c i="3" r="BK262"/>
  <c r="J327"/>
  <c i="4" r="J94"/>
  <c i="5" r="BK721"/>
  <c i="6" r="J129"/>
  <c i="7" r="J2465"/>
  <c r="J1643"/>
  <c r="BK2185"/>
  <c r="BK2582"/>
  <c i="18" r="J400"/>
  <c r="BK284"/>
  <c r="J419"/>
  <c i="19" r="BK207"/>
  <c r="BK222"/>
  <c i="20" r="J122"/>
  <c r="BK129"/>
  <c i="2" r="BK122"/>
  <c i="3" r="J258"/>
  <c r="BK152"/>
  <c r="J195"/>
  <c r="BK170"/>
  <c i="5" r="J947"/>
  <c r="BK133"/>
  <c i="7" r="BK2606"/>
  <c r="J1892"/>
  <c r="BK2502"/>
  <c r="BK1134"/>
  <c r="J1283"/>
  <c r="BK2025"/>
  <c r="BK2618"/>
  <c r="BK1455"/>
  <c r="J2408"/>
  <c r="BK1902"/>
  <c r="J2564"/>
  <c r="J1549"/>
  <c r="J3198"/>
  <c r="BK2778"/>
  <c r="BK2689"/>
  <c r="J2363"/>
  <c i="8" r="J153"/>
  <c r="J142"/>
  <c r="J122"/>
  <c i="9" r="BK230"/>
  <c r="J423"/>
  <c i="11" r="J542"/>
  <c r="BK133"/>
  <c r="J536"/>
  <c r="J112"/>
  <c r="BK258"/>
  <c r="BK614"/>
  <c i="12" r="BK166"/>
  <c r="BK195"/>
  <c i="13" r="BK366"/>
  <c r="BK173"/>
  <c r="BK166"/>
  <c r="J301"/>
  <c r="J278"/>
  <c i="14" r="BK193"/>
  <c r="BK139"/>
  <c r="J284"/>
  <c r="J290"/>
  <c r="J209"/>
  <c r="J232"/>
  <c r="BK232"/>
  <c i="15" r="BK105"/>
  <c i="16" r="J123"/>
  <c r="J166"/>
  <c i="17" r="J162"/>
  <c r="BK162"/>
  <c i="18" r="J124"/>
  <c r="J97"/>
  <c r="BK168"/>
  <c r="J238"/>
  <c r="BK97"/>
  <c r="BK139"/>
  <c i="19" r="J162"/>
  <c i="20" r="BK125"/>
  <c r="BK99"/>
  <c r="BK119"/>
  <c i="3" r="J268"/>
  <c r="BK174"/>
  <c i="5" r="J723"/>
  <c r="BK559"/>
  <c i="6" r="BK96"/>
  <c i="7" r="BK2556"/>
  <c r="J1203"/>
  <c r="J2498"/>
  <c r="BK2523"/>
  <c r="J1058"/>
  <c r="J2225"/>
  <c r="J2504"/>
  <c r="J2382"/>
  <c r="J202"/>
  <c r="J1667"/>
  <c r="J3194"/>
  <c r="J2715"/>
  <c r="J2502"/>
  <c r="J313"/>
  <c i="8" r="BK127"/>
  <c i="9" r="J107"/>
  <c r="BK601"/>
  <c i="11" r="BK337"/>
  <c r="BK442"/>
  <c r="BK166"/>
  <c i="12" r="BK228"/>
  <c r="BK154"/>
  <c i="13" r="J228"/>
  <c r="J155"/>
  <c r="BK309"/>
  <c i="14" r="J358"/>
  <c r="BK336"/>
  <c r="BK108"/>
  <c r="J324"/>
  <c r="BK221"/>
  <c i="16" r="BK117"/>
  <c r="J120"/>
  <c i="17" r="J114"/>
  <c i="18" r="BK238"/>
  <c i="2" r="J126"/>
  <c i="3" r="J241"/>
  <c r="BK313"/>
  <c r="BK209"/>
  <c r="J220"/>
  <c i="5" r="J473"/>
  <c r="J949"/>
  <c i="6" r="J127"/>
  <c i="7" r="BK2580"/>
  <c r="BK163"/>
  <c r="J2084"/>
  <c r="BK705"/>
  <c r="BK2344"/>
  <c i="2" r="BK110"/>
  <c i="3" r="BK155"/>
  <c r="J199"/>
  <c r="BK145"/>
  <c i="5" r="BK852"/>
  <c i="6" r="BK113"/>
  <c i="7" r="BK2369"/>
  <c r="J1318"/>
  <c r="BK2512"/>
  <c r="J994"/>
  <c r="J2157"/>
  <c r="J2580"/>
  <c r="J1551"/>
  <c r="BK2404"/>
  <c r="BK2602"/>
  <c r="J2035"/>
  <c r="BK2336"/>
  <c r="BK3210"/>
  <c r="BK2776"/>
  <c r="J2544"/>
  <c r="BK235"/>
  <c i="8" r="BK166"/>
  <c r="BK168"/>
  <c r="BK134"/>
  <c i="9" r="BK154"/>
  <c r="BK438"/>
  <c r="BK594"/>
  <c i="11" r="BK535"/>
  <c r="J175"/>
  <c r="J258"/>
  <c r="J495"/>
  <c r="BK204"/>
  <c i="12" r="J162"/>
  <c r="BK172"/>
  <c r="BK218"/>
  <c i="13" r="J276"/>
  <c r="J143"/>
  <c r="J348"/>
  <c r="BK354"/>
  <c r="BK258"/>
  <c i="14" r="BK312"/>
  <c r="BK338"/>
  <c r="BK349"/>
  <c r="J130"/>
  <c r="J105"/>
  <c r="BK181"/>
  <c r="BK224"/>
  <c r="J181"/>
  <c i="15" r="J130"/>
  <c i="16" r="BK173"/>
  <c r="BK165"/>
  <c r="BK112"/>
  <c i="17" r="J111"/>
  <c i="18" r="BK411"/>
  <c r="BK214"/>
  <c r="BK173"/>
  <c r="BK148"/>
  <c r="J209"/>
  <c i="19" r="J227"/>
  <c r="J153"/>
  <c i="20" r="BK121"/>
  <c r="J96"/>
  <c i="2" r="BK133"/>
  <c i="3" r="BK283"/>
  <c r="BK318"/>
  <c r="J204"/>
  <c r="J217"/>
  <c i="5" r="J509"/>
  <c i="7" r="J2154"/>
  <c r="J2566"/>
  <c r="BK1249"/>
  <c r="J2400"/>
  <c r="J1441"/>
  <c r="J157"/>
  <c r="BK1318"/>
  <c r="BK3176"/>
  <c r="J2736"/>
  <c r="J2636"/>
  <c r="J2348"/>
  <c r="BK1382"/>
  <c i="8" r="BK158"/>
  <c r="J123"/>
  <c r="J137"/>
  <c r="J102"/>
  <c i="9" r="J173"/>
  <c r="BK454"/>
  <c r="J154"/>
  <c i="11" r="J565"/>
  <c r="BK381"/>
  <c r="J286"/>
  <c r="BK120"/>
  <c r="BK621"/>
  <c r="BK143"/>
  <c i="12" r="BK217"/>
  <c r="BK107"/>
  <c i="13" r="BK280"/>
  <c r="J288"/>
  <c r="BK286"/>
  <c r="J175"/>
  <c r="J268"/>
  <c i="14" r="J252"/>
  <c r="J334"/>
  <c r="BK359"/>
  <c r="J109"/>
  <c r="J207"/>
  <c r="BK343"/>
  <c r="BK320"/>
  <c r="J190"/>
  <c r="BK209"/>
  <c r="BK256"/>
  <c i="15" r="BK103"/>
  <c r="BK117"/>
  <c i="16" r="J138"/>
  <c r="BK164"/>
  <c i="17" r="BK151"/>
  <c r="BK169"/>
  <c i="18" r="J402"/>
  <c r="J100"/>
  <c r="J336"/>
  <c r="BK280"/>
  <c r="BK154"/>
  <c i="19" r="BK168"/>
  <c i="20" r="J142"/>
  <c r="BK98"/>
  <c i="2" r="J102"/>
  <c i="3" r="BK266"/>
  <c r="J317"/>
  <c r="J261"/>
  <c i="5" r="J133"/>
  <c i="6" r="BK95"/>
  <c i="7" r="BK2546"/>
  <c r="J967"/>
  <c r="J1479"/>
  <c r="J2512"/>
  <c r="J1047"/>
  <c r="BK2614"/>
  <c r="J2420"/>
  <c r="J2404"/>
  <c r="J2390"/>
  <c r="J3196"/>
  <c r="BK2738"/>
  <c r="BK2412"/>
  <c i="8" r="BK177"/>
  <c r="BK135"/>
  <c i="9" r="J438"/>
  <c r="J610"/>
  <c i="11" r="J424"/>
  <c r="BK184"/>
  <c r="J415"/>
  <c r="BK619"/>
  <c r="J216"/>
  <c i="12" r="J176"/>
  <c r="J160"/>
  <c r="BK156"/>
  <c i="13" r="J294"/>
  <c r="BK197"/>
  <c r="J171"/>
  <c r="BK171"/>
  <c r="J307"/>
  <c i="14" r="BK308"/>
  <c r="BK323"/>
  <c r="BK356"/>
  <c r="J345"/>
  <c r="J363"/>
  <c r="J370"/>
  <c r="J244"/>
  <c r="BK310"/>
  <c i="15" r="J108"/>
  <c i="16" r="J110"/>
  <c r="J115"/>
  <c r="J165"/>
  <c i="17" r="J165"/>
  <c i="18" r="BK282"/>
  <c r="BK402"/>
  <c r="J193"/>
  <c r="J132"/>
  <c i="19" r="BK115"/>
  <c r="BK123"/>
  <c i="20" r="BK96"/>
  <c r="J129"/>
  <c i="3" r="J121"/>
  <c r="J158"/>
  <c i="5" r="J958"/>
  <c r="J726"/>
  <c i="6" r="BK100"/>
  <c i="7" r="J2358"/>
  <c r="J300"/>
  <c r="BK1581"/>
  <c r="J2604"/>
  <c r="J1198"/>
  <c r="BK2414"/>
  <c r="BK1198"/>
  <c r="J2392"/>
  <c r="J1438"/>
  <c r="J2205"/>
  <c r="BK3198"/>
  <c r="BK2781"/>
  <c r="BK2636"/>
  <c r="BK579"/>
  <c i="8" r="J177"/>
  <c r="J132"/>
  <c r="J127"/>
  <c r="J126"/>
  <c i="9" r="J356"/>
  <c r="BK590"/>
  <c i="11" r="J419"/>
  <c r="J388"/>
  <c r="BK294"/>
  <c r="BK242"/>
  <c r="J588"/>
  <c r="J478"/>
  <c r="BK570"/>
  <c r="J226"/>
  <c r="J525"/>
  <c i="12" r="BK212"/>
  <c r="J230"/>
  <c r="BK139"/>
  <c i="13" r="J274"/>
  <c r="J240"/>
  <c r="J224"/>
  <c r="J246"/>
  <c r="BK274"/>
  <c i="14" r="J221"/>
  <c r="J306"/>
  <c r="J364"/>
  <c r="J340"/>
  <c r="J116"/>
  <c r="BK203"/>
  <c r="J272"/>
  <c r="J189"/>
  <c r="BK298"/>
  <c r="J108"/>
  <c i="15" r="BK116"/>
  <c i="16" r="J134"/>
  <c r="BK135"/>
  <c r="BK146"/>
  <c i="17" r="BK148"/>
  <c i="18" r="J107"/>
  <c r="J201"/>
  <c r="J187"/>
  <c r="BK276"/>
  <c r="BK352"/>
  <c r="J135"/>
  <c i="19" r="J248"/>
  <c i="20" r="J130"/>
  <c r="J106"/>
  <c r="J123"/>
  <c i="1" r="AS55"/>
  <c i="3" r="J253"/>
  <c i="4" r="BK106"/>
  <c i="5" r="BK850"/>
  <c i="6" r="BK127"/>
  <c i="7" r="BK2015"/>
  <c r="BK209"/>
  <c r="J2342"/>
  <c r="J2600"/>
  <c r="J1160"/>
  <c r="BK1613"/>
  <c r="BK951"/>
  <c r="J2546"/>
  <c r="J374"/>
  <c r="BK2293"/>
  <c r="J3208"/>
  <c r="J2769"/>
  <c r="J2670"/>
  <c r="J1693"/>
  <c i="8" r="J135"/>
  <c r="J138"/>
  <c r="BK148"/>
  <c i="9" r="BK452"/>
  <c r="J339"/>
  <c i="11" r="BK415"/>
  <c r="BK536"/>
  <c r="BK425"/>
  <c r="BK520"/>
  <c r="J429"/>
  <c r="J514"/>
  <c i="12" r="J150"/>
  <c r="J171"/>
  <c r="J111"/>
  <c i="13" r="BK327"/>
  <c r="BK129"/>
  <c r="J282"/>
  <c r="BK162"/>
  <c i="14" r="BK290"/>
  <c r="J339"/>
  <c r="J367"/>
  <c r="J164"/>
  <c r="BK160"/>
  <c r="J154"/>
  <c r="BK333"/>
  <c r="J338"/>
  <c i="15" r="BK114"/>
  <c i="16" r="BK143"/>
  <c r="BK149"/>
  <c r="J135"/>
  <c r="BK123"/>
  <c i="17" r="J104"/>
  <c i="18" r="BK356"/>
  <c r="J176"/>
  <c r="J240"/>
  <c r="J392"/>
  <c i="19" r="J211"/>
  <c i="5" r="BK491"/>
  <c i="6" r="BK117"/>
  <c i="7" r="J2602"/>
  <c r="BK1951"/>
  <c r="J2518"/>
  <c r="BK1020"/>
  <c r="BK2352"/>
  <c r="BK213"/>
  <c r="BK2622"/>
  <c r="BK1372"/>
  <c r="BK2576"/>
  <c r="BK1462"/>
  <c r="BK3206"/>
  <c r="J2781"/>
  <c r="J2628"/>
  <c r="BK2047"/>
  <c i="8" r="BK115"/>
  <c r="J164"/>
  <c i="9" r="BK555"/>
  <c r="J385"/>
  <c i="11" r="BK268"/>
  <c r="BK302"/>
  <c r="J207"/>
  <c r="J198"/>
  <c i="13" r="J258"/>
  <c r="BK369"/>
  <c r="J205"/>
  <c i="14" r="BK206"/>
  <c r="BK282"/>
  <c r="J355"/>
  <c r="J145"/>
  <c i="15" r="BK134"/>
  <c i="16" r="J128"/>
  <c r="BK150"/>
  <c i="17" r="J131"/>
  <c i="18" r="J119"/>
  <c r="BK220"/>
  <c i="19" r="J123"/>
  <c i="20" r="J97"/>
  <c i="2" r="BK96"/>
  <c i="3" r="BK258"/>
  <c r="J354"/>
  <c r="J192"/>
  <c i="5" r="BK550"/>
  <c r="J559"/>
  <c i="6" r="J123"/>
  <c r="J111"/>
  <c i="7" r="J1968"/>
  <c r="BK2562"/>
  <c r="J1215"/>
  <c r="J2412"/>
  <c r="BK799"/>
  <c i="2" r="J131"/>
  <c i="3" r="BK338"/>
  <c r="BK245"/>
  <c r="BK102"/>
  <c i="4" r="J106"/>
  <c i="5" r="BK813"/>
  <c r="J945"/>
  <c i="6" r="BK137"/>
  <c i="7" r="BK2490"/>
  <c r="BK1841"/>
  <c r="J2414"/>
  <c r="BK445"/>
  <c r="BK1364"/>
  <c r="BK2596"/>
  <c r="J1448"/>
  <c r="J2510"/>
  <c r="J512"/>
  <c r="J2013"/>
  <c r="BK3196"/>
  <c r="J2734"/>
  <c r="J2622"/>
  <c r="BK1187"/>
  <c i="8" r="J204"/>
  <c r="BK207"/>
  <c r="BK123"/>
  <c r="BK204"/>
  <c i="9" r="BK185"/>
  <c r="BK249"/>
  <c i="11" r="BK580"/>
  <c r="BK395"/>
  <c r="J456"/>
  <c r="J320"/>
  <c r="J242"/>
  <c r="J604"/>
  <c r="J184"/>
  <c i="12" r="BK233"/>
  <c r="J110"/>
  <c i="13" r="BK317"/>
  <c r="J317"/>
  <c r="BK296"/>
  <c r="BK114"/>
  <c r="BK203"/>
  <c i="14" r="J282"/>
  <c r="J229"/>
  <c r="J331"/>
  <c r="J314"/>
  <c r="J313"/>
  <c r="J354"/>
  <c r="J349"/>
  <c r="BK357"/>
  <c r="BK118"/>
  <c i="15" r="BK115"/>
  <c i="16" r="J136"/>
  <c r="BK122"/>
  <c r="J157"/>
  <c i="17" r="BK158"/>
  <c i="18" r="BK250"/>
  <c r="BK119"/>
  <c r="BK209"/>
  <c r="J294"/>
  <c r="J312"/>
  <c i="19" r="BK217"/>
  <c r="BK111"/>
  <c i="20" r="BK124"/>
  <c r="BK109"/>
  <c r="BK101"/>
  <c i="2" r="J146"/>
  <c i="3" r="BK105"/>
  <c r="J279"/>
  <c r="BK241"/>
  <c i="5" r="BK920"/>
  <c r="BK621"/>
  <c i="7" r="J2610"/>
  <c r="J1970"/>
  <c r="BK360"/>
  <c r="BK2322"/>
  <c r="J799"/>
  <c r="BK2398"/>
  <c r="BK1091"/>
  <c r="J3200"/>
  <c r="BK2913"/>
  <c r="BK2670"/>
  <c r="BK2319"/>
  <c r="BK1160"/>
  <c i="8" r="J139"/>
  <c r="J129"/>
  <c r="J151"/>
  <c r="J173"/>
  <c i="9" r="J419"/>
  <c r="BK478"/>
  <c i="10" r="J114"/>
  <c i="11" r="J460"/>
  <c r="J442"/>
  <c r="BK266"/>
  <c r="J115"/>
  <c r="BK495"/>
  <c i="12" r="J233"/>
  <c r="BK144"/>
  <c r="J132"/>
  <c i="13" r="BK330"/>
  <c r="J313"/>
  <c r="J298"/>
  <c r="J179"/>
  <c r="BK209"/>
  <c r="BK215"/>
  <c i="14" r="J311"/>
  <c r="J240"/>
  <c r="BK348"/>
  <c r="J300"/>
  <c r="BK380"/>
  <c r="J185"/>
  <c r="J202"/>
  <c r="BK361"/>
  <c r="BK148"/>
  <c i="15" r="J124"/>
  <c i="16" r="J127"/>
  <c r="J118"/>
  <c r="BK139"/>
  <c r="BK124"/>
  <c i="17" r="BK114"/>
  <c i="18" r="BK319"/>
  <c r="J244"/>
  <c r="BK201"/>
  <c r="J308"/>
  <c r="BK244"/>
  <c r="BK415"/>
  <c i="19" r="J194"/>
  <c r="BK170"/>
  <c i="20" r="J110"/>
  <c r="J104"/>
  <c i="3" r="BK279"/>
  <c r="BK315"/>
  <c r="BK150"/>
  <c r="J226"/>
  <c i="5" r="BK937"/>
  <c r="J491"/>
  <c i="6" r="BK119"/>
  <c i="7" r="J2496"/>
  <c r="BK1924"/>
  <c r="BK1800"/>
  <c r="BK2564"/>
  <c r="J2336"/>
  <c r="J1413"/>
  <c r="BK1807"/>
  <c r="BK2210"/>
  <c r="J2578"/>
  <c r="J187"/>
  <c r="J3210"/>
  <c r="J2653"/>
  <c r="BK1058"/>
  <c i="8" r="J163"/>
  <c r="J143"/>
  <c i="9" r="J185"/>
  <c i="10" r="BK91"/>
  <c i="11" r="BK560"/>
  <c r="BK530"/>
  <c r="J155"/>
  <c r="J425"/>
  <c i="12" r="BK160"/>
  <c r="J139"/>
  <c r="J247"/>
  <c i="13" r="J243"/>
  <c r="BK237"/>
  <c r="J248"/>
  <c r="J290"/>
  <c r="J199"/>
  <c i="14" r="J177"/>
  <c r="J219"/>
  <c r="BK311"/>
  <c r="J292"/>
  <c r="J326"/>
  <c r="BK328"/>
  <c r="BK121"/>
  <c r="J376"/>
  <c i="15" r="J128"/>
  <c i="16" r="BK152"/>
  <c r="J117"/>
  <c r="BK136"/>
  <c i="17" r="J106"/>
  <c i="18" r="BK314"/>
  <c r="J415"/>
  <c i="19" r="J182"/>
  <c r="BK169"/>
  <c i="20" r="BK107"/>
  <c r="J119"/>
  <c i="3" r="J338"/>
  <c i="4" r="J96"/>
  <c i="5" r="J674"/>
  <c r="J334"/>
  <c i="7" r="BK2510"/>
  <c r="J1843"/>
  <c r="BK2572"/>
  <c r="J406"/>
  <c r="J1417"/>
  <c r="BK220"/>
  <c r="BK814"/>
  <c r="BK1922"/>
  <c r="J131"/>
  <c r="J1701"/>
  <c r="BK2540"/>
  <c r="J1581"/>
  <c r="J3206"/>
  <c r="J2913"/>
  <c r="J2697"/>
  <c r="BK2626"/>
  <c r="BK2067"/>
  <c i="8" r="BK165"/>
  <c r="J161"/>
  <c r="BK102"/>
  <c r="J159"/>
  <c r="J154"/>
  <c i="9" r="J109"/>
  <c r="J512"/>
  <c i="11" r="J595"/>
  <c r="BK478"/>
  <c r="BK306"/>
  <c r="J211"/>
  <c r="BK586"/>
  <c r="J473"/>
  <c r="BK361"/>
  <c r="J337"/>
  <c r="J110"/>
  <c i="12" r="J156"/>
  <c r="BK133"/>
  <c r="J188"/>
  <c i="13" r="BK169"/>
  <c r="BK120"/>
  <c r="J193"/>
  <c r="J187"/>
  <c r="J345"/>
  <c r="BK243"/>
  <c i="14" r="J330"/>
  <c r="J337"/>
  <c r="J213"/>
  <c r="J312"/>
  <c r="J315"/>
  <c r="J316"/>
  <c r="J332"/>
  <c i="15" r="J125"/>
  <c i="16" r="J144"/>
  <c r="J155"/>
  <c r="BK161"/>
  <c r="J167"/>
  <c i="17" r="BK131"/>
  <c i="18" r="BK272"/>
  <c r="J236"/>
  <c r="J115"/>
  <c r="J179"/>
  <c r="BK306"/>
  <c i="19" r="J222"/>
  <c r="BK162"/>
  <c i="20" r="BK140"/>
  <c r="J141"/>
  <c r="J100"/>
  <c i="3" r="J323"/>
  <c r="J262"/>
  <c r="BK136"/>
  <c r="J286"/>
  <c i="5" r="J523"/>
  <c r="J955"/>
  <c i="6" r="BK115"/>
  <c i="7" r="J2574"/>
  <c r="J1178"/>
  <c r="J2523"/>
  <c r="J2162"/>
  <c r="BK996"/>
  <c r="BK1968"/>
  <c r="J2418"/>
  <c r="J423"/>
  <c r="J2367"/>
  <c r="J1470"/>
  <c r="J1990"/>
  <c r="BK1217"/>
  <c r="BK2915"/>
  <c r="BK2702"/>
  <c r="BK2410"/>
  <c r="J812"/>
  <c i="8" r="J124"/>
  <c r="J200"/>
  <c i="9" r="J495"/>
  <c r="J271"/>
  <c r="BK320"/>
  <c i="11" r="BK275"/>
  <c r="BK419"/>
  <c r="BK265"/>
  <c r="J204"/>
  <c r="J246"/>
  <c r="BK158"/>
  <c i="12" r="J123"/>
  <c r="BK201"/>
  <c i="13" r="J131"/>
  <c r="J253"/>
  <c r="J185"/>
  <c r="BK207"/>
  <c r="BK246"/>
  <c i="14" r="BK216"/>
  <c r="BK217"/>
  <c r="BK315"/>
  <c r="BK341"/>
  <c r="BK345"/>
  <c r="J285"/>
  <c r="BK352"/>
  <c r="J325"/>
  <c i="15" r="BK123"/>
  <c r="BK112"/>
  <c i="16" r="J126"/>
  <c r="J106"/>
  <c r="J113"/>
  <c i="17" r="BK111"/>
  <c i="18" r="BK274"/>
  <c r="J122"/>
  <c r="BK246"/>
  <c r="J165"/>
  <c r="J411"/>
  <c i="19" r="BK136"/>
  <c r="J246"/>
  <c i="20" r="J138"/>
  <c r="BK102"/>
  <c r="BK139"/>
  <c i="3" r="J162"/>
  <c r="BK317"/>
  <c i="5" r="BK960"/>
  <c r="BK337"/>
  <c i="6" r="J100"/>
  <c i="7" r="J2340"/>
  <c r="J445"/>
  <c r="BK1403"/>
  <c r="BK2488"/>
  <c r="BK423"/>
  <c r="J2015"/>
  <c r="J2396"/>
  <c r="BK2594"/>
  <c i="11" r="BK320"/>
  <c r="BK298"/>
  <c r="BK290"/>
  <c i="12" r="BK143"/>
  <c i="13" r="BK344"/>
  <c r="J321"/>
  <c r="BK179"/>
  <c i="14" r="BK322"/>
  <c r="BK326"/>
  <c r="J194"/>
  <c r="BK252"/>
  <c i="15" r="BK99"/>
  <c i="16" r="BK151"/>
  <c i="18" r="J316"/>
  <c r="BK323"/>
  <c i="19" r="J136"/>
  <c i="20" r="J101"/>
  <c r="J134"/>
  <c i="2" r="J104"/>
  <c i="3" r="BK220"/>
  <c r="J209"/>
  <c r="J152"/>
  <c i="5" r="BK941"/>
  <c i="6" r="BK125"/>
  <c i="7" r="J2379"/>
  <c r="J849"/>
  <c r="BK1643"/>
  <c r="J2490"/>
  <c r="BK1036"/>
  <c i="2" r="BK135"/>
  <c i="3" r="BK195"/>
  <c r="J303"/>
  <c r="J105"/>
  <c i="5" r="J852"/>
  <c r="J966"/>
  <c r="J762"/>
  <c i="7" r="BK2550"/>
  <c r="BK2035"/>
  <c r="J2550"/>
  <c r="J1212"/>
  <c r="J2329"/>
  <c r="BK2379"/>
  <c r="J2548"/>
  <c r="J1822"/>
  <c r="J2371"/>
  <c r="BK977"/>
  <c r="BK1583"/>
  <c r="BK2795"/>
  <c r="J2689"/>
  <c r="J2352"/>
  <c r="J705"/>
  <c i="8" r="BK202"/>
  <c r="BK164"/>
  <c r="BK152"/>
  <c i="9" r="BK245"/>
  <c r="BK180"/>
  <c r="BK399"/>
  <c i="11" r="J302"/>
  <c r="J265"/>
  <c r="J590"/>
  <c r="J125"/>
  <c r="J137"/>
  <c r="BK460"/>
  <c r="BK112"/>
  <c i="12" r="J137"/>
  <c r="J126"/>
  <c i="13" r="BK195"/>
  <c r="J356"/>
  <c r="BK362"/>
  <c r="BK294"/>
  <c r="BK127"/>
  <c r="BK226"/>
  <c i="14" r="BK366"/>
  <c r="J114"/>
  <c r="J200"/>
  <c r="BK176"/>
  <c r="BK340"/>
  <c r="BK302"/>
  <c r="BK360"/>
  <c r="BK119"/>
  <c r="BK197"/>
  <c i="15" r="BK130"/>
  <c i="16" r="J122"/>
  <c r="BK138"/>
  <c r="J160"/>
  <c i="17" r="BK121"/>
  <c i="18" r="J300"/>
  <c r="BK172"/>
  <c r="J280"/>
  <c r="BK103"/>
  <c r="BK179"/>
  <c i="19" r="J128"/>
  <c r="J113"/>
  <c i="20" r="J121"/>
  <c r="BK100"/>
  <c i="2" r="BK131"/>
  <c i="3" r="BK126"/>
  <c r="J181"/>
  <c r="J176"/>
  <c i="4" r="J101"/>
  <c i="5" r="BK934"/>
  <c i="7" r="J1704"/>
  <c r="J1462"/>
  <c r="BK2416"/>
  <c r="BK1944"/>
  <c r="BK2498"/>
  <c r="BK1496"/>
  <c r="BK3208"/>
  <c r="BK2753"/>
  <c r="BK2630"/>
  <c r="BK1549"/>
  <c i="8" r="BK125"/>
  <c r="J162"/>
  <c r="J155"/>
  <c i="9" r="J519"/>
  <c r="BK419"/>
  <c r="J281"/>
  <c r="J478"/>
  <c i="11" r="BK525"/>
  <c r="J120"/>
  <c r="J535"/>
  <c r="BK198"/>
  <c r="J158"/>
  <c r="BK609"/>
  <c i="12" r="BK119"/>
  <c r="BK208"/>
  <c i="13" r="J260"/>
  <c r="J352"/>
  <c r="BK217"/>
  <c r="J344"/>
  <c r="J124"/>
  <c i="14" r="J323"/>
  <c r="J115"/>
  <c r="J151"/>
  <c r="J280"/>
  <c r="J256"/>
  <c r="BK325"/>
  <c r="J242"/>
  <c r="BK314"/>
  <c r="J380"/>
  <c r="J198"/>
  <c i="15" r="J134"/>
  <c i="16" r="J116"/>
  <c r="J107"/>
  <c r="BK105"/>
  <c r="J105"/>
  <c i="17" r="J119"/>
  <c i="18" r="BK369"/>
  <c r="J205"/>
  <c r="J111"/>
  <c r="J306"/>
  <c r="BK333"/>
  <c i="19" r="J158"/>
  <c r="J190"/>
  <c i="20" r="J114"/>
  <c r="J118"/>
  <c i="2" r="BK138"/>
  <c i="3" r="BK116"/>
  <c r="BK199"/>
  <c r="BK253"/>
  <c i="4" r="BK110"/>
  <c i="5" r="BK393"/>
  <c r="J960"/>
  <c i="6" r="J117"/>
  <c i="7" r="BK2436"/>
  <c r="J1824"/>
  <c r="J2394"/>
  <c r="J360"/>
  <c r="BK2438"/>
  <c r="BK1948"/>
  <c r="J2533"/>
  <c r="BK122"/>
  <c r="J1429"/>
  <c r="BK2500"/>
  <c r="BK2554"/>
  <c r="J1020"/>
  <c r="J2778"/>
  <c r="J2556"/>
  <c i="8" r="BK136"/>
  <c r="J170"/>
  <c i="9" r="BK430"/>
  <c r="J601"/>
  <c i="11" r="J570"/>
  <c r="BK138"/>
  <c r="J118"/>
  <c r="BK514"/>
  <c r="BK230"/>
  <c r="J268"/>
  <c i="12" r="BK126"/>
  <c r="BK109"/>
  <c i="13" r="J325"/>
  <c r="BK211"/>
  <c r="BK315"/>
  <c r="BK199"/>
  <c r="BK260"/>
  <c i="14" r="BK130"/>
  <c r="J117"/>
  <c r="BK316"/>
  <c r="BK344"/>
  <c r="BK276"/>
  <c r="BK192"/>
  <c r="J224"/>
  <c i="15" r="BK104"/>
  <c i="16" r="BK162"/>
  <c r="BK141"/>
  <c r="J174"/>
  <c i="17" r="J137"/>
  <c r="BK127"/>
  <c i="18" r="J171"/>
  <c r="J390"/>
  <c r="J168"/>
  <c i="19" r="BK182"/>
  <c r="BK130"/>
  <c i="20" r="BK151"/>
  <c r="BK104"/>
  <c i="3" r="J330"/>
  <c r="BK264"/>
  <c i="5" r="J728"/>
  <c r="J393"/>
  <c i="6" r="BK109"/>
  <c i="7" r="J2384"/>
  <c r="J579"/>
  <c r="BK2334"/>
  <c r="BK849"/>
  <c r="BK1266"/>
  <c r="J2620"/>
  <c r="BK1695"/>
  <c r="BK1802"/>
  <c r="J2562"/>
  <c r="BK2340"/>
  <c r="J2572"/>
  <c r="BK1701"/>
  <c r="J3212"/>
  <c r="J2973"/>
  <c r="J2704"/>
  <c r="J2540"/>
  <c r="J2322"/>
  <c r="J970"/>
  <c i="8" r="BK198"/>
  <c r="BK130"/>
  <c r="J136"/>
  <c r="J168"/>
  <c i="9" r="BK281"/>
  <c r="J430"/>
  <c r="BK107"/>
  <c i="11" r="J548"/>
  <c r="BK342"/>
  <c r="BK272"/>
  <c r="BK137"/>
  <c r="BK552"/>
  <c r="J263"/>
  <c r="BK262"/>
  <c r="BK125"/>
  <c r="J621"/>
  <c r="BK221"/>
  <c i="12" r="J154"/>
  <c r="J130"/>
  <c i="13" r="BK345"/>
  <c r="J379"/>
  <c r="BK177"/>
  <c r="BK298"/>
  <c r="BK104"/>
  <c r="J220"/>
  <c i="14" r="J199"/>
  <c r="BK353"/>
  <c r="BK188"/>
  <c r="J217"/>
  <c r="BK240"/>
  <c r="J236"/>
  <c r="J212"/>
  <c i="15" r="J99"/>
  <c i="16" r="BK121"/>
  <c r="J124"/>
  <c r="BK108"/>
  <c i="17" r="J100"/>
  <c i="18" r="BK339"/>
  <c r="BK345"/>
  <c r="J103"/>
  <c r="BK236"/>
  <c r="BK308"/>
  <c r="BK170"/>
  <c r="BK193"/>
  <c i="19" r="J125"/>
  <c r="J250"/>
  <c i="20" r="J136"/>
  <c r="BK154"/>
  <c i="2" r="J122"/>
  <c i="3" r="BK307"/>
  <c r="BK248"/>
  <c r="BK323"/>
  <c i="5" r="BK949"/>
  <c r="BK947"/>
  <c r="BK523"/>
  <c i="6" r="J131"/>
  <c i="7" r="BK2484"/>
  <c r="BK415"/>
  <c r="BK2154"/>
  <c r="J163"/>
  <c r="BK374"/>
  <c r="BK1904"/>
  <c r="J2494"/>
  <c r="BK248"/>
  <c r="BK2346"/>
  <c r="J873"/>
  <c r="BK2384"/>
  <c r="J3214"/>
  <c r="J3091"/>
  <c r="BK2695"/>
  <c r="BK2538"/>
  <c r="J1345"/>
  <c i="8" r="BK173"/>
  <c r="BK175"/>
  <c r="BK172"/>
  <c i="9" r="BK385"/>
  <c r="J505"/>
  <c i="11" r="BK489"/>
  <c r="J267"/>
  <c r="J129"/>
  <c r="J366"/>
  <c r="BK376"/>
  <c r="BK599"/>
  <c i="12" r="J239"/>
  <c r="BK219"/>
  <c r="J133"/>
  <c i="13" r="J226"/>
  <c r="BK313"/>
  <c r="BK282"/>
  <c r="BK292"/>
  <c r="BK264"/>
  <c i="14" r="J344"/>
  <c r="BK327"/>
  <c r="BK346"/>
  <c r="J356"/>
  <c r="J373"/>
  <c r="J346"/>
  <c r="J201"/>
  <c r="BK124"/>
  <c r="BK200"/>
  <c i="15" r="BK126"/>
  <c i="16" r="BK119"/>
  <c r="J114"/>
  <c r="J125"/>
  <c i="17" r="J145"/>
  <c i="18" r="BK286"/>
  <c r="BK234"/>
  <c r="BK152"/>
  <c r="J183"/>
  <c r="BK135"/>
  <c r="J197"/>
  <c i="19" r="BK211"/>
  <c r="BK175"/>
  <c i="20" r="BK136"/>
  <c r="J132"/>
  <c r="J151"/>
  <c i="3" r="BK166"/>
  <c r="BK261"/>
  <c i="4" r="BK96"/>
  <c i="5" r="BK816"/>
  <c i="6" r="J119"/>
  <c r="BK123"/>
  <c i="7" r="J2081"/>
  <c r="J235"/>
  <c r="BK1843"/>
  <c r="J2514"/>
  <c r="J2568"/>
  <c r="J2592"/>
  <c r="BK216"/>
  <c r="J2118"/>
  <c r="J2344"/>
  <c r="J1036"/>
  <c r="BK2797"/>
  <c r="BK2693"/>
  <c r="BK2382"/>
  <c i="8" r="J193"/>
  <c r="J128"/>
  <c i="9" r="BK356"/>
  <c r="BK423"/>
  <c i="11" r="BK456"/>
  <c r="BK207"/>
  <c r="BK604"/>
  <c i="12" r="BK188"/>
  <c r="BK162"/>
  <c i="13" r="J366"/>
  <c r="J234"/>
  <c r="BK109"/>
  <c i="14" r="BK236"/>
  <c r="BK164"/>
  <c r="BK110"/>
  <c i="15" r="BK127"/>
  <c i="16" r="J149"/>
  <c i="18" r="J379"/>
  <c r="BK390"/>
  <c r="J189"/>
  <c r="BK350"/>
  <c r="BK218"/>
  <c r="BK288"/>
  <c r="J139"/>
  <c i="20" r="J131"/>
  <c r="BK130"/>
  <c i="2" r="J92"/>
  <c i="3" r="BK294"/>
  <c r="J126"/>
  <c r="J145"/>
  <c i="5" r="J816"/>
  <c r="J550"/>
  <c i="6" r="J107"/>
  <c i="7" r="J2410"/>
  <c r="J649"/>
  <c r="J1390"/>
  <c r="BK1667"/>
  <c i="3" r="J229"/>
  <c r="BK259"/>
  <c r="J276"/>
  <c i="5" r="J531"/>
  <c r="BK447"/>
  <c i="6" r="BK111"/>
  <c r="BK105"/>
  <c i="7" r="BK1693"/>
  <c r="BK1438"/>
  <c r="BK1822"/>
  <c r="J358"/>
  <c r="BK1824"/>
  <c r="BK2486"/>
  <c r="BK832"/>
  <c r="BK2348"/>
  <c r="J2542"/>
  <c r="J757"/>
  <c r="BK3187"/>
  <c r="J2710"/>
  <c r="BK2628"/>
  <c r="BK2118"/>
  <c i="8" r="J174"/>
  <c r="BK145"/>
  <c r="BK124"/>
  <c i="9" r="BK445"/>
  <c r="BK493"/>
  <c i="10" r="BK102"/>
  <c i="11" r="BK500"/>
  <c r="BK110"/>
  <c r="BK161"/>
  <c r="J252"/>
  <c r="BK201"/>
  <c r="J143"/>
  <c r="BK246"/>
  <c i="12" r="J187"/>
  <c r="J195"/>
  <c i="13" r="BK253"/>
  <c r="J183"/>
  <c r="J211"/>
  <c r="J181"/>
  <c r="BK155"/>
  <c i="14" r="BK145"/>
  <c r="J361"/>
  <c r="BK335"/>
  <c r="J350"/>
  <c r="BK113"/>
  <c r="J260"/>
  <c r="BK292"/>
  <c r="BK107"/>
  <c i="15" r="J119"/>
  <c i="16" r="J148"/>
  <c r="BK169"/>
  <c r="J173"/>
  <c i="17" r="J116"/>
  <c i="18" r="BK312"/>
  <c r="J234"/>
  <c r="BK325"/>
  <c r="J272"/>
  <c r="J407"/>
  <c i="19" r="J231"/>
  <c i="20" r="J103"/>
  <c r="BK117"/>
  <c r="J140"/>
  <c i="2" r="J107"/>
  <c i="3" r="BK255"/>
  <c r="J141"/>
  <c r="J136"/>
  <c r="J111"/>
  <c i="5" r="J920"/>
  <c i="7" r="BK1074"/>
  <c r="J2500"/>
  <c r="J2586"/>
  <c r="BK2240"/>
  <c r="J2558"/>
  <c r="BK1699"/>
  <c r="BK3194"/>
  <c r="J2776"/>
  <c r="BK2691"/>
  <c r="BK2396"/>
  <c r="J1009"/>
  <c i="8" r="J178"/>
  <c r="BK171"/>
  <c r="BK137"/>
  <c r="J131"/>
  <c i="9" r="BK519"/>
  <c r="J555"/>
  <c r="BK322"/>
  <c i="11" r="BK152"/>
  <c r="J201"/>
  <c r="J181"/>
  <c r="J451"/>
  <c r="BK115"/>
  <c r="J306"/>
  <c i="12" r="J186"/>
  <c r="BK171"/>
  <c r="J236"/>
  <c i="13" r="J177"/>
  <c r="BK189"/>
  <c r="BK352"/>
  <c r="J256"/>
  <c r="J237"/>
  <c i="14" r="J192"/>
  <c r="BK186"/>
  <c r="J347"/>
  <c r="J352"/>
  <c r="J348"/>
  <c r="J353"/>
  <c r="BK117"/>
  <c r="BK112"/>
  <c i="15" r="BK107"/>
  <c i="16" r="BK153"/>
  <c r="BK118"/>
  <c i="17" r="J180"/>
  <c r="BK116"/>
  <c i="18" r="BK230"/>
  <c r="J323"/>
  <c r="J226"/>
  <c r="BK189"/>
  <c r="BK396"/>
  <c r="BK294"/>
  <c i="19" r="J120"/>
  <c r="J170"/>
  <c i="20" r="J116"/>
  <c r="J98"/>
  <c i="2" r="J100"/>
  <c i="3" r="J223"/>
  <c r="BK111"/>
  <c r="BK269"/>
  <c r="BK176"/>
  <c i="5" r="BK762"/>
  <c i="6" r="BK134"/>
  <c i="7" r="BK2592"/>
  <c r="J2238"/>
  <c r="BK191"/>
  <c r="J2075"/>
  <c r="BK2584"/>
  <c r="J2375"/>
  <c r="J2614"/>
  <c r="BK1345"/>
  <c r="J1902"/>
  <c r="BK2338"/>
  <c r="BK1611"/>
  <c r="BK3087"/>
  <c r="BK2697"/>
  <c r="BK2162"/>
  <c i="8" r="BK167"/>
  <c r="J172"/>
  <c r="BK138"/>
  <c i="9" r="BK216"/>
  <c i="11" r="BK393"/>
  <c r="J560"/>
  <c r="BK354"/>
  <c r="J294"/>
  <c r="BK175"/>
  <c r="J328"/>
  <c i="12" r="J119"/>
  <c r="J192"/>
  <c i="13" r="BK393"/>
  <c r="J173"/>
  <c r="BK156"/>
  <c r="J369"/>
  <c r="J284"/>
  <c r="BK232"/>
  <c i="14" r="BK324"/>
  <c r="J172"/>
  <c r="BK244"/>
  <c r="J133"/>
  <c r="J215"/>
  <c r="J218"/>
  <c r="J289"/>
  <c r="BK339"/>
  <c i="15" r="J116"/>
  <c r="J110"/>
  <c i="16" r="J168"/>
  <c r="BK116"/>
  <c i="17" r="BK119"/>
  <c i="18" r="BK316"/>
  <c r="J230"/>
  <c r="BK300"/>
  <c i="19" r="BK248"/>
  <c r="BK141"/>
  <c i="20" r="J105"/>
  <c r="BK143"/>
  <c i="3" r="BK128"/>
  <c r="BK268"/>
  <c i="5" r="BK945"/>
  <c r="BK953"/>
  <c i="6" r="J140"/>
  <c r="J98"/>
  <c i="7" r="BK2134"/>
  <c r="BK2542"/>
  <c r="J122"/>
  <c r="J1519"/>
  <c r="BK757"/>
  <c r="J1924"/>
  <c r="J2594"/>
  <c r="BK2084"/>
  <c r="J2436"/>
  <c r="BK1203"/>
  <c r="J2356"/>
  <c r="BK851"/>
  <c r="J3176"/>
  <c r="BK2734"/>
  <c r="BK2687"/>
  <c r="BK2400"/>
  <c r="J1403"/>
  <c i="8" r="J171"/>
  <c r="BK193"/>
  <c r="BK161"/>
  <c r="BK139"/>
  <c i="9" r="J299"/>
  <c r="BK420"/>
  <c r="J336"/>
  <c i="11" r="J504"/>
  <c r="BK249"/>
  <c r="BK278"/>
  <c r="J166"/>
  <c r="J520"/>
  <c r="J464"/>
  <c r="BK399"/>
  <c r="BK181"/>
  <c r="BK264"/>
  <c i="12" r="BK115"/>
  <c r="J115"/>
  <c i="13" r="J201"/>
  <c r="J151"/>
  <c r="BK131"/>
  <c r="J393"/>
  <c r="J296"/>
  <c i="14" r="J333"/>
  <c r="BK355"/>
  <c r="BK133"/>
  <c r="J360"/>
  <c r="J366"/>
  <c r="J127"/>
  <c r="BK219"/>
  <c r="J359"/>
  <c r="J319"/>
  <c i="15" r="J122"/>
  <c r="J104"/>
  <c i="16" r="BK159"/>
  <c r="BK144"/>
  <c r="BK114"/>
  <c i="17" r="BK176"/>
  <c i="18" r="J366"/>
  <c r="BK388"/>
  <c r="J170"/>
  <c r="BK187"/>
  <c r="BK363"/>
  <c i="19" r="J103"/>
  <c r="BK242"/>
  <c i="20" r="J127"/>
  <c r="J149"/>
  <c r="BK141"/>
  <c i="3" r="BK299"/>
  <c r="BK232"/>
  <c r="BK226"/>
  <c r="J166"/>
  <c i="5" r="J764"/>
  <c r="BK473"/>
  <c i="6" r="BK131"/>
  <c i="7" r="BK2365"/>
  <c r="J2618"/>
  <c r="BK1283"/>
  <c r="J1922"/>
  <c r="BK2367"/>
  <c r="J415"/>
  <c r="BK1201"/>
  <c r="BK2390"/>
  <c r="BK1178"/>
  <c r="BK2408"/>
  <c r="BK3202"/>
  <c r="J2797"/>
  <c r="BK2578"/>
  <c r="J2280"/>
  <c r="J248"/>
  <c i="8" r="BK160"/>
  <c r="BK170"/>
  <c i="9" r="BK243"/>
  <c r="BK505"/>
  <c r="BK173"/>
  <c i="11" r="J349"/>
  <c r="BK255"/>
  <c r="BK433"/>
  <c r="BK197"/>
  <c r="J623"/>
  <c r="J238"/>
  <c i="12" r="BK223"/>
  <c r="BK148"/>
  <c i="13" r="J309"/>
  <c r="BK311"/>
  <c r="BK228"/>
  <c r="J195"/>
  <c r="BK321"/>
  <c i="14" r="J321"/>
  <c r="J365"/>
  <c r="BK329"/>
  <c r="J186"/>
  <c r="J327"/>
  <c r="BK317"/>
  <c r="BK172"/>
  <c r="J188"/>
  <c r="J214"/>
  <c i="15" r="BK101"/>
  <c i="16" r="J150"/>
  <c r="J130"/>
  <c r="J162"/>
  <c i="17" r="BK154"/>
  <c i="18" r="J331"/>
  <c r="J250"/>
  <c r="BK329"/>
  <c r="BK331"/>
  <c i="19" r="J169"/>
  <c r="BK190"/>
  <c i="20" r="BK114"/>
  <c r="BK111"/>
  <c i="2" r="J96"/>
  <c i="3" r="J347"/>
  <c r="J128"/>
  <c r="BK168"/>
  <c i="5" r="BK509"/>
  <c i="6" r="J125"/>
  <c i="7" r="J2416"/>
  <c r="BK2552"/>
  <c r="BK1215"/>
  <c r="BK2377"/>
  <c r="J1669"/>
  <c r="J2438"/>
  <c r="J2422"/>
  <c r="BK1116"/>
  <c r="BK3200"/>
  <c r="J2738"/>
  <c r="J2687"/>
  <c r="J2327"/>
  <c i="8" r="BK213"/>
  <c r="J167"/>
  <c i="9" r="BK339"/>
  <c r="J571"/>
  <c i="11" r="BK590"/>
  <c r="BK281"/>
  <c r="J395"/>
  <c i="12" r="BK242"/>
  <c i="13" r="BK151"/>
  <c r="J271"/>
  <c i="14" r="BK157"/>
  <c r="J362"/>
  <c r="BK337"/>
  <c r="J203"/>
  <c i="15" r="BK124"/>
  <c i="16" r="J159"/>
  <c i="17" r="BK100"/>
  <c i="18" r="BK183"/>
  <c r="BK379"/>
  <c i="20" r="BK146"/>
  <c i="2" r="J133"/>
  <c i="3" r="J108"/>
  <c r="BK187"/>
  <c r="BK335"/>
  <c i="4" r="BK94"/>
  <c i="5" r="BK886"/>
  <c r="BK200"/>
  <c i="7" r="BK2494"/>
  <c r="BK1212"/>
  <c r="BK2422"/>
  <c r="J1007"/>
  <c r="J2354"/>
  <c r="J1201"/>
  <c i="2" r="J118"/>
  <c i="3" r="J259"/>
  <c r="J342"/>
  <c r="J235"/>
  <c i="5" r="BK955"/>
  <c r="BK726"/>
  <c r="BK267"/>
  <c i="6" r="BK140"/>
  <c i="7" r="BK783"/>
  <c r="BK2350"/>
  <c r="J209"/>
  <c r="BK1441"/>
  <c r="BK2558"/>
  <c r="J1116"/>
  <c r="BK266"/>
  <c r="BK2303"/>
  <c r="J2588"/>
  <c r="BK1448"/>
  <c r="J2753"/>
  <c r="BK2631"/>
  <c r="BK1970"/>
  <c i="8" r="J152"/>
  <c r="J147"/>
  <c r="J134"/>
  <c r="BK147"/>
  <c i="9" r="BK258"/>
  <c r="J243"/>
  <c r="BK271"/>
  <c i="11" r="J123"/>
  <c r="BK347"/>
  <c r="BK386"/>
  <c r="BK410"/>
  <c r="J342"/>
  <c i="12" r="J144"/>
  <c r="BK177"/>
  <c r="J143"/>
  <c i="13" r="BK304"/>
  <c r="BK139"/>
  <c r="BK185"/>
  <c i="14" r="J211"/>
  <c i="15" r="J114"/>
  <c r="J101"/>
  <c i="16" r="BK120"/>
  <c r="BK110"/>
  <c i="17" r="J121"/>
  <c i="18" r="J347"/>
  <c r="J356"/>
  <c r="J105"/>
  <c r="J333"/>
  <c r="J152"/>
  <c i="19" r="BK231"/>
  <c r="J179"/>
  <c i="20" r="BK138"/>
  <c r="J117"/>
  <c i="2" r="BK126"/>
  <c i="3" r="J245"/>
  <c r="BK354"/>
  <c r="BK327"/>
  <c i="5" r="BK674"/>
  <c i="7" r="BK131"/>
  <c r="J1904"/>
  <c r="J191"/>
  <c r="BK2354"/>
  <c r="BK994"/>
  <c r="J1807"/>
  <c r="BK3204"/>
  <c r="J2795"/>
  <c r="J2700"/>
  <c r="J2506"/>
  <c r="J1753"/>
  <c i="8" r="J213"/>
  <c r="J141"/>
  <c r="J199"/>
  <c r="J198"/>
  <c i="9" r="J493"/>
  <c r="J418"/>
  <c r="J594"/>
  <c i="11" r="J433"/>
  <c r="J468"/>
  <c r="BK468"/>
  <c r="BK267"/>
  <c r="J278"/>
  <c r="J399"/>
  <c i="12" r="BK186"/>
  <c r="J181"/>
  <c r="BK111"/>
  <c i="13" r="BK356"/>
  <c r="BK153"/>
  <c r="BK319"/>
  <c r="J189"/>
  <c r="J330"/>
  <c r="J169"/>
  <c i="14" r="BK207"/>
  <c r="J294"/>
  <c r="BK210"/>
  <c r="J142"/>
  <c r="J220"/>
  <c r="BK220"/>
  <c r="J276"/>
  <c r="BK330"/>
  <c i="15" r="J115"/>
  <c r="J103"/>
  <c i="16" r="J141"/>
  <c r="BK127"/>
  <c r="J154"/>
  <c i="17" r="J135"/>
  <c i="18" r="J342"/>
  <c r="J284"/>
  <c r="BK264"/>
  <c r="BK100"/>
  <c r="J172"/>
  <c r="J260"/>
  <c i="19" r="J111"/>
  <c r="BK107"/>
  <c i="20" r="BK122"/>
  <c r="J124"/>
  <c i="3" r="BK238"/>
  <c r="BK290"/>
  <c r="BK212"/>
  <c i="4" r="BK104"/>
  <c i="5" r="J447"/>
  <c i="6" r="J137"/>
  <c r="J121"/>
  <c i="7" r="J2059"/>
  <c r="BK2574"/>
  <c r="BK873"/>
  <c r="J2293"/>
  <c r="J879"/>
  <c r="J1583"/>
  <c r="BK2531"/>
  <c r="BK406"/>
  <c r="J1249"/>
  <c r="J1841"/>
  <c r="J3204"/>
  <c r="BK2710"/>
  <c r="J2350"/>
  <c i="8" r="J202"/>
  <c r="J125"/>
  <c i="9" r="J320"/>
  <c r="BK588"/>
  <c i="11" r="BK464"/>
  <c r="J264"/>
  <c r="J249"/>
  <c r="BK234"/>
  <c r="BK623"/>
  <c i="12" r="J242"/>
  <c r="BK110"/>
  <c r="J107"/>
  <c i="13" r="BK325"/>
  <c r="J280"/>
  <c r="J230"/>
  <c r="J391"/>
  <c r="BK157"/>
  <c i="14" r="BK202"/>
  <c r="BK195"/>
  <c r="BK378"/>
  <c r="J113"/>
  <c r="J136"/>
  <c r="BK318"/>
  <c r="J124"/>
  <c i="15" r="J126"/>
  <c i="16" r="J145"/>
  <c r="BK172"/>
  <c r="BK147"/>
  <c i="17" r="BK145"/>
  <c i="18" r="BK115"/>
  <c r="BK128"/>
  <c r="J163"/>
  <c r="BK180"/>
  <c i="19" r="BK113"/>
  <c i="20" r="BK127"/>
  <c r="J113"/>
  <c i="3" r="J177"/>
  <c r="J264"/>
  <c r="BK223"/>
  <c i="5" r="J850"/>
  <c i="6" r="J113"/>
  <c i="7" r="BK2586"/>
  <c r="J865"/>
  <c r="J1988"/>
  <c r="BK2205"/>
  <c r="BK893"/>
  <c r="J2365"/>
  <c r="BK114"/>
  <c r="BK2329"/>
  <c r="J783"/>
  <c r="BK2590"/>
  <c r="J2369"/>
  <c r="BK970"/>
  <c r="BK2420"/>
  <c r="BK1152"/>
  <c r="J3192"/>
  <c r="BK2715"/>
  <c r="J2631"/>
  <c r="BK2358"/>
  <c r="BK1641"/>
  <c i="8" r="BK153"/>
  <c r="BK140"/>
  <c r="J150"/>
  <c r="BK144"/>
  <c i="9" r="J249"/>
  <c r="J322"/>
  <c r="BK571"/>
  <c i="10" r="J116"/>
  <c i="11" r="BK238"/>
  <c r="J298"/>
  <c r="BK252"/>
  <c r="J142"/>
  <c r="J575"/>
  <c r="J281"/>
  <c r="BK556"/>
  <c r="J393"/>
  <c r="J347"/>
  <c i="12" r="BK236"/>
  <c r="J208"/>
  <c r="J217"/>
  <c i="13" r="J266"/>
  <c r="J315"/>
  <c r="J286"/>
  <c r="J304"/>
  <c r="J217"/>
  <c r="BK158"/>
  <c r="BK187"/>
  <c i="14" r="J318"/>
  <c r="BK370"/>
  <c r="BK201"/>
  <c r="BK212"/>
  <c r="BK313"/>
  <c r="BK347"/>
  <c r="BK106"/>
  <c r="BK208"/>
  <c r="BK334"/>
  <c r="J378"/>
  <c r="J268"/>
  <c i="15" r="J112"/>
  <c r="J123"/>
  <c i="16" r="J172"/>
  <c r="BK130"/>
  <c r="BK115"/>
  <c r="BK145"/>
  <c i="17" r="J127"/>
  <c i="18" r="BK372"/>
  <c r="BK252"/>
  <c r="J319"/>
  <c r="BK342"/>
  <c r="J256"/>
  <c r="BK165"/>
  <c i="19" r="BK186"/>
  <c i="20" r="J99"/>
  <c r="BK116"/>
  <c i="1" r="AS64"/>
  <c i="3" r="J102"/>
  <c r="BK229"/>
  <c i="5" r="BK764"/>
  <c i="6" r="J92"/>
  <c i="7" r="J2531"/>
  <c r="J1641"/>
  <c r="J851"/>
  <c r="BK1479"/>
  <c r="BK187"/>
  <c r="J2570"/>
  <c r="BK1988"/>
  <c r="BK2610"/>
  <c r="J1309"/>
  <c r="BK1805"/>
  <c r="BK646"/>
  <c r="J3058"/>
  <c r="J2630"/>
  <c r="J2338"/>
  <c r="BK157"/>
  <c i="8" r="BK174"/>
  <c r="J157"/>
  <c i="9" r="BK512"/>
  <c r="BK495"/>
  <c r="BK604"/>
  <c i="10" r="BK108"/>
  <c i="11" r="BK226"/>
  <c r="J484"/>
  <c r="J489"/>
  <c r="J178"/>
  <c r="BK286"/>
  <c i="12" r="J177"/>
  <c r="BK187"/>
  <c i="13" r="BK183"/>
  <c r="BK364"/>
  <c r="BK116"/>
  <c r="J120"/>
  <c r="J153"/>
  <c i="14" r="BK175"/>
  <c r="BK358"/>
  <c r="BK199"/>
  <c r="J226"/>
  <c r="BK248"/>
  <c r="BK111"/>
  <c r="J157"/>
  <c i="15" r="J105"/>
  <c i="16" r="BK140"/>
  <c r="BK148"/>
  <c i="17" r="BK141"/>
  <c r="J151"/>
  <c i="18" r="BK105"/>
  <c r="J282"/>
  <c r="BK298"/>
  <c r="BK176"/>
  <c r="J264"/>
  <c i="19" r="BK246"/>
  <c r="BK120"/>
  <c i="20" r="BK97"/>
  <c r="BK133"/>
  <c i="3" r="J248"/>
  <c r="BK108"/>
  <c i="4" r="J110"/>
  <c i="5" r="BK723"/>
  <c r="J962"/>
  <c i="6" r="J105"/>
  <c i="7" r="J2373"/>
  <c r="J832"/>
  <c r="BK2223"/>
  <c r="BK2612"/>
  <c r="BK1751"/>
  <c r="BK2514"/>
  <c r="J1372"/>
  <c r="BK1890"/>
  <c r="J1699"/>
  <c r="BK2100"/>
  <c r="BK3214"/>
  <c r="BK3030"/>
  <c r="J2608"/>
  <c r="J977"/>
  <c i="8" r="J165"/>
  <c i="9" r="BK159"/>
  <c r="J180"/>
  <c i="11" r="BK211"/>
  <c r="J552"/>
  <c r="J619"/>
  <c i="12" r="J167"/>
  <c r="J166"/>
  <c i="13" r="BK230"/>
  <c r="J109"/>
  <c r="J232"/>
  <c i="14" r="J175"/>
  <c r="J248"/>
  <c r="BK127"/>
  <c r="J176"/>
  <c i="16" r="BK155"/>
  <c r="BK107"/>
  <c i="17" r="BK137"/>
  <c i="18" r="BK143"/>
  <c r="BK122"/>
  <c i="19" r="BK199"/>
  <c i="20" r="BK135"/>
  <c i="2" r="J138"/>
  <c i="3" r="J313"/>
  <c r="J256"/>
  <c r="J335"/>
  <c r="J307"/>
  <c i="4" r="BK92"/>
  <c i="5" r="J964"/>
  <c r="BK811"/>
  <c i="6" r="BK94"/>
  <c i="7" r="J2303"/>
  <c r="BK313"/>
  <c r="BK2327"/>
  <c r="BK2504"/>
  <c r="BK2301"/>
  <c i="2" l="1" r="P130"/>
  <c r="P113"/>
  <c i="3" r="P198"/>
  <c r="BK252"/>
  <c r="J252"/>
  <c r="J69"/>
  <c r="P275"/>
  <c i="4" r="BK103"/>
  <c r="J103"/>
  <c r="J67"/>
  <c i="5" r="BK132"/>
  <c r="T624"/>
  <c r="R936"/>
  <c i="6" r="P91"/>
  <c i="7" r="R444"/>
  <c r="R1440"/>
  <c r="R1159"/>
  <c r="T1478"/>
  <c r="R2083"/>
  <c r="BK2321"/>
  <c r="J2321"/>
  <c r="J81"/>
  <c r="BK2381"/>
  <c r="J2381"/>
  <c r="J82"/>
  <c r="P2780"/>
  <c r="R3191"/>
  <c i="8" r="T101"/>
  <c i="9" r="BK422"/>
  <c r="J422"/>
  <c r="J71"/>
  <c r="R587"/>
  <c r="R511"/>
  <c i="11" r="BK106"/>
  <c r="J106"/>
  <c r="J69"/>
  <c r="R327"/>
  <c r="R585"/>
  <c r="BK618"/>
  <c r="J618"/>
  <c r="J80"/>
  <c i="12" r="R125"/>
  <c r="P185"/>
  <c r="BK231"/>
  <c r="J231"/>
  <c r="J74"/>
  <c r="R238"/>
  <c i="13" r="T219"/>
  <c r="P329"/>
  <c r="T347"/>
  <c r="T390"/>
  <c r="T389"/>
  <c i="14" r="R120"/>
  <c r="T351"/>
  <c i="15" r="R121"/>
  <c i="16" r="P103"/>
  <c r="BK132"/>
  <c r="J132"/>
  <c r="J73"/>
  <c r="T158"/>
  <c i="17" r="BK126"/>
  <c r="T172"/>
  <c r="T171"/>
  <c i="18" r="P213"/>
  <c r="R395"/>
  <c i="19" r="R102"/>
  <c r="R101"/>
  <c r="T157"/>
  <c r="T226"/>
  <c r="BK247"/>
  <c r="J247"/>
  <c r="J78"/>
  <c i="2" r="T91"/>
  <c i="7" r="BK113"/>
  <c r="J113"/>
  <c r="J65"/>
  <c r="T234"/>
  <c r="BK373"/>
  <c r="J373"/>
  <c r="J67"/>
  <c r="T1440"/>
  <c r="T1159"/>
  <c r="P1478"/>
  <c r="BK1950"/>
  <c r="J1950"/>
  <c r="J77"/>
  <c r="BK2012"/>
  <c r="J2012"/>
  <c r="J79"/>
  <c r="BK2424"/>
  <c r="J2424"/>
  <c r="J83"/>
  <c r="R2633"/>
  <c r="BK2699"/>
  <c r="J2699"/>
  <c r="J85"/>
  <c r="P3086"/>
  <c r="P3182"/>
  <c i="8" r="R101"/>
  <c i="9" r="R108"/>
  <c r="P462"/>
  <c r="BK587"/>
  <c r="J587"/>
  <c r="J75"/>
  <c i="11" r="BK132"/>
  <c r="J132"/>
  <c r="J71"/>
  <c r="P229"/>
  <c r="R519"/>
  <c r="BK603"/>
  <c r="J603"/>
  <c r="J79"/>
  <c i="12" r="BK125"/>
  <c r="J125"/>
  <c r="J69"/>
  <c r="R185"/>
  <c r="T231"/>
  <c i="13" r="BK103"/>
  <c r="BK168"/>
  <c r="J168"/>
  <c r="J70"/>
  <c r="BK306"/>
  <c r="J306"/>
  <c r="J72"/>
  <c r="P368"/>
  <c i="14" r="T104"/>
  <c r="T231"/>
  <c r="T230"/>
  <c r="R375"/>
  <c r="R368"/>
  <c i="15" r="T121"/>
  <c i="16" r="P109"/>
  <c r="P102"/>
  <c r="BK137"/>
  <c r="J137"/>
  <c r="J74"/>
  <c r="T170"/>
  <c i="17" r="P99"/>
  <c r="R172"/>
  <c r="R171"/>
  <c i="18" r="BK96"/>
  <c r="J96"/>
  <c r="J65"/>
  <c r="BK186"/>
  <c r="J186"/>
  <c r="J67"/>
  <c r="BK204"/>
  <c r="J204"/>
  <c r="J68"/>
  <c r="BK395"/>
  <c r="J395"/>
  <c r="J70"/>
  <c i="20" r="BK95"/>
  <c r="J95"/>
  <c r="J64"/>
  <c r="T108"/>
  <c i="2" r="BK130"/>
  <c r="J130"/>
  <c r="J67"/>
  <c i="3" r="BK211"/>
  <c r="J211"/>
  <c r="J68"/>
  <c r="T252"/>
  <c r="P312"/>
  <c r="R329"/>
  <c i="5" r="P132"/>
  <c r="P96"/>
  <c r="T815"/>
  <c r="R957"/>
  <c i="6" r="BK91"/>
  <c r="J91"/>
  <c r="J65"/>
  <c r="T104"/>
  <c i="7" r="T444"/>
  <c r="BK1440"/>
  <c r="J1440"/>
  <c r="J73"/>
  <c r="R1478"/>
  <c r="P2083"/>
  <c r="P2321"/>
  <c r="T2381"/>
  <c r="BK2780"/>
  <c r="J2780"/>
  <c r="J86"/>
  <c r="T3191"/>
  <c i="8" r="P101"/>
  <c r="T201"/>
  <c r="T176"/>
  <c i="9" r="R422"/>
  <c r="T593"/>
  <c r="T592"/>
  <c i="11" r="T132"/>
  <c r="P327"/>
  <c r="BK585"/>
  <c r="J585"/>
  <c r="J78"/>
  <c r="R618"/>
  <c i="12" r="T104"/>
  <c r="R194"/>
  <c r="P231"/>
  <c i="13" r="BK219"/>
  <c r="J219"/>
  <c r="J71"/>
  <c r="P306"/>
  <c r="P347"/>
  <c r="R390"/>
  <c r="R389"/>
  <c i="14" r="BK104"/>
  <c r="J104"/>
  <c r="J69"/>
  <c r="BK231"/>
  <c r="BK230"/>
  <c r="J230"/>
  <c r="J72"/>
  <c i="15" r="BK98"/>
  <c r="P133"/>
  <c r="P132"/>
  <c i="16" r="R103"/>
  <c r="R132"/>
  <c r="BK158"/>
  <c r="J158"/>
  <c r="J76"/>
  <c i="17" r="R99"/>
  <c r="BK172"/>
  <c r="BK171"/>
  <c r="J171"/>
  <c r="J72"/>
  <c i="18" r="R213"/>
  <c r="T395"/>
  <c i="19" r="R167"/>
  <c r="BK241"/>
  <c r="BK240"/>
  <c r="J240"/>
  <c r="J76"/>
  <c r="T247"/>
  <c i="20" r="P95"/>
  <c r="BK112"/>
  <c r="J112"/>
  <c r="J66"/>
  <c r="BK126"/>
  <c r="J126"/>
  <c r="J67"/>
  <c i="3" r="R211"/>
  <c r="T275"/>
  <c r="P329"/>
  <c i="4" r="P91"/>
  <c i="5" r="T132"/>
  <c r="T96"/>
  <c r="P815"/>
  <c r="P957"/>
  <c i="6" r="BK104"/>
  <c r="J104"/>
  <c r="J66"/>
  <c i="7" r="BK444"/>
  <c r="J444"/>
  <c r="J69"/>
  <c r="P1703"/>
  <c r="P1950"/>
  <c r="R2012"/>
  <c r="R2424"/>
  <c r="BK2633"/>
  <c r="J2633"/>
  <c r="J84"/>
  <c r="T2699"/>
  <c r="R3086"/>
  <c r="R3182"/>
  <c i="8" r="P156"/>
  <c r="R201"/>
  <c r="R176"/>
  <c i="9" r="P422"/>
  <c r="R593"/>
  <c r="R592"/>
  <c i="11" r="T106"/>
  <c r="T105"/>
  <c r="R229"/>
  <c r="T519"/>
  <c r="R603"/>
  <c i="12" r="T125"/>
  <c r="T185"/>
  <c i="13" r="P219"/>
  <c r="T329"/>
  <c r="R368"/>
  <c i="14" r="T120"/>
  <c r="R351"/>
  <c i="15" r="BK121"/>
  <c r="J121"/>
  <c r="J70"/>
  <c i="16" r="BK109"/>
  <c r="J109"/>
  <c r="J70"/>
  <c r="P132"/>
  <c r="R158"/>
  <c i="17" r="BK99"/>
  <c r="J99"/>
  <c r="J69"/>
  <c r="P172"/>
  <c r="P171"/>
  <c i="18" r="R96"/>
  <c r="P186"/>
  <c r="P204"/>
  <c r="P406"/>
  <c i="19" r="P167"/>
  <c r="P241"/>
  <c r="P240"/>
  <c i="20" r="BK108"/>
  <c r="J108"/>
  <c r="J65"/>
  <c r="P112"/>
  <c r="P126"/>
  <c r="T126"/>
  <c r="T148"/>
  <c r="T144"/>
  <c i="2" r="T130"/>
  <c r="T113"/>
  <c i="3" r="BK99"/>
  <c r="J99"/>
  <c r="J65"/>
  <c r="T211"/>
  <c r="R275"/>
  <c r="BK329"/>
  <c r="J329"/>
  <c r="J73"/>
  <c i="4" r="R91"/>
  <c r="T103"/>
  <c i="5" r="R132"/>
  <c r="R96"/>
  <c r="R815"/>
  <c r="BK957"/>
  <c r="J957"/>
  <c r="J73"/>
  <c i="6" r="R91"/>
  <c i="7" r="P113"/>
  <c r="R234"/>
  <c r="P373"/>
  <c r="T1703"/>
  <c r="R1950"/>
  <c r="P2012"/>
  <c r="T2424"/>
  <c r="P2633"/>
  <c r="R2699"/>
  <c r="BK3086"/>
  <c r="J3086"/>
  <c r="J87"/>
  <c r="BK3182"/>
  <c r="J3182"/>
  <c r="J88"/>
  <c i="8" r="T156"/>
  <c i="9" r="BK462"/>
  <c r="J462"/>
  <c r="J72"/>
  <c r="P587"/>
  <c r="P511"/>
  <c i="11" r="P132"/>
  <c r="T229"/>
  <c r="BK519"/>
  <c r="J519"/>
  <c r="J77"/>
  <c r="T603"/>
  <c i="12" r="P104"/>
  <c r="BK194"/>
  <c r="J194"/>
  <c r="J71"/>
  <c r="P238"/>
  <c i="13" r="T103"/>
  <c r="R168"/>
  <c r="T306"/>
  <c r="BK368"/>
  <c r="J368"/>
  <c r="J75"/>
  <c i="14" r="R104"/>
  <c r="R103"/>
  <c r="R231"/>
  <c r="R230"/>
  <c r="BK375"/>
  <c r="J375"/>
  <c r="J78"/>
  <c i="15" r="P121"/>
  <c i="16" r="T103"/>
  <c r="T132"/>
  <c r="P158"/>
  <c i="17" r="P126"/>
  <c r="P98"/>
  <c r="P97"/>
  <c i="1" r="AU75"/>
  <c i="18" r="T96"/>
  <c r="T186"/>
  <c r="T204"/>
  <c r="R406"/>
  <c i="19" r="T167"/>
  <c r="T151"/>
  <c r="P226"/>
  <c r="T241"/>
  <c r="T240"/>
  <c i="20" r="R95"/>
  <c r="R108"/>
  <c r="T112"/>
  <c r="BK137"/>
  <c r="J137"/>
  <c r="J68"/>
  <c r="R148"/>
  <c r="R144"/>
  <c i="2" r="P91"/>
  <c i="3" r="R99"/>
  <c r="P211"/>
  <c r="P252"/>
  <c r="T312"/>
  <c i="5" r="R624"/>
  <c r="R623"/>
  <c r="T936"/>
  <c i="6" r="R104"/>
  <c i="7" r="T113"/>
  <c r="BK234"/>
  <c r="J234"/>
  <c r="J66"/>
  <c r="T373"/>
  <c r="R1703"/>
  <c r="T1950"/>
  <c r="T2012"/>
  <c r="P2424"/>
  <c r="T2633"/>
  <c r="P2699"/>
  <c r="T3086"/>
  <c r="T3182"/>
  <c i="8" r="BK156"/>
  <c r="J156"/>
  <c r="J70"/>
  <c r="P201"/>
  <c r="P176"/>
  <c i="9" r="BK108"/>
  <c r="J108"/>
  <c r="J70"/>
  <c r="T422"/>
  <c r="T587"/>
  <c r="T511"/>
  <c i="11" r="R106"/>
  <c r="BK229"/>
  <c r="J229"/>
  <c r="J75"/>
  <c r="P519"/>
  <c r="P603"/>
  <c i="12" r="BK104"/>
  <c r="J104"/>
  <c r="J68"/>
  <c r="P194"/>
  <c r="R231"/>
  <c r="BK238"/>
  <c r="J238"/>
  <c r="J77"/>
  <c i="13" r="R219"/>
  <c r="R306"/>
  <c r="BK347"/>
  <c r="J347"/>
  <c r="J74"/>
  <c r="BK390"/>
  <c r="J390"/>
  <c r="J77"/>
  <c i="14" r="P104"/>
  <c r="P231"/>
  <c r="P230"/>
  <c r="T375"/>
  <c r="T368"/>
  <c i="15" r="R98"/>
  <c r="R97"/>
  <c r="T133"/>
  <c r="T132"/>
  <c i="16" r="T109"/>
  <c r="T102"/>
  <c r="T101"/>
  <c r="T137"/>
  <c r="T131"/>
  <c r="P170"/>
  <c i="17" r="R126"/>
  <c r="R98"/>
  <c r="R97"/>
  <c i="18" r="T213"/>
  <c r="T95"/>
  <c r="T94"/>
  <c r="T406"/>
  <c i="19" r="T102"/>
  <c r="T101"/>
  <c r="T100"/>
  <c r="BK157"/>
  <c r="J157"/>
  <c r="J71"/>
  <c r="R157"/>
  <c r="BK226"/>
  <c r="J226"/>
  <c r="J75"/>
  <c r="R241"/>
  <c r="R240"/>
  <c i="20" r="P108"/>
  <c r="R137"/>
  <c r="BK148"/>
  <c r="J148"/>
  <c r="J71"/>
  <c i="2" r="R91"/>
  <c i="3" r="T99"/>
  <c r="T198"/>
  <c r="R252"/>
  <c r="BK312"/>
  <c r="J312"/>
  <c r="J71"/>
  <c i="4" r="BK91"/>
  <c r="J91"/>
  <c r="J65"/>
  <c r="R103"/>
  <c i="5" r="BK624"/>
  <c r="BK815"/>
  <c r="J815"/>
  <c r="J71"/>
  <c r="P936"/>
  <c i="6" r="P104"/>
  <c i="7" r="R113"/>
  <c r="P234"/>
  <c r="R373"/>
  <c r="BK1703"/>
  <c r="J1703"/>
  <c r="J76"/>
  <c r="T2083"/>
  <c r="T2321"/>
  <c r="R2381"/>
  <c r="T2780"/>
  <c r="BK3191"/>
  <c r="J3191"/>
  <c r="J89"/>
  <c i="8" r="BK101"/>
  <c r="J101"/>
  <c r="J69"/>
  <c r="BK201"/>
  <c r="J201"/>
  <c r="J72"/>
  <c i="9" r="T108"/>
  <c r="T462"/>
  <c r="P593"/>
  <c r="P592"/>
  <c i="11" r="P106"/>
  <c r="P105"/>
  <c r="T327"/>
  <c r="T228"/>
  <c r="T585"/>
  <c r="P618"/>
  <c i="12" r="P125"/>
  <c r="P103"/>
  <c i="1" r="AU70"/>
  <c i="12" r="BK185"/>
  <c r="J185"/>
  <c r="J70"/>
  <c r="T238"/>
  <c i="13" r="P103"/>
  <c r="P168"/>
  <c r="BK329"/>
  <c r="J329"/>
  <c r="J73"/>
  <c r="R347"/>
  <c r="P390"/>
  <c r="P389"/>
  <c i="14" r="P120"/>
  <c r="BK351"/>
  <c r="J351"/>
  <c r="J74"/>
  <c r="P375"/>
  <c r="P368"/>
  <c i="15" r="P98"/>
  <c r="P97"/>
  <c r="P96"/>
  <c i="1" r="AU73"/>
  <c i="15" r="BK133"/>
  <c r="BK132"/>
  <c r="J132"/>
  <c r="J71"/>
  <c i="16" r="R109"/>
  <c r="R102"/>
  <c r="P137"/>
  <c r="BK170"/>
  <c r="J170"/>
  <c r="J77"/>
  <c i="17" r="T126"/>
  <c i="18" r="BK213"/>
  <c r="P395"/>
  <c i="19" r="BK102"/>
  <c r="P157"/>
  <c r="P247"/>
  <c i="20" r="T95"/>
  <c r="R112"/>
  <c r="T137"/>
  <c r="P148"/>
  <c r="P144"/>
  <c i="2" r="BK91"/>
  <c r="R130"/>
  <c r="R113"/>
  <c i="3" r="P99"/>
  <c r="P98"/>
  <c r="P97"/>
  <c i="1" r="AU57"/>
  <c i="3" r="BK198"/>
  <c r="J198"/>
  <c r="J67"/>
  <c r="R198"/>
  <c r="BK275"/>
  <c r="J275"/>
  <c r="J70"/>
  <c r="R312"/>
  <c r="T329"/>
  <c i="4" r="T91"/>
  <c r="T90"/>
  <c r="T89"/>
  <c r="P103"/>
  <c i="5" r="P624"/>
  <c r="P623"/>
  <c r="BK936"/>
  <c r="J936"/>
  <c r="J72"/>
  <c r="T957"/>
  <c i="6" r="T91"/>
  <c i="7" r="P444"/>
  <c r="P1440"/>
  <c r="P1159"/>
  <c r="BK1478"/>
  <c r="J1478"/>
  <c r="J75"/>
  <c r="BK2083"/>
  <c r="J2083"/>
  <c r="J80"/>
  <c r="R2321"/>
  <c r="P2381"/>
  <c r="R2780"/>
  <c r="P3191"/>
  <c i="8" r="R156"/>
  <c i="9" r="P108"/>
  <c r="R462"/>
  <c r="BK593"/>
  <c r="J593"/>
  <c r="J77"/>
  <c i="11" r="R132"/>
  <c r="R105"/>
  <c r="BK327"/>
  <c r="J327"/>
  <c r="J76"/>
  <c r="P585"/>
  <c r="T618"/>
  <c i="12" r="R104"/>
  <c r="T194"/>
  <c i="13" r="R103"/>
  <c r="R102"/>
  <c r="R101"/>
  <c r="T168"/>
  <c r="R329"/>
  <c r="T368"/>
  <c i="14" r="BK120"/>
  <c r="J120"/>
  <c r="J70"/>
  <c r="P351"/>
  <c i="15" r="T98"/>
  <c r="T97"/>
  <c r="T96"/>
  <c r="R133"/>
  <c r="R132"/>
  <c i="16" r="BK103"/>
  <c r="J103"/>
  <c r="J69"/>
  <c r="R137"/>
  <c r="R131"/>
  <c r="R170"/>
  <c i="17" r="T99"/>
  <c i="18" r="P96"/>
  <c r="R186"/>
  <c r="R204"/>
  <c r="BK406"/>
  <c r="J406"/>
  <c r="J71"/>
  <c i="19" r="P102"/>
  <c r="P101"/>
  <c r="BK167"/>
  <c r="J167"/>
  <c r="J72"/>
  <c r="R226"/>
  <c r="R247"/>
  <c i="20" r="R126"/>
  <c r="P137"/>
  <c i="3" r="BK326"/>
  <c r="J326"/>
  <c r="J72"/>
  <c i="7" r="BK1159"/>
  <c r="J1159"/>
  <c r="J71"/>
  <c i="8" r="BK176"/>
  <c r="J176"/>
  <c r="J71"/>
  <c i="9" r="BK504"/>
  <c r="J504"/>
  <c r="J73"/>
  <c i="14" r="BK372"/>
  <c r="J372"/>
  <c r="J77"/>
  <c i="19" r="BK152"/>
  <c r="J152"/>
  <c r="J70"/>
  <c i="7" r="BK414"/>
  <c r="J414"/>
  <c r="J68"/>
  <c i="9" r="BK603"/>
  <c r="J603"/>
  <c r="J78"/>
  <c i="16" r="BK156"/>
  <c r="J156"/>
  <c r="J75"/>
  <c i="18" r="BK182"/>
  <c r="J182"/>
  <c r="J66"/>
  <c r="BK418"/>
  <c r="J418"/>
  <c r="J72"/>
  <c i="19" r="BK135"/>
  <c r="J135"/>
  <c r="J66"/>
  <c i="4" r="BK100"/>
  <c r="J100"/>
  <c r="J66"/>
  <c i="3" r="BK194"/>
  <c r="J194"/>
  <c r="J66"/>
  <c i="7" r="BK1437"/>
  <c r="J1437"/>
  <c r="J72"/>
  <c r="BK2010"/>
  <c r="J2010"/>
  <c r="J78"/>
  <c i="9" r="BK106"/>
  <c r="J106"/>
  <c r="J69"/>
  <c i="11" r="BK225"/>
  <c r="J225"/>
  <c r="J73"/>
  <c i="12" r="BK246"/>
  <c r="BK245"/>
  <c r="J245"/>
  <c r="J78"/>
  <c i="19" r="BK221"/>
  <c r="J221"/>
  <c r="J74"/>
  <c i="5" r="BK620"/>
  <c r="J620"/>
  <c r="J68"/>
  <c i="6" r="BK139"/>
  <c r="J139"/>
  <c r="J67"/>
  <c i="7" r="BK1151"/>
  <c r="J1151"/>
  <c r="J70"/>
  <c i="8" r="BK206"/>
  <c r="J206"/>
  <c r="J73"/>
  <c i="10" r="BK115"/>
  <c r="J115"/>
  <c r="J66"/>
  <c i="12" r="BK227"/>
  <c r="J227"/>
  <c r="J72"/>
  <c i="14" r="BK369"/>
  <c r="J369"/>
  <c r="J76"/>
  <c i="19" r="BK140"/>
  <c r="J140"/>
  <c r="J67"/>
  <c i="2" r="BK113"/>
  <c r="J113"/>
  <c r="J66"/>
  <c i="3" r="BK353"/>
  <c r="BK352"/>
  <c r="J352"/>
  <c r="J74"/>
  <c i="8" r="BK212"/>
  <c r="J212"/>
  <c r="J75"/>
  <c i="11" r="BK210"/>
  <c r="J210"/>
  <c r="J72"/>
  <c i="20" r="BK145"/>
  <c r="BK144"/>
  <c r="J144"/>
  <c r="J69"/>
  <c r="BK153"/>
  <c r="J153"/>
  <c r="J72"/>
  <c i="9" r="BK511"/>
  <c r="J511"/>
  <c r="J74"/>
  <c i="11" r="BK128"/>
  <c r="J128"/>
  <c r="J70"/>
  <c i="12" r="BK229"/>
  <c r="J229"/>
  <c r="J73"/>
  <c r="BK235"/>
  <c r="J235"/>
  <c r="J76"/>
  <c i="14" r="BK228"/>
  <c r="J228"/>
  <c r="J71"/>
  <c i="19" r="BK146"/>
  <c r="J146"/>
  <c r="J68"/>
  <c r="BK216"/>
  <c r="J216"/>
  <c r="J73"/>
  <c i="5" r="BK97"/>
  <c r="J97"/>
  <c r="J65"/>
  <c i="9" r="BK609"/>
  <c r="J609"/>
  <c r="J80"/>
  <c i="16" r="BK129"/>
  <c r="J129"/>
  <c r="J71"/>
  <c i="17" r="BK168"/>
  <c r="J168"/>
  <c r="J71"/>
  <c i="20" r="J59"/>
  <c r="BE106"/>
  <c r="BE113"/>
  <c r="J56"/>
  <c r="BE101"/>
  <c r="BE139"/>
  <c r="BE142"/>
  <c r="BE143"/>
  <c r="BE149"/>
  <c r="F59"/>
  <c r="BE104"/>
  <c r="BE105"/>
  <c r="BE115"/>
  <c r="BE121"/>
  <c r="BE128"/>
  <c r="BE151"/>
  <c i="19" r="J102"/>
  <c r="J65"/>
  <c r="J241"/>
  <c r="J77"/>
  <c i="20" r="BE99"/>
  <c r="BE100"/>
  <c r="BE123"/>
  <c r="BE124"/>
  <c r="BE125"/>
  <c r="BE134"/>
  <c r="BE140"/>
  <c r="BE146"/>
  <c i="19" r="BK151"/>
  <c r="J151"/>
  <c r="J69"/>
  <c i="20" r="BE116"/>
  <c r="BE127"/>
  <c r="BE136"/>
  <c r="BE141"/>
  <c r="BE154"/>
  <c r="E82"/>
  <c r="BE98"/>
  <c r="BE107"/>
  <c r="BE117"/>
  <c r="BE129"/>
  <c r="BE130"/>
  <c r="BE131"/>
  <c r="BE132"/>
  <c r="BE97"/>
  <c r="BE102"/>
  <c r="BE103"/>
  <c r="BE109"/>
  <c r="BE110"/>
  <c r="BE111"/>
  <c r="BE122"/>
  <c r="BE133"/>
  <c r="BE96"/>
  <c r="BE114"/>
  <c r="BE118"/>
  <c r="BE119"/>
  <c r="BE135"/>
  <c r="BE138"/>
  <c i="19" r="F59"/>
  <c r="BE115"/>
  <c r="BE168"/>
  <c r="BE182"/>
  <c r="BE217"/>
  <c r="BE248"/>
  <c r="BE250"/>
  <c r="E88"/>
  <c r="J97"/>
  <c r="BE111"/>
  <c r="BE128"/>
  <c r="BE179"/>
  <c r="BE199"/>
  <c r="BE207"/>
  <c i="18" r="J213"/>
  <c r="J69"/>
  <c i="19" r="J56"/>
  <c r="BE120"/>
  <c r="BE125"/>
  <c r="BE186"/>
  <c r="BE190"/>
  <c r="BE231"/>
  <c r="BE242"/>
  <c r="BE113"/>
  <c r="BE153"/>
  <c r="BE169"/>
  <c r="BE170"/>
  <c r="BE211"/>
  <c r="BE222"/>
  <c r="BE227"/>
  <c r="BE229"/>
  <c r="BE130"/>
  <c r="BE141"/>
  <c r="BE147"/>
  <c r="BE158"/>
  <c r="BE123"/>
  <c r="BE136"/>
  <c r="BE246"/>
  <c r="BE103"/>
  <c r="BE175"/>
  <c r="BE194"/>
  <c r="BE203"/>
  <c r="BE107"/>
  <c r="BE162"/>
  <c i="17" r="J126"/>
  <c r="J70"/>
  <c i="18" r="J88"/>
  <c r="F91"/>
  <c r="BE152"/>
  <c r="BE173"/>
  <c r="BE201"/>
  <c r="BE256"/>
  <c r="BE276"/>
  <c r="BE300"/>
  <c r="BE325"/>
  <c r="BE352"/>
  <c r="BE388"/>
  <c r="BE392"/>
  <c r="BE400"/>
  <c r="BE407"/>
  <c r="BE415"/>
  <c r="BE419"/>
  <c r="E50"/>
  <c r="BE100"/>
  <c r="BE103"/>
  <c r="BE107"/>
  <c r="BE119"/>
  <c r="BE122"/>
  <c r="BE163"/>
  <c r="BE214"/>
  <c r="BE244"/>
  <c r="BE250"/>
  <c r="BE268"/>
  <c r="BE286"/>
  <c r="BE319"/>
  <c r="BE345"/>
  <c r="J91"/>
  <c r="BE193"/>
  <c r="BE230"/>
  <c r="BE234"/>
  <c r="BE264"/>
  <c r="BE314"/>
  <c r="BE316"/>
  <c r="BE379"/>
  <c r="BE411"/>
  <c i="17" r="J172"/>
  <c r="J73"/>
  <c i="18" r="BE105"/>
  <c r="BE115"/>
  <c r="BE132"/>
  <c r="BE139"/>
  <c r="BE171"/>
  <c r="BE180"/>
  <c r="BE252"/>
  <c r="BE284"/>
  <c r="BE304"/>
  <c r="BE323"/>
  <c r="BE356"/>
  <c r="BE124"/>
  <c r="BE128"/>
  <c r="BE148"/>
  <c r="BE205"/>
  <c r="BE218"/>
  <c r="BE220"/>
  <c r="BE278"/>
  <c r="BE280"/>
  <c r="BE282"/>
  <c r="BE298"/>
  <c r="BE306"/>
  <c r="BE308"/>
  <c r="BE331"/>
  <c r="BE347"/>
  <c r="BE350"/>
  <c r="BE358"/>
  <c r="BE386"/>
  <c r="BE390"/>
  <c r="BE402"/>
  <c r="BE170"/>
  <c r="BE172"/>
  <c r="BE179"/>
  <c r="BE189"/>
  <c r="BE197"/>
  <c r="BE294"/>
  <c r="BE312"/>
  <c r="BE329"/>
  <c r="BE333"/>
  <c r="BE336"/>
  <c r="BE339"/>
  <c r="BE369"/>
  <c r="BE372"/>
  <c r="BE375"/>
  <c r="BE404"/>
  <c r="BE111"/>
  <c r="BE135"/>
  <c r="BE168"/>
  <c r="BE183"/>
  <c r="BE187"/>
  <c r="BE209"/>
  <c r="BE260"/>
  <c r="BE272"/>
  <c r="BE274"/>
  <c r="BE288"/>
  <c r="BE292"/>
  <c r="BE342"/>
  <c r="BE97"/>
  <c r="BE143"/>
  <c r="BE154"/>
  <c r="BE165"/>
  <c r="BE176"/>
  <c r="BE226"/>
  <c r="BE236"/>
  <c r="BE238"/>
  <c r="BE240"/>
  <c r="BE246"/>
  <c r="BE363"/>
  <c r="BE366"/>
  <c r="BE396"/>
  <c i="17" r="BE100"/>
  <c i="16" r="BK102"/>
  <c r="J102"/>
  <c r="J68"/>
  <c i="17" r="E83"/>
  <c r="BE104"/>
  <c r="BE165"/>
  <c r="BE180"/>
  <c r="J94"/>
  <c r="BE135"/>
  <c i="16" r="BK131"/>
  <c r="J131"/>
  <c r="J72"/>
  <c i="17" r="J91"/>
  <c r="BE119"/>
  <c r="BE127"/>
  <c r="BE145"/>
  <c r="BE148"/>
  <c r="BE151"/>
  <c r="BE176"/>
  <c r="F63"/>
  <c r="BE121"/>
  <c r="BE106"/>
  <c r="BE111"/>
  <c r="BE114"/>
  <c r="BE116"/>
  <c r="BE131"/>
  <c r="BE137"/>
  <c r="BE141"/>
  <c r="BE154"/>
  <c r="BE158"/>
  <c r="BE162"/>
  <c r="BE169"/>
  <c r="BE173"/>
  <c i="15" r="J98"/>
  <c r="J69"/>
  <c i="16" r="J63"/>
  <c r="BE124"/>
  <c r="BE130"/>
  <c r="BE139"/>
  <c r="BE140"/>
  <c r="BE150"/>
  <c r="BE151"/>
  <c i="15" r="J133"/>
  <c r="J72"/>
  <c i="16" r="BE110"/>
  <c r="BE117"/>
  <c r="BE119"/>
  <c r="BE120"/>
  <c r="BE125"/>
  <c r="BE126"/>
  <c r="BE135"/>
  <c r="BE152"/>
  <c r="BE155"/>
  <c r="BE167"/>
  <c r="BE168"/>
  <c r="J60"/>
  <c r="BE105"/>
  <c r="BE106"/>
  <c r="BE111"/>
  <c r="BE128"/>
  <c r="BE148"/>
  <c r="BE163"/>
  <c r="BE164"/>
  <c r="BE114"/>
  <c r="BE143"/>
  <c r="BE144"/>
  <c r="BE145"/>
  <c r="BE146"/>
  <c r="BE159"/>
  <c r="BE162"/>
  <c r="BE171"/>
  <c r="E87"/>
  <c r="BE116"/>
  <c r="BE121"/>
  <c r="BE122"/>
  <c r="BE134"/>
  <c r="BE147"/>
  <c r="BE169"/>
  <c r="BE174"/>
  <c r="F98"/>
  <c r="BE123"/>
  <c r="BE127"/>
  <c r="BE133"/>
  <c r="BE136"/>
  <c r="BE153"/>
  <c r="BE161"/>
  <c r="BE165"/>
  <c r="BE173"/>
  <c r="BE108"/>
  <c r="BE115"/>
  <c r="BE141"/>
  <c r="BE142"/>
  <c r="BE149"/>
  <c r="BE154"/>
  <c r="BE157"/>
  <c r="BE160"/>
  <c r="BE104"/>
  <c r="BE107"/>
  <c r="BE112"/>
  <c r="BE113"/>
  <c r="BE118"/>
  <c r="BE138"/>
  <c r="BE166"/>
  <c r="BE172"/>
  <c i="14" r="BK368"/>
  <c r="J368"/>
  <c r="J75"/>
  <c i="15" r="J63"/>
  <c r="BE134"/>
  <c i="14" r="J231"/>
  <c r="J73"/>
  <c i="15" r="J60"/>
  <c r="BE103"/>
  <c r="BE110"/>
  <c r="BE119"/>
  <c r="BE122"/>
  <c r="BE123"/>
  <c r="BE124"/>
  <c r="BE127"/>
  <c r="BE130"/>
  <c i="14" r="BK103"/>
  <c r="J103"/>
  <c r="J68"/>
  <c i="15" r="F63"/>
  <c r="BE112"/>
  <c r="BE117"/>
  <c r="E82"/>
  <c r="BE104"/>
  <c r="BE108"/>
  <c r="BE114"/>
  <c r="BE99"/>
  <c r="BE116"/>
  <c r="BE135"/>
  <c r="BE101"/>
  <c r="BE105"/>
  <c r="BE107"/>
  <c r="BE115"/>
  <c r="BE125"/>
  <c r="BE126"/>
  <c r="BE128"/>
  <c i="13" r="BK389"/>
  <c r="J389"/>
  <c r="J76"/>
  <c i="14" r="F99"/>
  <c r="BE145"/>
  <c r="BE172"/>
  <c r="BE185"/>
  <c r="BE187"/>
  <c r="BE190"/>
  <c r="BE216"/>
  <c r="BE227"/>
  <c r="BE240"/>
  <c r="BE252"/>
  <c r="BE306"/>
  <c r="BE320"/>
  <c r="BE321"/>
  <c r="BE333"/>
  <c r="BE340"/>
  <c r="BE346"/>
  <c r="BE348"/>
  <c r="BE352"/>
  <c r="BE359"/>
  <c r="BE364"/>
  <c r="BE365"/>
  <c r="BE366"/>
  <c r="BE380"/>
  <c r="BE108"/>
  <c r="BE113"/>
  <c r="BE127"/>
  <c r="BE195"/>
  <c r="BE206"/>
  <c r="BE212"/>
  <c r="BE213"/>
  <c r="BE219"/>
  <c r="BE220"/>
  <c r="BE284"/>
  <c r="BE294"/>
  <c r="BE308"/>
  <c r="BE317"/>
  <c r="BE322"/>
  <c r="BE328"/>
  <c r="BE337"/>
  <c r="BE339"/>
  <c r="BE343"/>
  <c r="BE345"/>
  <c r="BE347"/>
  <c r="BE350"/>
  <c r="BE354"/>
  <c r="BE358"/>
  <c i="13" r="J103"/>
  <c r="J69"/>
  <c i="14" r="E88"/>
  <c r="BE105"/>
  <c r="BE106"/>
  <c r="BE133"/>
  <c r="BE136"/>
  <c r="BE151"/>
  <c r="BE154"/>
  <c r="BE176"/>
  <c r="BE193"/>
  <c r="BE198"/>
  <c r="BE199"/>
  <c r="BE225"/>
  <c r="BE280"/>
  <c r="BE290"/>
  <c r="BE310"/>
  <c r="BE325"/>
  <c r="BE356"/>
  <c r="BE357"/>
  <c r="BE360"/>
  <c r="BE117"/>
  <c r="BE119"/>
  <c r="BE142"/>
  <c r="BE148"/>
  <c r="BE164"/>
  <c r="BE168"/>
  <c r="BE201"/>
  <c r="BE210"/>
  <c r="BE224"/>
  <c r="BE256"/>
  <c r="BE260"/>
  <c r="BE264"/>
  <c r="BE289"/>
  <c r="BE318"/>
  <c r="BE319"/>
  <c r="BE323"/>
  <c r="BE338"/>
  <c r="BE355"/>
  <c r="BE111"/>
  <c r="BE115"/>
  <c r="BE124"/>
  <c r="BE130"/>
  <c r="BE178"/>
  <c r="BE191"/>
  <c r="BE192"/>
  <c r="BE200"/>
  <c r="BE202"/>
  <c r="BE208"/>
  <c r="BE209"/>
  <c r="BE214"/>
  <c r="BE217"/>
  <c r="BE223"/>
  <c r="BE232"/>
  <c r="BE236"/>
  <c r="BE248"/>
  <c r="BE278"/>
  <c r="BE304"/>
  <c r="BE311"/>
  <c r="BE315"/>
  <c r="BE329"/>
  <c r="BE331"/>
  <c r="BE342"/>
  <c r="BE353"/>
  <c r="BE361"/>
  <c r="BE362"/>
  <c r="J63"/>
  <c r="BE112"/>
  <c r="BE114"/>
  <c r="BE139"/>
  <c r="BE157"/>
  <c r="BE160"/>
  <c r="BE177"/>
  <c r="BE194"/>
  <c r="BE196"/>
  <c r="BE197"/>
  <c r="BE203"/>
  <c r="BE207"/>
  <c r="BE211"/>
  <c r="BE215"/>
  <c r="BE221"/>
  <c r="BE222"/>
  <c r="BE226"/>
  <c r="BE229"/>
  <c r="BE296"/>
  <c r="BE298"/>
  <c r="BE300"/>
  <c r="BE314"/>
  <c r="BE324"/>
  <c r="BE327"/>
  <c r="BE330"/>
  <c r="BE332"/>
  <c r="BE334"/>
  <c r="BE335"/>
  <c r="BE341"/>
  <c r="BE370"/>
  <c r="BE373"/>
  <c r="BE378"/>
  <c r="J96"/>
  <c r="BE107"/>
  <c r="BE121"/>
  <c r="BE175"/>
  <c r="BE181"/>
  <c r="BE205"/>
  <c r="BE242"/>
  <c r="BE244"/>
  <c r="BE282"/>
  <c r="BE285"/>
  <c r="BE302"/>
  <c r="BE312"/>
  <c r="BE313"/>
  <c r="BE316"/>
  <c r="BE344"/>
  <c r="BE349"/>
  <c r="BE363"/>
  <c r="BE367"/>
  <c r="BE109"/>
  <c r="BE110"/>
  <c r="BE116"/>
  <c r="BE118"/>
  <c r="BE163"/>
  <c r="BE186"/>
  <c r="BE188"/>
  <c r="BE189"/>
  <c r="BE204"/>
  <c r="BE218"/>
  <c r="BE268"/>
  <c r="BE272"/>
  <c r="BE276"/>
  <c r="BE292"/>
  <c r="BE326"/>
  <c r="BE336"/>
  <c r="BE376"/>
  <c i="13" r="J95"/>
  <c r="F98"/>
  <c r="BE120"/>
  <c r="BE129"/>
  <c r="BE153"/>
  <c r="BE173"/>
  <c r="BE185"/>
  <c r="BE230"/>
  <c r="BE245"/>
  <c r="BE253"/>
  <c r="BE280"/>
  <c r="BE282"/>
  <c r="BE290"/>
  <c r="BE292"/>
  <c r="BE298"/>
  <c r="BE301"/>
  <c i="12" r="J246"/>
  <c r="J79"/>
  <c i="13" r="BE104"/>
  <c r="BE114"/>
  <c r="BE135"/>
  <c r="BE193"/>
  <c r="BE195"/>
  <c r="BE197"/>
  <c r="BE199"/>
  <c r="BE201"/>
  <c r="BE207"/>
  <c r="BE209"/>
  <c r="BE222"/>
  <c r="BE246"/>
  <c r="BE248"/>
  <c r="BE288"/>
  <c r="BE309"/>
  <c r="BE313"/>
  <c r="BE315"/>
  <c r="BE319"/>
  <c r="BE325"/>
  <c r="BE369"/>
  <c r="E52"/>
  <c r="BE131"/>
  <c r="BE155"/>
  <c r="BE156"/>
  <c r="BE157"/>
  <c r="BE169"/>
  <c r="BE171"/>
  <c r="BE175"/>
  <c r="BE187"/>
  <c r="BE220"/>
  <c r="BE234"/>
  <c r="BE240"/>
  <c r="BE258"/>
  <c r="BE276"/>
  <c r="BE317"/>
  <c r="BE354"/>
  <c r="BE356"/>
  <c r="BE358"/>
  <c r="BE366"/>
  <c i="12" r="BK234"/>
  <c r="J234"/>
  <c r="J75"/>
  <c i="13" r="BE127"/>
  <c r="BE177"/>
  <c r="BE179"/>
  <c r="BE183"/>
  <c r="BE250"/>
  <c r="BE266"/>
  <c r="BE268"/>
  <c r="BE271"/>
  <c r="BE296"/>
  <c r="BE304"/>
  <c r="BE311"/>
  <c r="BE323"/>
  <c r="BE327"/>
  <c r="BE330"/>
  <c r="BE344"/>
  <c r="BE345"/>
  <c r="BE393"/>
  <c r="BE139"/>
  <c r="BE143"/>
  <c r="BE181"/>
  <c r="BE203"/>
  <c r="BE226"/>
  <c r="BE243"/>
  <c r="BE260"/>
  <c r="BE278"/>
  <c r="BE294"/>
  <c r="BE352"/>
  <c r="BE109"/>
  <c r="BE124"/>
  <c r="BE154"/>
  <c r="BE224"/>
  <c r="BE262"/>
  <c r="BE264"/>
  <c r="BE274"/>
  <c r="BE307"/>
  <c r="BE348"/>
  <c r="BE362"/>
  <c r="BE379"/>
  <c r="BE391"/>
  <c r="J63"/>
  <c r="BE116"/>
  <c r="BE158"/>
  <c r="BE162"/>
  <c r="BE166"/>
  <c r="BE189"/>
  <c r="BE215"/>
  <c r="BE217"/>
  <c r="BE228"/>
  <c r="BE237"/>
  <c r="BE284"/>
  <c r="BE286"/>
  <c r="BE147"/>
  <c r="BE151"/>
  <c r="BE205"/>
  <c r="BE211"/>
  <c r="BE232"/>
  <c r="BE256"/>
  <c r="BE321"/>
  <c r="BE364"/>
  <c i="12" r="J63"/>
  <c r="F100"/>
  <c r="BE109"/>
  <c r="BE115"/>
  <c r="BE130"/>
  <c r="BE137"/>
  <c r="BE162"/>
  <c r="BE166"/>
  <c r="BE167"/>
  <c r="BE177"/>
  <c r="BE187"/>
  <c r="BE188"/>
  <c r="BE195"/>
  <c r="BE199"/>
  <c r="BE201"/>
  <c r="BE202"/>
  <c r="BE230"/>
  <c i="11" r="BK105"/>
  <c r="BK228"/>
  <c r="J228"/>
  <c r="J74"/>
  <c i="12" r="J60"/>
  <c r="E89"/>
  <c r="BE132"/>
  <c r="BE150"/>
  <c r="BE176"/>
  <c r="BE223"/>
  <c r="BE228"/>
  <c r="BE123"/>
  <c r="BE126"/>
  <c r="BE160"/>
  <c r="BE186"/>
  <c r="BE208"/>
  <c r="BE212"/>
  <c r="BE213"/>
  <c r="BE239"/>
  <c r="BE242"/>
  <c r="BE192"/>
  <c r="BE203"/>
  <c r="BE107"/>
  <c r="BE110"/>
  <c r="BE119"/>
  <c r="BE156"/>
  <c r="BE207"/>
  <c r="BE218"/>
  <c r="BE219"/>
  <c r="BE105"/>
  <c r="BE111"/>
  <c r="BE139"/>
  <c r="BE144"/>
  <c r="BE217"/>
  <c r="BE232"/>
  <c r="BE233"/>
  <c r="BE133"/>
  <c r="BE143"/>
  <c r="BE148"/>
  <c r="BE154"/>
  <c r="BE171"/>
  <c r="BE172"/>
  <c r="BE181"/>
  <c r="BE236"/>
  <c r="BE247"/>
  <c i="11" r="J60"/>
  <c r="J63"/>
  <c r="BE107"/>
  <c r="BE118"/>
  <c r="BE123"/>
  <c r="BE155"/>
  <c r="BE230"/>
  <c r="BE265"/>
  <c r="BE266"/>
  <c r="BE349"/>
  <c r="BE366"/>
  <c r="BE429"/>
  <c r="BE437"/>
  <c r="BE456"/>
  <c r="BE489"/>
  <c r="BE552"/>
  <c r="BE560"/>
  <c r="BE604"/>
  <c r="BE609"/>
  <c r="BE614"/>
  <c r="BE619"/>
  <c r="BE621"/>
  <c r="BE623"/>
  <c r="E52"/>
  <c r="F63"/>
  <c r="BE133"/>
  <c r="BE152"/>
  <c r="BE184"/>
  <c r="BE238"/>
  <c r="BE320"/>
  <c r="BE342"/>
  <c r="BE381"/>
  <c r="BE433"/>
  <c r="BE447"/>
  <c r="BE451"/>
  <c r="BE504"/>
  <c r="BE509"/>
  <c r="BE514"/>
  <c r="BE535"/>
  <c r="BE536"/>
  <c r="BE570"/>
  <c r="BE580"/>
  <c r="BE110"/>
  <c r="BE142"/>
  <c r="BE211"/>
  <c r="BE263"/>
  <c r="BE281"/>
  <c r="BE286"/>
  <c r="BE328"/>
  <c r="BE347"/>
  <c r="BE354"/>
  <c r="BE425"/>
  <c r="BE442"/>
  <c r="BE460"/>
  <c r="BE464"/>
  <c r="BE530"/>
  <c r="BE161"/>
  <c r="BE165"/>
  <c r="BE175"/>
  <c r="BE267"/>
  <c r="BE268"/>
  <c r="BE272"/>
  <c r="BE298"/>
  <c r="BE302"/>
  <c r="BE356"/>
  <c r="BE371"/>
  <c r="BE395"/>
  <c r="BE399"/>
  <c r="BE415"/>
  <c r="BE478"/>
  <c r="BE520"/>
  <c r="BE525"/>
  <c r="BE556"/>
  <c r="BE564"/>
  <c r="BE586"/>
  <c r="BE112"/>
  <c r="BE120"/>
  <c r="BE138"/>
  <c r="BE143"/>
  <c r="BE166"/>
  <c r="BE178"/>
  <c r="BE221"/>
  <c r="BE234"/>
  <c r="BE242"/>
  <c r="BE249"/>
  <c r="BE252"/>
  <c r="BE337"/>
  <c r="BE386"/>
  <c r="BE388"/>
  <c r="BE393"/>
  <c r="BE419"/>
  <c r="BE424"/>
  <c r="BE542"/>
  <c r="BE565"/>
  <c r="BE125"/>
  <c r="BE201"/>
  <c r="BE216"/>
  <c r="BE258"/>
  <c r="BE262"/>
  <c r="BE264"/>
  <c r="BE325"/>
  <c r="BE361"/>
  <c r="BE548"/>
  <c r="BE599"/>
  <c r="BE137"/>
  <c r="BE198"/>
  <c r="BE255"/>
  <c r="BE275"/>
  <c r="BE278"/>
  <c r="BE290"/>
  <c r="BE306"/>
  <c r="BE376"/>
  <c r="BE468"/>
  <c r="BE473"/>
  <c r="BE495"/>
  <c r="BE588"/>
  <c r="BE590"/>
  <c r="BE595"/>
  <c r="BE115"/>
  <c r="BE129"/>
  <c r="BE158"/>
  <c r="BE181"/>
  <c r="BE197"/>
  <c r="BE204"/>
  <c r="BE207"/>
  <c r="BE226"/>
  <c r="BE246"/>
  <c r="BE294"/>
  <c r="BE410"/>
  <c r="BE484"/>
  <c r="BE500"/>
  <c r="BE575"/>
  <c i="10" r="F59"/>
  <c r="J85"/>
  <c i="9" r="BK105"/>
  <c i="10" r="E76"/>
  <c r="BE114"/>
  <c i="9" r="BK592"/>
  <c r="J592"/>
  <c r="J76"/>
  <c i="10" r="J56"/>
  <c r="BE108"/>
  <c r="BE116"/>
  <c r="BE102"/>
  <c r="BE91"/>
  <c i="8" r="BK211"/>
  <c r="J211"/>
  <c r="J74"/>
  <c i="9" r="J60"/>
  <c r="F101"/>
  <c r="BE107"/>
  <c r="BE230"/>
  <c r="BE243"/>
  <c r="BE339"/>
  <c r="BE385"/>
  <c r="BE420"/>
  <c r="BE493"/>
  <c r="BE555"/>
  <c r="BE571"/>
  <c r="BE588"/>
  <c r="BE590"/>
  <c r="BE594"/>
  <c r="BE601"/>
  <c r="BE604"/>
  <c r="BE610"/>
  <c r="E52"/>
  <c r="BE168"/>
  <c r="BE180"/>
  <c r="BE185"/>
  <c r="BE216"/>
  <c r="BE299"/>
  <c r="BE320"/>
  <c r="BE454"/>
  <c r="BE463"/>
  <c i="8" r="BK100"/>
  <c r="BK99"/>
  <c r="J99"/>
  <c r="J67"/>
  <c i="9" r="BE109"/>
  <c r="BE154"/>
  <c r="BE519"/>
  <c r="J63"/>
  <c r="BE356"/>
  <c r="BE419"/>
  <c r="BE421"/>
  <c r="BE423"/>
  <c r="BE430"/>
  <c r="BE505"/>
  <c r="BE512"/>
  <c r="BE245"/>
  <c r="BE281"/>
  <c r="BE322"/>
  <c r="BE445"/>
  <c r="BE452"/>
  <c r="BE478"/>
  <c r="BE159"/>
  <c r="BE173"/>
  <c r="BE258"/>
  <c r="BE271"/>
  <c r="BE418"/>
  <c r="BE495"/>
  <c r="BE249"/>
  <c r="BE336"/>
  <c r="BE438"/>
  <c r="BE370"/>
  <c r="BE397"/>
  <c r="BE399"/>
  <c r="BE412"/>
  <c i="7" r="BK112"/>
  <c r="J112"/>
  <c r="J64"/>
  <c i="8" r="E52"/>
  <c r="BE102"/>
  <c r="BE133"/>
  <c r="BE158"/>
  <c r="BE159"/>
  <c r="BE164"/>
  <c r="BE175"/>
  <c r="BE178"/>
  <c r="BE213"/>
  <c r="F96"/>
  <c r="BE124"/>
  <c r="BE128"/>
  <c r="BE148"/>
  <c r="BE157"/>
  <c r="BE161"/>
  <c r="BE162"/>
  <c r="BE168"/>
  <c r="BE207"/>
  <c r="J60"/>
  <c r="BE138"/>
  <c r="BE154"/>
  <c r="BE155"/>
  <c r="BE160"/>
  <c r="BE163"/>
  <c r="BE173"/>
  <c r="BE193"/>
  <c r="BE125"/>
  <c r="BE126"/>
  <c r="BE141"/>
  <c r="BE142"/>
  <c r="BE144"/>
  <c r="BE146"/>
  <c r="BE147"/>
  <c r="BE169"/>
  <c r="BE174"/>
  <c r="BE198"/>
  <c i="7" r="BK1477"/>
  <c r="J1477"/>
  <c r="J74"/>
  <c i="8" r="J63"/>
  <c r="BE115"/>
  <c r="BE122"/>
  <c r="BE123"/>
  <c r="BE134"/>
  <c r="BE135"/>
  <c r="BE166"/>
  <c r="BE177"/>
  <c r="BE200"/>
  <c r="BE202"/>
  <c r="BE204"/>
  <c r="BE127"/>
  <c r="BE131"/>
  <c r="BE143"/>
  <c r="BE145"/>
  <c r="BE152"/>
  <c r="BE153"/>
  <c r="BE171"/>
  <c r="BE172"/>
  <c r="BE129"/>
  <c r="BE130"/>
  <c r="BE132"/>
  <c r="BE137"/>
  <c r="BE139"/>
  <c r="BE140"/>
  <c r="BE149"/>
  <c r="BE150"/>
  <c r="BE151"/>
  <c r="BE165"/>
  <c r="BE167"/>
  <c r="BE136"/>
  <c r="BE170"/>
  <c r="BE199"/>
  <c i="7" r="J108"/>
  <c r="BE122"/>
  <c r="BE202"/>
  <c r="BE266"/>
  <c r="BE951"/>
  <c r="BE967"/>
  <c r="BE1116"/>
  <c r="BE1134"/>
  <c r="BE1266"/>
  <c r="BE1443"/>
  <c r="BE1496"/>
  <c r="BE1669"/>
  <c r="BE1802"/>
  <c r="BE1822"/>
  <c r="BE1824"/>
  <c r="BE2134"/>
  <c r="BE2185"/>
  <c r="BE2225"/>
  <c r="BE2356"/>
  <c r="BE2375"/>
  <c r="BE2408"/>
  <c r="BE2494"/>
  <c r="BE2508"/>
  <c r="BE2523"/>
  <c r="BE2533"/>
  <c r="BE2558"/>
  <c r="BE2560"/>
  <c r="BE2600"/>
  <c r="BE2602"/>
  <c r="BE2616"/>
  <c r="BE2624"/>
  <c r="BE2626"/>
  <c r="BE2628"/>
  <c r="BE2630"/>
  <c r="BE2631"/>
  <c r="BE2634"/>
  <c r="BE2636"/>
  <c r="BE2653"/>
  <c r="BE2670"/>
  <c r="BE2687"/>
  <c r="BE2689"/>
  <c r="BE2691"/>
  <c r="BE2693"/>
  <c r="BE2695"/>
  <c r="BE2697"/>
  <c r="BE2700"/>
  <c r="BE2702"/>
  <c r="BE2704"/>
  <c r="BE2710"/>
  <c r="BE2715"/>
  <c r="BE2732"/>
  <c r="BE2734"/>
  <c r="BE2736"/>
  <c r="BE2738"/>
  <c r="BE2753"/>
  <c r="BE2769"/>
  <c r="BE2776"/>
  <c r="BE2778"/>
  <c r="BE2781"/>
  <c r="BE2795"/>
  <c r="BE2797"/>
  <c r="BE2913"/>
  <c r="BE2915"/>
  <c r="BE2973"/>
  <c r="BE3030"/>
  <c r="BE3058"/>
  <c r="BE3087"/>
  <c r="BE3089"/>
  <c r="BE3091"/>
  <c r="BE3176"/>
  <c r="BE3183"/>
  <c r="BE3187"/>
  <c r="BE3192"/>
  <c r="BE3194"/>
  <c r="BE3196"/>
  <c r="BE3198"/>
  <c r="BE3200"/>
  <c r="BE3202"/>
  <c r="BE3204"/>
  <c r="BE3206"/>
  <c r="BE3208"/>
  <c r="BE3210"/>
  <c r="BE3212"/>
  <c r="BE3214"/>
  <c r="BE3216"/>
  <c r="E50"/>
  <c r="F108"/>
  <c r="BE163"/>
  <c r="BE187"/>
  <c r="BE374"/>
  <c r="BE512"/>
  <c r="BE873"/>
  <c r="BE893"/>
  <c r="BE996"/>
  <c r="BE1364"/>
  <c r="BE1390"/>
  <c r="BE1403"/>
  <c r="BE1455"/>
  <c r="BE1462"/>
  <c r="BE1479"/>
  <c r="BE1890"/>
  <c r="BE1988"/>
  <c r="BE2084"/>
  <c r="BE2118"/>
  <c r="BE2240"/>
  <c r="BE2319"/>
  <c r="BE2327"/>
  <c r="BE2386"/>
  <c r="BE2396"/>
  <c r="BE2414"/>
  <c r="BE2416"/>
  <c r="BE2418"/>
  <c r="BE2438"/>
  <c r="BE2486"/>
  <c r="BE2510"/>
  <c r="BE2514"/>
  <c r="BE2538"/>
  <c r="BE2546"/>
  <c r="BE2584"/>
  <c r="BE2592"/>
  <c r="J56"/>
  <c r="BE131"/>
  <c r="BE248"/>
  <c r="BE321"/>
  <c r="BE649"/>
  <c r="BE849"/>
  <c r="BE879"/>
  <c r="BE1020"/>
  <c r="BE1283"/>
  <c r="BE1429"/>
  <c r="BE1643"/>
  <c r="BE1667"/>
  <c r="BE1693"/>
  <c r="BE1807"/>
  <c r="BE1904"/>
  <c r="BE1968"/>
  <c r="BE2015"/>
  <c r="BE2059"/>
  <c r="BE2067"/>
  <c r="BE2081"/>
  <c r="BE2154"/>
  <c r="BE2157"/>
  <c r="BE2210"/>
  <c r="BE2223"/>
  <c r="BE2238"/>
  <c r="BE2344"/>
  <c r="BE2358"/>
  <c r="BE2365"/>
  <c r="BE2484"/>
  <c r="BE2490"/>
  <c r="BE2498"/>
  <c r="BE2516"/>
  <c r="BE2531"/>
  <c r="BE2550"/>
  <c r="BE2556"/>
  <c r="BE2566"/>
  <c r="BE2570"/>
  <c r="BE2588"/>
  <c r="BE2598"/>
  <c r="BE114"/>
  <c r="BE157"/>
  <c r="BE213"/>
  <c r="BE300"/>
  <c r="BE358"/>
  <c r="BE579"/>
  <c r="BE812"/>
  <c r="BE1047"/>
  <c r="BE1058"/>
  <c r="BE1074"/>
  <c r="BE1098"/>
  <c r="BE1187"/>
  <c r="BE1203"/>
  <c r="BE1309"/>
  <c r="BE1345"/>
  <c r="BE1841"/>
  <c r="BE2025"/>
  <c r="BE2035"/>
  <c r="BE2075"/>
  <c r="BE2205"/>
  <c r="BE2293"/>
  <c r="BE2334"/>
  <c r="BE2340"/>
  <c r="BE2350"/>
  <c r="BE2373"/>
  <c r="BE2377"/>
  <c r="BE2388"/>
  <c r="BE2390"/>
  <c r="BE2392"/>
  <c r="BE2394"/>
  <c r="BE2398"/>
  <c r="BE2400"/>
  <c r="BE2412"/>
  <c r="BE2529"/>
  <c r="BE2544"/>
  <c r="BE2564"/>
  <c r="BE2574"/>
  <c r="BE2606"/>
  <c r="BE191"/>
  <c r="BE209"/>
  <c r="BE220"/>
  <c r="BE235"/>
  <c r="BE360"/>
  <c r="BE382"/>
  <c r="BE757"/>
  <c r="BE994"/>
  <c r="BE1160"/>
  <c r="BE1217"/>
  <c r="BE1245"/>
  <c r="BE1318"/>
  <c r="BE1413"/>
  <c r="BE1421"/>
  <c r="BE1438"/>
  <c r="BE1441"/>
  <c r="BE1581"/>
  <c r="BE1701"/>
  <c r="BE1843"/>
  <c r="BE1902"/>
  <c r="BE1922"/>
  <c r="BE1990"/>
  <c r="BE2047"/>
  <c r="BE2329"/>
  <c r="BE2382"/>
  <c r="BE2500"/>
  <c r="BE2502"/>
  <c r="BE2512"/>
  <c r="BE2542"/>
  <c r="BE2552"/>
  <c r="BE2554"/>
  <c r="BE2562"/>
  <c r="BE2576"/>
  <c r="BE2586"/>
  <c r="BE2622"/>
  <c r="BE205"/>
  <c r="BE216"/>
  <c r="BE313"/>
  <c r="BE445"/>
  <c r="BE646"/>
  <c r="BE814"/>
  <c r="BE830"/>
  <c r="BE851"/>
  <c r="BE970"/>
  <c r="BE1007"/>
  <c r="BE1091"/>
  <c r="BE1249"/>
  <c r="BE1382"/>
  <c r="BE1445"/>
  <c r="BE1800"/>
  <c r="BE1805"/>
  <c r="BE1892"/>
  <c r="BE1951"/>
  <c r="BE1970"/>
  <c r="BE2008"/>
  <c r="BE2011"/>
  <c r="BE2013"/>
  <c r="BE2260"/>
  <c r="BE2303"/>
  <c r="BE2342"/>
  <c r="BE2371"/>
  <c r="BE2384"/>
  <c r="BE2402"/>
  <c r="BE2404"/>
  <c r="BE2406"/>
  <c r="BE2410"/>
  <c r="BE2420"/>
  <c r="BE2422"/>
  <c r="BE2436"/>
  <c r="BE2492"/>
  <c r="BE2496"/>
  <c r="BE2548"/>
  <c r="BE2572"/>
  <c r="BE2596"/>
  <c r="BE415"/>
  <c r="BE423"/>
  <c r="BE783"/>
  <c r="BE832"/>
  <c r="BE865"/>
  <c r="BE1009"/>
  <c r="BE1178"/>
  <c r="BE1201"/>
  <c r="BE1212"/>
  <c r="BE1215"/>
  <c r="BE1372"/>
  <c r="BE1448"/>
  <c r="BE1470"/>
  <c r="BE1519"/>
  <c r="BE1549"/>
  <c r="BE1551"/>
  <c r="BE1641"/>
  <c r="BE1695"/>
  <c r="BE1699"/>
  <c r="BE1704"/>
  <c r="BE1751"/>
  <c r="BE1753"/>
  <c r="BE1924"/>
  <c r="BE1944"/>
  <c r="BE1946"/>
  <c r="BE2162"/>
  <c r="BE2280"/>
  <c r="BE2301"/>
  <c r="BE2322"/>
  <c r="BE2336"/>
  <c r="BE2346"/>
  <c r="BE2348"/>
  <c r="BE2369"/>
  <c r="BE2379"/>
  <c r="BE2425"/>
  <c r="BE2465"/>
  <c r="BE2504"/>
  <c r="BE2578"/>
  <c r="BE2580"/>
  <c r="BE2582"/>
  <c r="BE2590"/>
  <c r="BE2594"/>
  <c r="BE2604"/>
  <c r="BE2608"/>
  <c r="BE2610"/>
  <c r="BE2612"/>
  <c r="BE2614"/>
  <c r="BE2620"/>
  <c r="BE334"/>
  <c r="BE406"/>
  <c r="BE705"/>
  <c r="BE799"/>
  <c r="BE977"/>
  <c r="BE1036"/>
  <c r="BE1152"/>
  <c r="BE1198"/>
  <c r="BE1300"/>
  <c r="BE1417"/>
  <c r="BE1583"/>
  <c r="BE1611"/>
  <c r="BE1613"/>
  <c r="BE1942"/>
  <c r="BE1948"/>
  <c r="BE2100"/>
  <c r="BE2338"/>
  <c r="BE2352"/>
  <c r="BE2354"/>
  <c r="BE2363"/>
  <c r="BE2367"/>
  <c r="BE2488"/>
  <c r="BE2506"/>
  <c r="BE2518"/>
  <c r="BE2540"/>
  <c r="BE2568"/>
  <c r="BE2618"/>
  <c i="5" r="J132"/>
  <c r="J66"/>
  <c i="6" r="J86"/>
  <c r="BE102"/>
  <c r="BE105"/>
  <c r="BE117"/>
  <c r="J56"/>
  <c r="BE92"/>
  <c i="5" r="J624"/>
  <c r="J70"/>
  <c i="6" r="F59"/>
  <c r="BE125"/>
  <c r="BE137"/>
  <c r="BE119"/>
  <c r="BE131"/>
  <c r="BE140"/>
  <c r="E50"/>
  <c r="BE95"/>
  <c r="BE96"/>
  <c r="BE98"/>
  <c r="BE127"/>
  <c r="BE129"/>
  <c r="BE123"/>
  <c r="BE134"/>
  <c r="BE94"/>
  <c r="BE100"/>
  <c r="BE121"/>
  <c r="BE107"/>
  <c r="BE109"/>
  <c r="BE111"/>
  <c r="BE113"/>
  <c r="BE115"/>
  <c i="5" r="J56"/>
  <c r="F59"/>
  <c r="J92"/>
  <c r="BE98"/>
  <c r="BE267"/>
  <c r="BE491"/>
  <c r="BE536"/>
  <c r="BE559"/>
  <c r="BE625"/>
  <c r="BE721"/>
  <c r="BE816"/>
  <c r="BE852"/>
  <c r="BE920"/>
  <c r="BE937"/>
  <c r="BE945"/>
  <c r="BE964"/>
  <c r="BE966"/>
  <c r="BE447"/>
  <c r="BE531"/>
  <c r="BE672"/>
  <c r="BE674"/>
  <c r="BE723"/>
  <c r="BE764"/>
  <c r="BE811"/>
  <c r="BE728"/>
  <c r="BE762"/>
  <c r="BE813"/>
  <c r="BE886"/>
  <c r="E50"/>
  <c r="BE334"/>
  <c r="BE393"/>
  <c r="BE473"/>
  <c r="BE726"/>
  <c r="BE850"/>
  <c r="BE941"/>
  <c r="BE947"/>
  <c r="BE949"/>
  <c r="BE953"/>
  <c r="BE955"/>
  <c r="BE968"/>
  <c r="BE133"/>
  <c r="BE200"/>
  <c r="BE337"/>
  <c r="BE509"/>
  <c r="BE523"/>
  <c r="BE550"/>
  <c r="BE621"/>
  <c r="BE934"/>
  <c r="BE958"/>
  <c r="BE960"/>
  <c r="BE962"/>
  <c i="1" r="BA60"/>
  <c i="3" r="BK98"/>
  <c r="J98"/>
  <c r="J64"/>
  <c i="4" r="F59"/>
  <c r="BE98"/>
  <c r="BE104"/>
  <c i="3" r="J353"/>
  <c r="J75"/>
  <c i="4" r="J59"/>
  <c r="BE106"/>
  <c r="BE110"/>
  <c r="J56"/>
  <c r="E77"/>
  <c r="BE101"/>
  <c r="BE92"/>
  <c r="BE94"/>
  <c r="BE96"/>
  <c r="BE108"/>
  <c i="2" r="P90"/>
  <c r="P89"/>
  <c i="1" r="AU56"/>
  <c i="2" r="R90"/>
  <c r="R89"/>
  <c r="T90"/>
  <c r="T89"/>
  <c i="3" r="J59"/>
  <c r="BE105"/>
  <c r="BE261"/>
  <c r="E50"/>
  <c r="F59"/>
  <c r="J91"/>
  <c r="BE116"/>
  <c r="BE121"/>
  <c r="BE126"/>
  <c r="BE177"/>
  <c r="BE258"/>
  <c r="BE290"/>
  <c r="BE318"/>
  <c r="BE100"/>
  <c r="BE162"/>
  <c r="BE187"/>
  <c r="BE195"/>
  <c r="BE199"/>
  <c r="BE229"/>
  <c r="BE256"/>
  <c r="BE259"/>
  <c r="BE266"/>
  <c r="BE270"/>
  <c r="BE303"/>
  <c r="BE108"/>
  <c r="BE141"/>
  <c r="BE179"/>
  <c r="BE185"/>
  <c r="BE192"/>
  <c r="BE212"/>
  <c r="BE248"/>
  <c r="BE294"/>
  <c r="BE299"/>
  <c r="BE150"/>
  <c r="BE152"/>
  <c r="BE155"/>
  <c r="BE168"/>
  <c r="BE174"/>
  <c r="BE181"/>
  <c r="BE217"/>
  <c r="BE220"/>
  <c r="BE223"/>
  <c r="BE245"/>
  <c r="BE255"/>
  <c r="BE262"/>
  <c r="BE264"/>
  <c r="BE269"/>
  <c r="BE279"/>
  <c r="BE283"/>
  <c r="BE286"/>
  <c r="BE307"/>
  <c r="BE323"/>
  <c r="BE335"/>
  <c r="BE338"/>
  <c r="BE145"/>
  <c r="BE204"/>
  <c r="BE209"/>
  <c r="BE232"/>
  <c r="BE235"/>
  <c r="BE238"/>
  <c r="BE241"/>
  <c r="BE253"/>
  <c r="BE330"/>
  <c i="2" r="J91"/>
  <c r="J65"/>
  <c i="3" r="BE102"/>
  <c r="BE158"/>
  <c r="BE166"/>
  <c r="BE170"/>
  <c r="BE313"/>
  <c r="BE315"/>
  <c r="BE317"/>
  <c r="BE327"/>
  <c r="BE342"/>
  <c r="BE347"/>
  <c r="BE354"/>
  <c r="BE111"/>
  <c r="BE128"/>
  <c r="BE131"/>
  <c r="BE136"/>
  <c r="BE176"/>
  <c r="BE226"/>
  <c r="BE268"/>
  <c r="BE276"/>
  <c i="2" r="F59"/>
  <c r="BE142"/>
  <c r="BE146"/>
  <c r="J56"/>
  <c r="E77"/>
  <c r="BE100"/>
  <c r="BE138"/>
  <c r="BE122"/>
  <c r="BE126"/>
  <c r="BE118"/>
  <c r="J86"/>
  <c r="BE102"/>
  <c r="BE107"/>
  <c r="BE110"/>
  <c r="BE114"/>
  <c r="BE133"/>
  <c r="BE135"/>
  <c r="BE92"/>
  <c r="BE96"/>
  <c r="BE104"/>
  <c r="BE131"/>
  <c i="15" r="F39"/>
  <c i="1" r="BB73"/>
  <c i="2" r="F36"/>
  <c i="1" r="BA56"/>
  <c i="10" r="F39"/>
  <c i="1" r="BD67"/>
  <c i="11" r="F38"/>
  <c i="1" r="BA69"/>
  <c i="15" r="F41"/>
  <c i="1" r="BD73"/>
  <c i="19" r="F36"/>
  <c i="1" r="BA77"/>
  <c i="15" r="F40"/>
  <c i="1" r="BC73"/>
  <c i="2" r="F38"/>
  <c i="1" r="BC56"/>
  <c i="8" r="F39"/>
  <c i="1" r="BB65"/>
  <c i="9" r="F39"/>
  <c i="1" r="BB66"/>
  <c i="12" r="F38"/>
  <c i="1" r="BA70"/>
  <c i="18" r="J36"/>
  <c i="1" r="AW76"/>
  <c i="8" r="F40"/>
  <c i="1" r="BC65"/>
  <c i="9" r="J38"/>
  <c i="1" r="AW66"/>
  <c i="10" r="J36"/>
  <c i="1" r="AW67"/>
  <c i="11" r="F40"/>
  <c i="1" r="BC69"/>
  <c i="20" r="F39"/>
  <c i="1" r="BD78"/>
  <c i="7" r="F39"/>
  <c i="1" r="BD63"/>
  <c i="7" r="F36"/>
  <c i="1" r="BA63"/>
  <c i="19" r="J36"/>
  <c i="1" r="AW77"/>
  <c r="AS62"/>
  <c i="18" r="F38"/>
  <c i="1" r="BC76"/>
  <c i="14" r="F41"/>
  <c i="1" r="BD72"/>
  <c i="17" r="F38"/>
  <c i="1" r="BA75"/>
  <c i="20" r="F38"/>
  <c i="1" r="BC78"/>
  <c i="6" r="F39"/>
  <c i="1" r="BD61"/>
  <c i="18" r="F39"/>
  <c i="1" r="BD76"/>
  <c i="12" r="F39"/>
  <c i="1" r="BB70"/>
  <c i="12" r="F40"/>
  <c i="1" r="BC70"/>
  <c i="16" r="F38"/>
  <c i="1" r="BA74"/>
  <c i="6" r="J36"/>
  <c i="1" r="AW61"/>
  <c i="7" r="F37"/>
  <c i="1" r="BB63"/>
  <c i="17" r="F40"/>
  <c i="1" r="BC75"/>
  <c i="8" r="F38"/>
  <c i="1" r="BA65"/>
  <c i="13" r="F38"/>
  <c i="1" r="BA71"/>
  <c i="2" r="F37"/>
  <c i="1" r="BB56"/>
  <c i="16" r="F39"/>
  <c i="1" r="BB74"/>
  <c i="6" r="F37"/>
  <c i="1" r="BB61"/>
  <c i="17" r="F41"/>
  <c i="1" r="BD75"/>
  <c i="4" r="F38"/>
  <c i="1" r="BC58"/>
  <c i="5" r="F37"/>
  <c i="1" r="BB60"/>
  <c i="14" r="F38"/>
  <c i="1" r="BA72"/>
  <c i="8" r="J38"/>
  <c i="1" r="AW65"/>
  <c i="9" r="F41"/>
  <c i="1" r="BD66"/>
  <c i="13" r="F39"/>
  <c i="1" r="BB71"/>
  <c i="17" r="J38"/>
  <c i="1" r="AW75"/>
  <c i="19" r="F37"/>
  <c i="1" r="BB77"/>
  <c i="20" r="F36"/>
  <c i="1" r="BA78"/>
  <c i="3" r="F36"/>
  <c i="1" r="BA57"/>
  <c i="14" r="F39"/>
  <c i="1" r="BB72"/>
  <c i="3" r="J36"/>
  <c i="1" r="AW57"/>
  <c i="7" r="J36"/>
  <c i="1" r="AW63"/>
  <c i="14" r="F40"/>
  <c i="1" r="BC72"/>
  <c i="17" r="F39"/>
  <c i="1" r="BB75"/>
  <c i="5" r="F38"/>
  <c i="1" r="BC60"/>
  <c i="3" r="F39"/>
  <c i="1" r="BD57"/>
  <c i="9" r="F40"/>
  <c i="1" r="BC66"/>
  <c i="12" r="J38"/>
  <c i="1" r="AW70"/>
  <c i="3" r="F38"/>
  <c i="1" r="BC57"/>
  <c i="18" r="F36"/>
  <c i="1" r="BA76"/>
  <c i="5" r="F39"/>
  <c i="1" r="BD60"/>
  <c i="14" r="J38"/>
  <c i="1" r="AW72"/>
  <c i="16" r="F41"/>
  <c i="1" r="BD74"/>
  <c i="20" r="F37"/>
  <c i="1" r="BB78"/>
  <c i="4" r="F36"/>
  <c i="1" r="BA58"/>
  <c i="4" r="F39"/>
  <c i="1" r="BD58"/>
  <c i="20" r="J36"/>
  <c i="1" r="AW78"/>
  <c i="15" r="J38"/>
  <c i="1" r="AW73"/>
  <c i="4" r="J36"/>
  <c i="1" r="AW58"/>
  <c i="10" r="F36"/>
  <c i="1" r="BA67"/>
  <c i="10" r="F37"/>
  <c i="1" r="BB67"/>
  <c i="11" r="F41"/>
  <c i="1" r="BD69"/>
  <c i="6" r="F36"/>
  <c i="1" r="BA61"/>
  <c r="BA59"/>
  <c i="19" r="F39"/>
  <c i="1" r="BD77"/>
  <c i="16" r="F40"/>
  <c i="1" r="BC74"/>
  <c i="8" r="F41"/>
  <c i="1" r="BD65"/>
  <c i="11" r="F39"/>
  <c i="1" r="BB69"/>
  <c i="13" r="J38"/>
  <c i="1" r="AW71"/>
  <c i="13" r="F40"/>
  <c i="1" r="BC71"/>
  <c i="15" r="F38"/>
  <c i="1" r="BA73"/>
  <c i="16" r="J38"/>
  <c i="1" r="AW74"/>
  <c i="2" r="J36"/>
  <c i="1" r="AW56"/>
  <c i="3" r="F37"/>
  <c i="1" r="BB57"/>
  <c i="10" r="F38"/>
  <c i="1" r="BC67"/>
  <c i="11" r="J38"/>
  <c i="1" r="AW69"/>
  <c i="12" r="F41"/>
  <c i="1" r="BD70"/>
  <c i="13" r="F41"/>
  <c i="1" r="BD71"/>
  <c i="2" r="F39"/>
  <c i="1" r="BD56"/>
  <c i="5" r="J36"/>
  <c i="1" r="AW60"/>
  <c i="6" r="F38"/>
  <c i="1" r="BC61"/>
  <c i="4" r="F37"/>
  <c i="1" r="BB58"/>
  <c i="9" r="F38"/>
  <c i="1" r="BA66"/>
  <c i="18" r="F37"/>
  <c i="1" r="BB76"/>
  <c i="7" r="F38"/>
  <c i="1" r="BC63"/>
  <c i="19" r="F38"/>
  <c i="1" r="BC77"/>
  <c i="13" l="1" r="P102"/>
  <c r="P101"/>
  <c i="1" r="AU71"/>
  <c i="9" r="T105"/>
  <c r="T104"/>
  <c i="14" r="P103"/>
  <c r="P102"/>
  <c i="1" r="AU72"/>
  <c i="11" r="P228"/>
  <c r="P104"/>
  <c i="1" r="AU69"/>
  <c i="9" r="P105"/>
  <c r="P104"/>
  <c i="1" r="AU66"/>
  <c i="7" r="R112"/>
  <c i="14" r="R102"/>
  <c i="5" r="R95"/>
  <c i="19" r="P151"/>
  <c r="P100"/>
  <c i="1" r="AU77"/>
  <c i="16" r="P131"/>
  <c r="P101"/>
  <c i="1" r="AU74"/>
  <c i="12" r="T103"/>
  <c i="4" r="P90"/>
  <c r="P89"/>
  <c i="1" r="AU58"/>
  <c i="20" r="P94"/>
  <c i="1" r="AU78"/>
  <c i="9" r="R105"/>
  <c r="R104"/>
  <c i="18" r="P95"/>
  <c r="P94"/>
  <c i="1" r="AU76"/>
  <c i="18" r="BK95"/>
  <c r="J95"/>
  <c r="J64"/>
  <c i="6" r="R90"/>
  <c r="R89"/>
  <c i="7" r="R1477"/>
  <c i="8" r="R100"/>
  <c r="R99"/>
  <c i="6" r="P90"/>
  <c r="P89"/>
  <c i="1" r="AU61"/>
  <c i="3" r="T98"/>
  <c r="T97"/>
  <c i="14" r="T103"/>
  <c r="T102"/>
  <c i="11" r="R228"/>
  <c r="R104"/>
  <c i="8" r="T100"/>
  <c r="T99"/>
  <c i="19" r="BK101"/>
  <c r="J101"/>
  <c r="J64"/>
  <c i="5" r="BK623"/>
  <c r="J623"/>
  <c r="J69"/>
  <c i="3" r="R98"/>
  <c r="R97"/>
  <c i="13" r="T102"/>
  <c r="T101"/>
  <c i="4" r="R90"/>
  <c r="R89"/>
  <c i="19" r="R151"/>
  <c r="R100"/>
  <c i="8" r="P100"/>
  <c r="P99"/>
  <c i="1" r="AU65"/>
  <c i="13" r="BK102"/>
  <c r="J102"/>
  <c r="J68"/>
  <c i="7" r="P1477"/>
  <c i="17" r="BK98"/>
  <c r="J98"/>
  <c r="J68"/>
  <c i="12" r="R103"/>
  <c i="7" r="T1477"/>
  <c i="11" r="T104"/>
  <c i="18" r="R95"/>
  <c r="R94"/>
  <c i="15" r="BK97"/>
  <c r="BK96"/>
  <c r="J96"/>
  <c i="6" r="T90"/>
  <c r="T89"/>
  <c i="5" r="T623"/>
  <c r="T95"/>
  <c i="20" r="T94"/>
  <c i="17" r="T98"/>
  <c r="T97"/>
  <c i="15" r="R96"/>
  <c i="7" r="T112"/>
  <c r="T111"/>
  <c i="20" r="R94"/>
  <c i="2" r="BK90"/>
  <c r="J90"/>
  <c r="J64"/>
  <c i="16" r="R101"/>
  <c i="7" r="P112"/>
  <c r="P111"/>
  <c i="1" r="AU63"/>
  <c i="5" r="P95"/>
  <c i="1" r="AU60"/>
  <c i="10" r="BK90"/>
  <c r="J90"/>
  <c r="J65"/>
  <c i="4" r="BK90"/>
  <c r="J90"/>
  <c r="J64"/>
  <c i="5" r="BK619"/>
  <c r="J619"/>
  <c r="J67"/>
  <c i="9" r="BK608"/>
  <c r="J608"/>
  <c r="J79"/>
  <c i="20" r="BK94"/>
  <c r="J94"/>
  <c r="J145"/>
  <c r="J70"/>
  <c i="6" r="BK90"/>
  <c r="BK89"/>
  <c r="J89"/>
  <c r="J63"/>
  <c i="19" r="BK100"/>
  <c r="J100"/>
  <c r="J63"/>
  <c i="16" r="BK101"/>
  <c r="J101"/>
  <c i="14" r="BK102"/>
  <c r="J102"/>
  <c r="J67"/>
  <c i="13" r="BK101"/>
  <c r="J101"/>
  <c i="12" r="BK103"/>
  <c r="J103"/>
  <c r="J67"/>
  <c i="11" r="BK104"/>
  <c r="J104"/>
  <c r="J105"/>
  <c r="J68"/>
  <c i="9" r="J105"/>
  <c r="J68"/>
  <c i="8" r="J100"/>
  <c r="J68"/>
  <c i="7" r="BK111"/>
  <c r="J111"/>
  <c i="3" r="BK97"/>
  <c r="J97"/>
  <c r="J63"/>
  <c r="F35"/>
  <c i="1" r="AZ57"/>
  <c i="2" r="F35"/>
  <c i="1" r="AZ56"/>
  <c i="10" r="J35"/>
  <c i="1" r="AV67"/>
  <c r="AT67"/>
  <c i="16" r="J37"/>
  <c i="1" r="AV74"/>
  <c r="AT74"/>
  <c i="4" r="F35"/>
  <c i="1" r="AZ58"/>
  <c i="7" r="F35"/>
  <c i="1" r="AZ63"/>
  <c i="8" r="J34"/>
  <c i="1" r="AG65"/>
  <c i="12" r="J37"/>
  <c i="1" r="AV70"/>
  <c r="AT70"/>
  <c r="BB68"/>
  <c r="AX68"/>
  <c r="AU55"/>
  <c i="2" r="J35"/>
  <c i="1" r="AV56"/>
  <c r="AT56"/>
  <c i="11" r="F37"/>
  <c i="1" r="AZ69"/>
  <c i="5" r="J35"/>
  <c i="1" r="AV60"/>
  <c r="AT60"/>
  <c r="BC64"/>
  <c r="AY64"/>
  <c i="4" r="J35"/>
  <c i="1" r="AV58"/>
  <c r="AT58"/>
  <c i="10" r="F35"/>
  <c i="1" r="AZ67"/>
  <c i="11" r="J37"/>
  <c i="1" r="AV69"/>
  <c r="AT69"/>
  <c i="13" r="F37"/>
  <c i="1" r="AZ71"/>
  <c i="9" r="J37"/>
  <c i="1" r="AV66"/>
  <c r="AT66"/>
  <c r="AS54"/>
  <c r="BC59"/>
  <c r="AY59"/>
  <c i="9" r="F37"/>
  <c i="1" r="AZ66"/>
  <c r="BA68"/>
  <c r="AW68"/>
  <c i="18" r="F35"/>
  <c i="1" r="AZ76"/>
  <c r="BA64"/>
  <c r="AW64"/>
  <c i="6" r="J35"/>
  <c i="1" r="AV61"/>
  <c r="AT61"/>
  <c i="15" r="J37"/>
  <c i="1" r="AV73"/>
  <c r="AT73"/>
  <c i="19" r="J35"/>
  <c i="1" r="AV77"/>
  <c r="AT77"/>
  <c r="BC68"/>
  <c r="AY68"/>
  <c r="BB59"/>
  <c r="AX59"/>
  <c i="15" r="J34"/>
  <c i="1" r="AG73"/>
  <c r="BD64"/>
  <c i="12" r="F37"/>
  <c i="1" r="AZ70"/>
  <c r="BC55"/>
  <c i="11" r="J34"/>
  <c i="1" r="AG69"/>
  <c i="16" r="J34"/>
  <c i="1" r="AG74"/>
  <c i="17" r="J37"/>
  <c i="1" r="AV75"/>
  <c r="AT75"/>
  <c i="20" r="J32"/>
  <c i="1" r="AG78"/>
  <c r="BA55"/>
  <c r="AW55"/>
  <c r="BB55"/>
  <c r="AX55"/>
  <c i="17" r="F37"/>
  <c i="1" r="AZ75"/>
  <c r="BD68"/>
  <c i="18" r="J35"/>
  <c i="1" r="AV76"/>
  <c r="AT76"/>
  <c i="14" r="J37"/>
  <c i="1" r="AV72"/>
  <c r="AT72"/>
  <c i="14" r="F37"/>
  <c i="1" r="AZ72"/>
  <c i="5" r="F35"/>
  <c i="1" r="AZ60"/>
  <c i="13" r="J34"/>
  <c i="1" r="AG71"/>
  <c i="20" r="F35"/>
  <c i="1" r="AZ78"/>
  <c i="16" r="F37"/>
  <c i="1" r="AZ74"/>
  <c i="6" r="F35"/>
  <c i="1" r="AZ61"/>
  <c i="8" r="F37"/>
  <c i="1" r="AZ65"/>
  <c i="15" r="F37"/>
  <c i="1" r="AZ73"/>
  <c i="19" r="F35"/>
  <c i="1" r="AZ77"/>
  <c i="3" r="J35"/>
  <c i="1" r="AV57"/>
  <c r="AT57"/>
  <c i="20" r="J35"/>
  <c i="1" r="AV78"/>
  <c r="AT78"/>
  <c r="BD55"/>
  <c i="13" r="J37"/>
  <c i="1" r="AV71"/>
  <c r="AT71"/>
  <c r="BB64"/>
  <c r="AX64"/>
  <c r="BD59"/>
  <c i="7" r="J32"/>
  <c i="1" r="AG63"/>
  <c i="8" r="J37"/>
  <c i="1" r="AV65"/>
  <c r="AT65"/>
  <c r="AW59"/>
  <c i="7" r="J35"/>
  <c i="1" r="AV63"/>
  <c r="AT63"/>
  <c i="7" l="1" r="R111"/>
  <c i="5" r="BK96"/>
  <c r="J96"/>
  <c r="J64"/>
  <c i="4" r="BK89"/>
  <c r="J89"/>
  <c r="J63"/>
  <c i="17" r="BK97"/>
  <c r="J97"/>
  <c r="J67"/>
  <c i="10" r="BK89"/>
  <c r="BK88"/>
  <c r="J88"/>
  <c i="2" r="BK89"/>
  <c r="J89"/>
  <c i="20" r="J63"/>
  <c i="15" r="J67"/>
  <c i="6" r="J90"/>
  <c r="J64"/>
  <c i="9" r="BK104"/>
  <c r="J104"/>
  <c r="J67"/>
  <c i="18" r="BK94"/>
  <c r="J94"/>
  <c r="J63"/>
  <c i="15" r="J97"/>
  <c r="J68"/>
  <c i="20" r="J41"/>
  <c i="1" r="AN74"/>
  <c i="16" r="J67"/>
  <c r="J43"/>
  <c i="15" r="J43"/>
  <c i="1" r="AN71"/>
  <c i="13" r="J67"/>
  <c r="J43"/>
  <c i="1" r="AN69"/>
  <c i="11" r="J67"/>
  <c r="J43"/>
  <c i="1" r="AN65"/>
  <c r="AN63"/>
  <c i="7" r="J63"/>
  <c i="8" r="J43"/>
  <c i="7" r="J41"/>
  <c i="1" r="AN73"/>
  <c r="AN78"/>
  <c r="AU68"/>
  <c r="BC62"/>
  <c r="AY62"/>
  <c r="AU59"/>
  <c i="19" r="J32"/>
  <c i="1" r="AG77"/>
  <c r="AN77"/>
  <c r="AZ55"/>
  <c r="AV55"/>
  <c r="AT55"/>
  <c r="AZ68"/>
  <c r="AV68"/>
  <c r="AT68"/>
  <c r="AZ59"/>
  <c r="AV59"/>
  <c r="AT59"/>
  <c i="2" r="J32"/>
  <c i="1" r="AG56"/>
  <c i="6" r="J32"/>
  <c i="1" r="AG61"/>
  <c r="AU64"/>
  <c r="AZ64"/>
  <c r="AV64"/>
  <c r="AT64"/>
  <c r="AY55"/>
  <c i="14" r="J34"/>
  <c i="1" r="AG72"/>
  <c r="AN72"/>
  <c i="3" r="J32"/>
  <c i="1" r="AG57"/>
  <c i="10" r="J32"/>
  <c i="1" r="AG67"/>
  <c r="BD62"/>
  <c r="BA62"/>
  <c r="AW62"/>
  <c i="12" r="J34"/>
  <c i="1" r="AG70"/>
  <c r="BB62"/>
  <c r="AX62"/>
  <c i="6" l="1" r="J41"/>
  <c i="10" r="J41"/>
  <c i="2" r="J41"/>
  <c i="10" r="J63"/>
  <c r="J89"/>
  <c r="J64"/>
  <c i="5" r="BK95"/>
  <c r="J95"/>
  <c r="J63"/>
  <c i="2" r="J63"/>
  <c i="19" r="J41"/>
  <c i="14" r="J43"/>
  <c i="12" r="J43"/>
  <c i="1" r="AN70"/>
  <c i="3" r="J41"/>
  <c i="1" r="AN57"/>
  <c r="AN61"/>
  <c r="AN56"/>
  <c r="AN67"/>
  <c r="AU62"/>
  <c i="18" r="J32"/>
  <c i="1" r="AG76"/>
  <c r="AN76"/>
  <c i="4" r="J32"/>
  <c i="1" r="AG58"/>
  <c r="AG55"/>
  <c r="AN55"/>
  <c i="9" r="J34"/>
  <c i="1" r="AG66"/>
  <c r="AG64"/>
  <c r="AN64"/>
  <c r="AZ62"/>
  <c r="AV62"/>
  <c r="AT62"/>
  <c r="BC54"/>
  <c r="W32"/>
  <c r="BD54"/>
  <c r="W33"/>
  <c r="BA54"/>
  <c r="W30"/>
  <c r="BB54"/>
  <c r="AX54"/>
  <c i="17" r="J34"/>
  <c i="1" r="AG75"/>
  <c r="AN75"/>
  <c l="1" r="AN66"/>
  <c i="4" r="J41"/>
  <c i="17" r="J43"/>
  <c i="9" r="J43"/>
  <c i="18" r="J41"/>
  <c i="1" r="AN58"/>
  <c r="AG68"/>
  <c r="W31"/>
  <c r="AW54"/>
  <c r="AK30"/>
  <c r="AU54"/>
  <c i="5" r="J32"/>
  <c i="1" r="AG60"/>
  <c r="AN60"/>
  <c r="AZ54"/>
  <c r="AV54"/>
  <c r="AK29"/>
  <c r="AY54"/>
  <c l="1" r="AN68"/>
  <c i="5" r="J41"/>
  <c i="1" r="AG59"/>
  <c r="AT54"/>
  <c r="W29"/>
  <c r="AG62"/>
  <c l="1" r="AN62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<sst xmlns="http://schemas.openxmlformats.org/spreadsheetml/2006/main">
  <si>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</si>
  <si>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</si>
  <si>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</si>
  <si>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</si>
  <si>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</si>
  <si>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{00030e46-c8cc-46f3-a026-fffad2220539}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</si>
  <si>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</si>
  <si>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</si>
  <si>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</si>
  <si>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</si>
  <si>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</si>
  <si>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</si>
  <si>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</si>
  <si>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</si>
  <si>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_22050_rev03ind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</si>
  <si>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</si>
  <si>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</si>
  <si>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PRO VÝSTAVBU NOVÉ HALY V DÍLNÁCH SŠ KRALOVICE</t>
  </si>
  <si>
    <t>KSO:</t>
  </si>
  <si>
    <t/>
  </si>
  <si>
    <t>CC-CZ:</t>
  </si>
  <si>
    <t>Místo:</t>
  </si>
  <si>
    <t>p.č.664, 5665/2, 5665/3, obec:Kralovice [559075]</t>
  </si>
  <si>
    <t>Datum:</t>
  </si>
  <si>
    <t>3. 11. 2023</t>
  </si>
  <si>
    <t>Zadavatel:</t>
  </si>
  <si>
    <t>IČ:</t>
  </si>
  <si>
    <t>00077704</t>
  </si>
  <si>
    <t>0,1</t>
  </si>
  <si>
    <t>Střední škola,Kralovice,nám.Osvobození 32,Kralovic</t>
  </si>
  <si>
    <t>DIČ:</t>
  </si>
  <si>
    <t>Uchazeč:</t>
  </si>
  <si>
    <t>Vyplň údaj</t>
  </si>
  <si>
    <t>Projektant:</t>
  </si>
  <si>
    <t>61169111</t>
  </si>
  <si>
    <t>TORION, projekční kancelář s.r.o.,Mánesova 1,Plzeň</t>
  </si>
  <si>
    <t>True</t>
  </si>
  <si>
    <t>Zpracovatel:</t>
  </si>
  <si>
    <t xml:space="preserve"> </t>
  </si>
  <si>
    <t>Poznámka:</t>
  </si>
  <si>
    <t xml:space="preserve">UPOZORNĚNÍ: Součástí jednotlivých položek soupisu prací jsou i veškeré údaje a souvislosti uvedené v přiložené projektové (zadávací) dokumentaci vč. výkresů - bez nich nelze stanovit cenu prací! _x000d_
V ceně je zahrnuta dodávka, montáž, doprava, veškeré pomocné práce, veškeré montážní a jiné pomůcky a zařízení potřebné k provedení díla, likvidace odpadu a přebytečného materiálu, apod., dále uvedení zařízení do provozu, dokumentace skutečného provedení, v případě potřeby realizační a výrobní dokumentace. _x000d_
V ceně jsou zahrnuty objekty zařízení staveniště včetně oplocení staveniště – umístění po dohodě se stavebníkem. _x000d_
V ceně jsou zahrnuty náklady na staveništní energie ze stávajících rozvodů v areálu, osazení podružného měření – přefakturace na základě dohody se stavebníkem. _x000d_
Při zpracování nabídky je nutné vycházet ze všech částí dokumentace (technické zprávy, výkresové dokumentace a výkazu výměr). Povinností dodavatele je překontrolovat specifikaci materiálu a na případný chybějící materiál nebo výkony upozornit, aby mohly být doceněny.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celá dodávka stavby byla funkční a splňovala všechny předpisy, které se na ni vztahují. _x000d_
Pokud jsou ve výkazu výměr předdefinovány vzorce, dodavatel je ale zodpovědný za jejich překontrolování a za správné uvedení jednotkových i celkových cen.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</si>
  <si>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</si>
  <si>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</si>
  <si>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</si>
  <si>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</si>
  <si>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</si>
  <si>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</si>
  <si>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</si>
  <si>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</si>
  <si>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</si>
  <si>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</si>
  <si>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</si>
  <si>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</si>
  <si>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</si>
  <si>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</si>
  <si>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</si>
  <si>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</si>
  <si>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</si>
  <si>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</si>
  <si>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</si>
  <si>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</si>
  <si>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</si>
  <si>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</si>
  <si>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</si>
  <si>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</si>
  <si>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</si>
  <si>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</si>
  <si>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</si>
  <si>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</si>
  <si>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</si>
  <si>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</si>
  <si>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</si>
  <si>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</si>
  <si>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</si>
  <si>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</si>
  <si>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</si>
  <si>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</si>
  <si>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</si>
  <si>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</si>
  <si>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_01</t>
  </si>
  <si>
    <t>Nepřímé náklady - modrá</t>
  </si>
  <si>
    <t>STA</t>
  </si>
  <si>
    <t>1</t>
  </si>
  <si>
    <t>{af230d35-b7cb-47c1-b698-12ce9523b5fe}</t>
  </si>
  <si>
    <t>2</t>
  </si>
  <si>
    <t>/</t>
  </si>
  <si>
    <t>D.1.1.1</t>
  </si>
  <si>
    <t>ARCHITEKTONICKO-STAVEBNÍ ŘEŠENÍ (ASŘ)</t>
  </si>
  <si>
    <t>Soupis</t>
  </si>
  <si>
    <t>{537878d2-3e2e-452c-bd30-5758a9cd9d55}</t>
  </si>
  <si>
    <t>D.2.1</t>
  </si>
  <si>
    <t>Komunikace</t>
  </si>
  <si>
    <t>{de1420da-a486-4a57-a431-ecaa07882ec9}</t>
  </si>
  <si>
    <t>000</t>
  </si>
  <si>
    <t>VON - Vedlější a ostatní náklady stavby</t>
  </si>
  <si>
    <t>{e9a4e72b-5b95-469e-996a-c05873379960}</t>
  </si>
  <si>
    <t>_02</t>
  </si>
  <si>
    <t>Nezpůsobilé výdaje - žlutá</t>
  </si>
  <si>
    <t>{a9e1dd23-42fb-4243-ab41-a92d32d12e0b}</t>
  </si>
  <si>
    <t>D.1.1.2</t>
  </si>
  <si>
    <t>{8e931fc8-cbad-46cc-be72-46f388295a0e}</t>
  </si>
  <si>
    <t>D.1.4.3.1</t>
  </si>
  <si>
    <t>VYTÁPĚNÍ</t>
  </si>
  <si>
    <t>{0319c297-6da4-4a78-b5b4-683c17229b67}</t>
  </si>
  <si>
    <t>_03</t>
  </si>
  <si>
    <t>Přímé způsobilé výdaje</t>
  </si>
  <si>
    <t>{6ee0894c-1e6d-413c-8ac8-bab237389845}</t>
  </si>
  <si>
    <t>D.1.1.</t>
  </si>
  <si>
    <t>{6fc8907a-392b-419d-a363-7283f90474bb}</t>
  </si>
  <si>
    <t>D.1.2.</t>
  </si>
  <si>
    <t xml:space="preserve">STAVEBNĚ KONSTRUKČNÍ ŘEŠENÍ (KON) </t>
  </si>
  <si>
    <t>{dc7c945c-4f0b-4632-8e84-244bec27d7af}</t>
  </si>
  <si>
    <t>D.1.2.1</t>
  </si>
  <si>
    <t>Železobetonové prefabrikované konstrukce</t>
  </si>
  <si>
    <t>3</t>
  </si>
  <si>
    <t>{ea936230-8012-4e1f-b270-320312cb5b7b}</t>
  </si>
  <si>
    <t>D.1.2.2</t>
  </si>
  <si>
    <t xml:space="preserve"> Železobetonové monolitické a ocelové konstrukce</t>
  </si>
  <si>
    <t>{1f24c77f-a9d5-46b4-a67a-2cc7cac95da3}</t>
  </si>
  <si>
    <t>D.1.3.</t>
  </si>
  <si>
    <t>POŽÁRNĚ BEZPEČNOSTNÍ ŘEŠENÍ</t>
  </si>
  <si>
    <t>{f88a2538-e8ec-4302-83cb-f3e29513f6d2}</t>
  </si>
  <si>
    <t>D.1.4.</t>
  </si>
  <si>
    <t>TECHNIKA PROSTŘEDÍ STAVEB</t>
  </si>
  <si>
    <t>{e9377d89-edae-4a91-a2e2-93cbf80290c0}</t>
  </si>
  <si>
    <t>D.1.4.1</t>
  </si>
  <si>
    <t>Zdravotně technické instalace</t>
  </si>
  <si>
    <t>{a221c9ad-0bfd-47b0-9bbf-6cbd1336b5a5}</t>
  </si>
  <si>
    <t>D.1.4.2</t>
  </si>
  <si>
    <t>Vzduchotechnika</t>
  </si>
  <si>
    <t>{f40cc64a-fc11-4a6b-bf92-3ece01229057}</t>
  </si>
  <si>
    <t>D.1.4.3</t>
  </si>
  <si>
    <t>{83f70c13-a092-4aae-8097-96e5ef4b6fa8}</t>
  </si>
  <si>
    <t>D.1.4.4</t>
  </si>
  <si>
    <t>Silnoprouda elektrotechnika</t>
  </si>
  <si>
    <t>{bea5653e-9598-4009-bdec-d073d0f8c767}</t>
  </si>
  <si>
    <t>D.1.4.5</t>
  </si>
  <si>
    <t>Stlačený vzduch</t>
  </si>
  <si>
    <t>{076dab25-5c5d-4b35-abaa-453d84fe4481}</t>
  </si>
  <si>
    <t>D.1.4.6</t>
  </si>
  <si>
    <t>Měření a regulace</t>
  </si>
  <si>
    <t>{73d58d5d-bbe1-4e02-914e-94562411fad2}</t>
  </si>
  <si>
    <t>D.1.4.7</t>
  </si>
  <si>
    <t>Proj.prev.radon.opatření - ODVĚTRÁNÍ PODLOŽÍ</t>
  </si>
  <si>
    <t>{c372961f-f015-4bca-b3e9-ad491648ad88}</t>
  </si>
  <si>
    <t>D.2.2</t>
  </si>
  <si>
    <t>Vodohospodářská část</t>
  </si>
  <si>
    <t>{6a711246-4626-4e8a-a96b-9bdf8a120734}</t>
  </si>
  <si>
    <t>D.2.3</t>
  </si>
  <si>
    <t>Arealove rozvody plynu</t>
  </si>
  <si>
    <t>{b5150774-638c-4663-bbe0-f9b06d3b8014}</t>
  </si>
  <si>
    <t>D.2.4</t>
  </si>
  <si>
    <t>Arealove rozvody NN</t>
  </si>
  <si>
    <t>{fced5166-aea6-476c-8f0a-92b9d70ac96a}</t>
  </si>
  <si>
    <t>KRYCÍ LIST SOUPISU PRACÍ</t>
  </si>
  <si>
    <t>Objekt:</t>
  </si>
  <si>
    <t>_01 - Nepřímé náklady - modrá</t>
  </si>
  <si>
    <t>Soupis:</t>
  </si>
  <si>
    <t>D.1.1.1 - ARCHITEKTONICKO-STAVEBNÍ ŘEŠENÍ (ASŘ)</t>
  </si>
  <si>
    <t xml:space="preserve">UPOZORNĚNÍ: Součástí jednotlivých položek soupisu prací jsou i veškeré údaje a souvislosti uvedené v přiložené projektové (zadávací) dokumentaci vč. výkresů - bez nich nelze stanovit cenu prací!  V ceně je zahrnuta dodávka, montáž, doprava, veškeré pomocné práce, veškeré montážní a jiné pomůcky a zařízení potřebné k provedení díla, likvidace odpadu a přebytečného materiálu, apod., dále uvedení zařízení do provozu, dokumentace skutečného provedení, v případě potřeby realizační a výrobní dokumentace.  V ceně jsou zahrnuty objekty zařízení staveniště včetně oplocení staveniště – umístění po dohodě se stavebníkem.  V ceně jsou zahrnuty náklady na staveništní energie ze stávajících rozvodů v areálu, osazení podružného měření – přefakturace na základě dohody se stavebníkem.  Při zpracování nabídky je nutné vycházet ze všech částí dokumentace (technické zprávy, výkresové dokumentace a výkazu výměr). Povinností dodavatele je překontrolovat specifikaci materiálu a na případný chybějící materiál nebo výkony upozornit, aby mohly být doceněny.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celá dodávka stavby byla funkční a splňovala všechny předpisy, které se na ni vztahují.  Pokud jsou ve výkazu výměr předdefinovány vzorce, dodavatel je ale zodpovědný za jejich překontrolování a za správné uvedení jednotkových i celkových cen.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</si>
  <si>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</si>
  <si>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</si>
  <si>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</si>
  <si>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</si>
  <si>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</si>
  <si>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</si>
  <si>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</si>
  <si>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</si>
  <si>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</si>
  <si>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</si>
  <si>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</si>
  <si>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</si>
  <si>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</si>
  <si>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</si>
  <si>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</si>
  <si>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</si>
  <si>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</si>
  <si>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</si>
  <si>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</si>
  <si>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</si>
  <si>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</si>
  <si>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</si>
  <si>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</si>
  <si>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</si>
  <si>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</si>
  <si>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</si>
  <si>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112151020</t>
  </si>
  <si>
    <t>Pokácení stromu volné v celku s odřezáním kmene a s odvětvením průměru kmene přes 1000 do 1100 mm</t>
  </si>
  <si>
    <t>kus</t>
  </si>
  <si>
    <t>CS ÚRS 2023 01</t>
  </si>
  <si>
    <t>4</t>
  </si>
  <si>
    <t>-1571469587</t>
  </si>
  <si>
    <t>Online PSC</t>
  </si>
  <si>
    <t>https://podminky.urs.cz/item/CS_URS_2023_01/112151020</t>
  </si>
  <si>
    <t>VV</t>
  </si>
  <si>
    <t xml:space="preserve">1x strom ke kácení, 1x strom na výsadbu). </t>
  </si>
  <si>
    <t>112201120</t>
  </si>
  <si>
    <t>Odstranění pařezu v rovině nebo na svahu do 1:5 o průměru pařezu na řezné ploše přes 1000 do 1100 mm</t>
  </si>
  <si>
    <t>900443223</t>
  </si>
  <si>
    <t>https://podminky.urs.cz/item/CS_URS_2023_01/112201120</t>
  </si>
  <si>
    <t>162201510</t>
  </si>
  <si>
    <t>Vodorovné přemístění větví, kmenů nebo pařezů s naložením, složením a dopravou do 1000 m kmenů stromů listnatých, průměru přes 900 do 1100 mm</t>
  </si>
  <si>
    <t>-38359940</t>
  </si>
  <si>
    <t>https://podminky.urs.cz/item/CS_URS_2023_01/162201510</t>
  </si>
  <si>
    <t>162201520</t>
  </si>
  <si>
    <t>Vodorovné přemístění větví, kmenů nebo pařezů s naložením, složením a dopravou do 1000 m pařezů kmenů, průměru přes 900 do 1100 mm</t>
  </si>
  <si>
    <t>1463205955</t>
  </si>
  <si>
    <t>https://podminky.urs.cz/item/CS_URS_2023_01/162201520</t>
  </si>
  <si>
    <t>5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</si>
  <si>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</si>
  <si>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</si>
  <si>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-1675375886</t>
  </si>
  <si>
    <t>https://podminky.urs.cz/item/CS_URS_2023_01/162301935</t>
  </si>
  <si>
    <t>1*20 'Přepočtené koeficientem množství</t>
  </si>
  <si>
    <t>6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</si>
  <si>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</si>
  <si>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</si>
  <si>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-416994080</t>
  </si>
  <si>
    <t>https://podminky.urs.cz/item/CS_URS_2023_01/162301955</t>
  </si>
  <si>
    <t>7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</si>
  <si>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</si>
  <si>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</si>
  <si>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-380235227</t>
  </si>
  <si>
    <t>https://podminky.urs.cz/item/CS_URS_2023_01/162301975</t>
  </si>
  <si>
    <t>9</t>
  </si>
  <si>
    <t>Ostatní konstrukce a práce, bourání</t>
  </si>
  <si>
    <t>8</t>
  </si>
  <si>
    <t>981131311</t>
  </si>
  <si>
    <t>Demolice hal průmyslových, zemědělských nebo občanské výstavby postupným rozebíráním z cihel, tvárnic, kamene, zdiva smíšeného nebo hrázděného na maltu vápennou nebo vápenocementovou s podílem konstrukcí do 10 %</t>
  </si>
  <si>
    <t>m3</t>
  </si>
  <si>
    <t>-1787569106</t>
  </si>
  <si>
    <t>https://podminky.urs.cz/item/CS_URS_2023_01/981131311</t>
  </si>
  <si>
    <t>Obestavěný prostor demolované části cca 2550 m3</t>
  </si>
  <si>
    <t>2550*0,1 "částečná ruční demolice</t>
  </si>
  <si>
    <t>981131711</t>
  </si>
  <si>
    <t>Demolice hal průmyslových, zemědělských nebo občanské výstavby postupným rozebíráním z monolitického nebo montovaného železobetonu včetně výplňového zdiva, s podílem konstrukcí do 10 %</t>
  </si>
  <si>
    <t>-864409370</t>
  </si>
  <si>
    <t>https://podminky.urs.cz/item/CS_URS_2023_01/981131711</t>
  </si>
  <si>
    <t>2550*0,05 "částečná ruční demolice</t>
  </si>
  <si>
    <t>10</t>
  </si>
  <si>
    <t>981134311</t>
  </si>
  <si>
    <t>Demolice hal průmyslových, zemědělských nebo občanské výstavby těžkými mechanizačními prostředky z cihel, tvárnic, kamene, zdiva smíšeného nebo hrázděného na maltu vápennou nebo vápenocementovou s podílem konstrukcí do 10 %</t>
  </si>
  <si>
    <t>1013286126</t>
  </si>
  <si>
    <t>https://podminky.urs.cz/item/CS_URS_2023_01/981134311</t>
  </si>
  <si>
    <t>2550*0,7</t>
  </si>
  <si>
    <t>11</t>
  </si>
  <si>
    <t>981134711</t>
  </si>
  <si>
    <t>Demolice hal průmyslových, zemědělských nebo občanské výstavby těžkými mechanizačními prostředky z monolitického nebo montovaného železobetonu včetně výplňového zdiva, s podílem konstrukcí do 10 %</t>
  </si>
  <si>
    <t>1801828585</t>
  </si>
  <si>
    <t>https://podminky.urs.cz/item/CS_URS_2023_01/981134711</t>
  </si>
  <si>
    <t>2550*0,15</t>
  </si>
  <si>
    <t>997</t>
  </si>
  <si>
    <t>Přesun sutě</t>
  </si>
  <si>
    <t>12</t>
  </si>
  <si>
    <t>997006511</t>
  </si>
  <si>
    <t>Vodorovná doprava suti na skládku s naložením na dopravní prostředek a složením do 100 m</t>
  </si>
  <si>
    <t>t</t>
  </si>
  <si>
    <t>-319548641</t>
  </si>
  <si>
    <t>https://podminky.urs.cz/item/CS_URS_2023_01/997006511</t>
  </si>
  <si>
    <t>13</t>
  </si>
  <si>
    <t>997006512</t>
  </si>
  <si>
    <t>Vodorovná doprava suti na skládku s naložením na dopravní prostředek a složením přes 100 m do 1 km</t>
  </si>
  <si>
    <t>-78212820</t>
  </si>
  <si>
    <t>https://podminky.urs.cz/item/CS_URS_2023_01/997006512</t>
  </si>
  <si>
    <t>14</t>
  </si>
  <si>
    <t>997006519</t>
  </si>
  <si>
    <t>Vodorovná doprava suti na skládku Příplatek k ceně -6512 za každý další i započatý 1 km</t>
  </si>
  <si>
    <t>965214981</t>
  </si>
  <si>
    <t>https://podminky.urs.cz/item/CS_URS_2023_01/997006519</t>
  </si>
  <si>
    <t>397,8*20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</si>
  <si>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</si>
  <si>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</si>
  <si>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2020353679</t>
  </si>
  <si>
    <t>https://podminky.urs.cz/item/CS_URS_2023_01/997013861</t>
  </si>
  <si>
    <t>P</t>
  </si>
  <si>
    <t>Poznámka k položce:_x000d_
demolice stáv.haly</t>
  </si>
  <si>
    <t>397,8*0,1 'Přepočtené koeficientem množství</t>
  </si>
  <si>
    <t>16</t>
  </si>
  <si>
    <t>997013863</t>
  </si>
  <si>
    <t>Poplatek za uložení stavebního odpadu na recyklační skládce (skládkovné) cihelného zatříděného do Katalogu odpadů pod kódem 17 01 02</t>
  </si>
  <si>
    <t>-2118704916</t>
  </si>
  <si>
    <t>https://podminky.urs.cz/item/CS_URS_2023_01/997013863</t>
  </si>
  <si>
    <t>397,8*0,5 'Přepočtené koeficientem množství</t>
  </si>
  <si>
    <t>17</t>
  </si>
  <si>
    <t>997013871</t>
  </si>
  <si>
    <t>Poplatek za uložení stavebního odpadu na recyklační skládce (skládkovné) směsného stavebního a demoličního zatříděného do Katalogu odpadů pod kódem 17 09 04</t>
  </si>
  <si>
    <t>431635605</t>
  </si>
  <si>
    <t>https://podminky.urs.cz/item/CS_URS_2023_01/997013871</t>
  </si>
  <si>
    <t>397,8*0,4 'Přepočtené koeficientem množství</t>
  </si>
  <si>
    <t>D.2.1 -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</si>
  <si>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</si>
  <si>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</si>
  <si>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</si>
  <si>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</si>
  <si>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</si>
  <si>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</si>
  <si>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 xml:space="preserve">    S - Sanace</t>
  </si>
  <si>
    <t>PSV - Práce a dodávky PSV</t>
  </si>
  <si>
    <t xml:space="preserve">    711 - Izolace proti vodě, vlhkosti a plynům</t>
  </si>
  <si>
    <t>113100013.dp</t>
  </si>
  <si>
    <t>DMTŽ stávající vpusti vč. obetonování s naložením na DP a vč. zaslepení přípojky</t>
  </si>
  <si>
    <t>Poznámka k položce:_x000d_
Poznámka k položce: kovovou část odkoupí zhotovitel za cenu šrotu, sečteno v situaci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</si>
  <si>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</si>
  <si>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</si>
  <si>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</si>
  <si>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https://podminky.urs.cz/item/CS_URS_2023_01/113107222</t>
  </si>
  <si>
    <t>Poznámka k položce:_x000d_
Poznámka k položce: plocha změřena pomocí SW v situaci - ŠD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</si>
  <si>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</si>
  <si>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</si>
  <si>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https://podminky.urs.cz/item/CS_URS_2023_01/113107332</t>
  </si>
  <si>
    <t>Poznámka k položce:_x000d_
Poznámka k položce: plocha změřena pomocí SW v situaci (SO101-2.) - beton</t>
  </si>
  <si>
    <t>122251104</t>
  </si>
  <si>
    <t>Odkopávky a prokopávky nezapažené strojně v hornině třídy těžitelnosti I skupiny 3 přes 100 do 500 m3</t>
  </si>
  <si>
    <t>https://podminky.urs.cz/item/CS_URS_2023_01/122251104</t>
  </si>
  <si>
    <t>Poznámka k položce:_x000d_
Poznámka k položce: spočteno řezovou metodou ze situace a příčných řezů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</si>
  <si>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</si>
  <si>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</si>
  <si>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</si>
  <si>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Poznámka k položce:_x000d_
Poznámka k položce: Drenáž - délka změřena pomocí SW v situaci</t>
  </si>
  <si>
    <t>28,5*0,6*0,45</t>
  </si>
  <si>
    <t>Součet</t>
  </si>
  <si>
    <t>133251101</t>
  </si>
  <si>
    <t>Hloubení nezapažených šachet strojně v hornině třídy těžitelnosti I skupiny 3 do 20 m3</t>
  </si>
  <si>
    <t>https://podminky.urs.cz/item/CS_URS_2023_01/133251101</t>
  </si>
  <si>
    <t>Poznámka k položce:_x000d_
Poznámka k položce: Vpust</t>
  </si>
  <si>
    <t>0,85*0,85*1,03+1,5*1,5*1,5</t>
  </si>
  <si>
    <t>162751117.dp</t>
  </si>
  <si>
    <t>Vodorovné přemístění výkopku nebo sypaniny po suchu na obvyklém dopravním prostředku, bez naložení výkopku, avšak se složením bez rozhrnutí z horniny třídy těžitelnosti I skupiny 1 až 3 na skládku dle možností a nabídky zhotovitele</t>
  </si>
  <si>
    <t>https://podminky.urs.cz/item/CS_URS_2023_01/162751117.dp</t>
  </si>
  <si>
    <t>Poznámka k položce:_x000d_
Poznámka k položce: pol. 122251104, pol. 133251101, pol. 132251101, pol. 171151103</t>
  </si>
  <si>
    <t>190,80+4,199+7,70-8,10</t>
  </si>
  <si>
    <t>171251101</t>
  </si>
  <si>
    <t>Uložení sypanin do násypů strojně s rozprostřením sypaniny ve vrstvách a s hrubým urovnáním nezhutněných jakékoliv třídy těžitelnosti</t>
  </si>
  <si>
    <t>18</t>
  </si>
  <si>
    <t>https://podminky.urs.cz/item/CS_URS_2023_01/171251101</t>
  </si>
  <si>
    <t>Poznámka k položce:_x000d_
Poznámka k položce: spočteno řezovou metodou ze situacea příčných řezů - násyp pod TÚ</t>
  </si>
  <si>
    <t>171201221</t>
  </si>
  <si>
    <t>Poplatek za uložení stavebního odpadu na skládce (skládkovné) zeminy a kamení zatříděného do Katalogu odpadů pod kódem 17 05 04</t>
  </si>
  <si>
    <t>20</t>
  </si>
  <si>
    <t>https://podminky.urs.cz/item/CS_URS_2023_01/171201221</t>
  </si>
  <si>
    <t>Poznámka k položce:_x000d_
Poznámka k položce: pol. 162751117.dp</t>
  </si>
  <si>
    <t>194,599*1,9</t>
  </si>
  <si>
    <t>174151101</t>
  </si>
  <si>
    <t>Zásyp sypaninou z jakékoliv horniny strojně s uložením výkopku ve vrstvách se zhutněním jam, šachet, rýh nebo kolem objektů v těchto vykopávkách</t>
  </si>
  <si>
    <t>22</t>
  </si>
  <si>
    <t>https://podminky.urs.cz/item/CS_URS_2023_01/174151101</t>
  </si>
  <si>
    <t>Poznámka k položce:_x000d_
Poznámka k položce: vsakovací jáma</t>
  </si>
  <si>
    <t>1,5*1,5*0,5</t>
  </si>
  <si>
    <t>M</t>
  </si>
  <si>
    <t>58343959</t>
  </si>
  <si>
    <t>kamenivo drcené hrubé frakce 32/63</t>
  </si>
  <si>
    <t>24</t>
  </si>
  <si>
    <t>(1,5*1,5*1)*1,9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</si>
  <si>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</si>
  <si>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</si>
  <si>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26</t>
  </si>
  <si>
    <t>https://podminky.urs.cz/item/CS_URS_2023_01/175111101</t>
  </si>
  <si>
    <t>Poznámka k položce:_x000d_
Poznámka k položce: obsyp vpustí nakoupeným materiálem</t>
  </si>
  <si>
    <t>(0,85*0,15*1,04)*4-0,15*0,3*0,75</t>
  </si>
  <si>
    <t>10310007.dp</t>
  </si>
  <si>
    <t>Nákup výsivek na vpusti včetně dopravy</t>
  </si>
  <si>
    <t>28</t>
  </si>
  <si>
    <t>Poznámka k položce:_x000d_
Poznámka k položce: obsyp vpustí (pol. 175111101)</t>
  </si>
  <si>
    <t>181351103</t>
  </si>
  <si>
    <t>Rozprostření a urovnání ornice v rovině nebo ve svahu sklonu do 1:5 strojně při souvislé ploše přes 100 do 500 m2, tl. vrstvy do 200 mm</t>
  </si>
  <si>
    <t>30</t>
  </si>
  <si>
    <t>https://podminky.urs.cz/item/CS_URS_2023_01/181351103</t>
  </si>
  <si>
    <t>Poznámka k položce:_x000d_
Poznámka k položce: plocha změřena pomocí SW v situaci</t>
  </si>
  <si>
    <t>181411131</t>
  </si>
  <si>
    <t>Založení trávníku na půdě předem připravené plochy do 1000 m2 výsevem včetně utažení parkového v rovině nebo na svahu do 1:5</t>
  </si>
  <si>
    <t>32</t>
  </si>
  <si>
    <t>https://podminky.urs.cz/item/CS_URS_2023_01/181411131</t>
  </si>
  <si>
    <t>Poznámka k položce:_x000d_
Poznámka k položce: pol. 181351103</t>
  </si>
  <si>
    <t>00572410</t>
  </si>
  <si>
    <t>osivo směs travní parková</t>
  </si>
  <si>
    <t>kg</t>
  </si>
  <si>
    <t>34</t>
  </si>
  <si>
    <t>Poznámka k položce:_x000d_
Poznámka k položce: z pol. 181411131 - ztratné 1%</t>
  </si>
  <si>
    <t>396*0,035*1,01</t>
  </si>
  <si>
    <t>10364101</t>
  </si>
  <si>
    <t>zemina pro terénní úpravy - ornice</t>
  </si>
  <si>
    <t>36</t>
  </si>
  <si>
    <t>Poznámka k položce:_x000d_
Poznámka k položce: z pol. 181411131</t>
  </si>
  <si>
    <t>396*0,01*1,9</t>
  </si>
  <si>
    <t>19</t>
  </si>
  <si>
    <t>181951111</t>
  </si>
  <si>
    <t>Úprava pláně vyrovnáním výškových rozdílů strojně v hornině třídy těžitelnosti I, skupiny 1 až 3 bez zhutnění</t>
  </si>
  <si>
    <t>38</t>
  </si>
  <si>
    <t>https://podminky.urs.cz/item/CS_URS_2023_01/181951111</t>
  </si>
  <si>
    <t>181951112</t>
  </si>
  <si>
    <t>Úprava pláně vyrovnáním výškových rozdílů strojně v hornině třídy těžitelnosti I, skupiny 1 až 3 se zhutněním</t>
  </si>
  <si>
    <t>40</t>
  </si>
  <si>
    <t>https://podminky.urs.cz/item/CS_URS_2023_01/181951112</t>
  </si>
  <si>
    <t>183151117</t>
  </si>
  <si>
    <t>Hloubení jam pro výsadbu dřevin strojně v rovině nebo ve svahu do 1:5, objem přes 1,50 do 2,00 m3</t>
  </si>
  <si>
    <t>-1798992621</t>
  </si>
  <si>
    <t>https://podminky.urs.cz/item/CS_URS_2023_01/183151117</t>
  </si>
  <si>
    <t>184102114</t>
  </si>
  <si>
    <t>Výsadba dřeviny s balem do předem vyhloubené jamky se zalitím v rovině nebo na svahu do 1:5, při průměru balu přes 400 do 500 mm</t>
  </si>
  <si>
    <t>-1103480250</t>
  </si>
  <si>
    <t>https://podminky.urs.cz/item/CS_URS_2023_01/184102114</t>
  </si>
  <si>
    <t>23</t>
  </si>
  <si>
    <t>02640445</t>
  </si>
  <si>
    <t>habr obecný /Carpinus betulus/ 200-250cm</t>
  </si>
  <si>
    <t>-659163984</t>
  </si>
  <si>
    <t>184215132</t>
  </si>
  <si>
    <t>Ukotvení dřeviny kůly v rovině nebo na svahu do 1:5 třemi kůly, délky přes 1 do 2 m</t>
  </si>
  <si>
    <t>241618783</t>
  </si>
  <si>
    <t>https://podminky.urs.cz/item/CS_URS_2023_01/184215132</t>
  </si>
  <si>
    <t>25</t>
  </si>
  <si>
    <t>60591253</t>
  </si>
  <si>
    <t>kůl vyvazovací dřevěný impregnovaný D 8cm dl 2m</t>
  </si>
  <si>
    <t>2113759964</t>
  </si>
  <si>
    <t>1*3 'Přepočtené koeficientem množství</t>
  </si>
  <si>
    <t>184501131</t>
  </si>
  <si>
    <t>Zhotovení obalu kmene a spodních částí větví stromu z juty ve dvou vrstvách v rovině nebo na svahu do 1:5</t>
  </si>
  <si>
    <t>1367092185</t>
  </si>
  <si>
    <t>https://podminky.urs.cz/item/CS_URS_2023_01/184501131</t>
  </si>
  <si>
    <t>(2*PI*0,3*0,3+2*PI*0,3*2)</t>
  </si>
  <si>
    <t>27</t>
  </si>
  <si>
    <t>184801121</t>
  </si>
  <si>
    <t>Ošetření vysazených dřevin solitérních v rovině nebo na svahu do 1:5</t>
  </si>
  <si>
    <t>-389220531</t>
  </si>
  <si>
    <t>https://podminky.urs.cz/item/CS_URS_2023_01/184801121</t>
  </si>
  <si>
    <t>184911431</t>
  </si>
  <si>
    <t>Mulčování vysazených rostlin mulčovací kůrou, tl. přes 100 do 150 mm v rovině nebo na svahu do 1:5</t>
  </si>
  <si>
    <t>-1372224807</t>
  </si>
  <si>
    <t>https://podminky.urs.cz/item/CS_URS_2023_01/184911431</t>
  </si>
  <si>
    <t>Π * r²</t>
  </si>
  <si>
    <t>3,14*0,5*0,5</t>
  </si>
  <si>
    <t>29</t>
  </si>
  <si>
    <t>10391100</t>
  </si>
  <si>
    <t>kůra mulčovací VL</t>
  </si>
  <si>
    <t>1273826439</t>
  </si>
  <si>
    <t>0,785*0,153 'Přepočtené koeficientem množství</t>
  </si>
  <si>
    <t>Zakládání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</si>
  <si>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</si>
  <si>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</si>
  <si>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m</t>
  </si>
  <si>
    <t>42</t>
  </si>
  <si>
    <t>https://podminky.urs.cz/item/CS_URS_2023_01/212752412</t>
  </si>
  <si>
    <t>Poznámka k položce:_x000d_
Poznámka k položce: délka změřena pomocí SW v situaci, viz. Vzorový příčný řez</t>
  </si>
  <si>
    <t>Vodorovné konstrukce</t>
  </si>
  <si>
    <t>31</t>
  </si>
  <si>
    <t>451541111</t>
  </si>
  <si>
    <t>Lože pod potrubí, stoky a drobné objekty v otevřeném výkopu ze štěrkodrtě 0-63 mm</t>
  </si>
  <si>
    <t>44</t>
  </si>
  <si>
    <t>https://podminky.urs.cz/item/CS_URS_2023_01/451541111</t>
  </si>
  <si>
    <t>Poznámka k položce:_x000d_
Poznámka k položce: ŠD pod vpusti</t>
  </si>
  <si>
    <t>0,85*0,85*0,1</t>
  </si>
  <si>
    <t>452311131</t>
  </si>
  <si>
    <t>Podkladní a zajišťovací konstrukce z betonu prostého v otevřeném výkopu bez zvýšených nároků na prostředí desky pod potrubí, stoky a drobné objekty z betonu tř. C 12/15</t>
  </si>
  <si>
    <t>46</t>
  </si>
  <si>
    <t>https://podminky.urs.cz/item/CS_URS_2023_01/452311131</t>
  </si>
  <si>
    <t>Poznámka k položce:_x000d_
Poznámka k položce: bet. deska pod vpusti + obetonování přípojek</t>
  </si>
  <si>
    <t>0,85*0,85*0,1+0,45*0,3*0,75</t>
  </si>
  <si>
    <t>33</t>
  </si>
  <si>
    <t>452386111</t>
  </si>
  <si>
    <t>Podkladní a vyrovnávací konstrukce z betonu vyrovnávací prstence z prostého betonu tř. C 25/30 pod poklopy a mříže, výšky do 100 mm</t>
  </si>
  <si>
    <t>48</t>
  </si>
  <si>
    <t>https://podminky.urs.cz/item/CS_URS_2023_01/452386111</t>
  </si>
  <si>
    <t>Komunikace pozemní</t>
  </si>
  <si>
    <t>564851011</t>
  </si>
  <si>
    <t>Podklad ze štěrkodrti ŠD s rozprostřením a zhutněním plochy jednotlivě do 100 m2, po zhutnění tl. 150 mm</t>
  </si>
  <si>
    <t>50</t>
  </si>
  <si>
    <t>https://podminky.urs.cz/item/CS_URS_2023_01/564851011</t>
  </si>
  <si>
    <t>Poznámka k položce:_x000d_
Poznámka k položce: plocha změřena pomocí SW v situaci - okapový chodník + bezpečnostní odstup</t>
  </si>
  <si>
    <t>17+7,5</t>
  </si>
  <si>
    <t>35</t>
  </si>
  <si>
    <t>564861111</t>
  </si>
  <si>
    <t>Podklad ze štěrkodrti ŠD s rozprostřením a zhutněním plochy přes 100 m2, po zhutnění tl. 200 mm</t>
  </si>
  <si>
    <t>52</t>
  </si>
  <si>
    <t>https://podminky.urs.cz/item/CS_URS_2023_01/564861111</t>
  </si>
  <si>
    <t>Poznámka k položce:_x000d_
Poznámka k položce: plocha změřena pomocí SW v situaci - manipulační plocha</t>
  </si>
  <si>
    <t>564952111</t>
  </si>
  <si>
    <t>Podklad z mechanicky zpevněného kameniva MZK (minerální beton) s rozprostřením a s hutněním, po zhutnění tl. 150 mm</t>
  </si>
  <si>
    <t>54</t>
  </si>
  <si>
    <t>https://podminky.urs.cz/item/CS_URS_2023_01/564952111</t>
  </si>
  <si>
    <t>37</t>
  </si>
  <si>
    <t>565165112</t>
  </si>
  <si>
    <t>Asfaltový beton vrstva podkladní ACP 16 (obalované kamenivo střednězrnné - OKS) s rozprostřením a zhutněním v pruhu šířky přes 1,5 do 3 m, po zhutnění tl. 90 mm</t>
  </si>
  <si>
    <t>56</t>
  </si>
  <si>
    <t>https://podminky.urs.cz/item/CS_URS_2023_01/565165112</t>
  </si>
  <si>
    <t>Poznámka k položce:_x000d_
Poznámka k položce: pol. 577134111</t>
  </si>
  <si>
    <t>571908111</t>
  </si>
  <si>
    <t>Kryt vymývaným dekoračním kamenivem (kačírkem) tl. 200 mm</t>
  </si>
  <si>
    <t>58</t>
  </si>
  <si>
    <t>https://podminky.urs.cz/item/CS_URS_2023_01/571908111</t>
  </si>
  <si>
    <t>Poznámka k položce:_x000d_
Poznámka k položce: plocha změřena pomocí SW v situaci - zásyp kačírkem</t>
  </si>
  <si>
    <t>39</t>
  </si>
  <si>
    <t>573111112</t>
  </si>
  <si>
    <t>Postřik infiltrační PI z asfaltu silničního s posypem kamenivem, v množství 1,00 kg/m2</t>
  </si>
  <si>
    <t>60</t>
  </si>
  <si>
    <t>https://podminky.urs.cz/item/CS_URS_2023_01/573111112</t>
  </si>
  <si>
    <t>573211107</t>
  </si>
  <si>
    <t>Postřik spojovací PS bez posypu kamenivem z asfaltu silničního, v množství 0,30 kg/m2</t>
  </si>
  <si>
    <t>62</t>
  </si>
  <si>
    <t>https://podminky.urs.cz/item/CS_URS_2023_01/573211107</t>
  </si>
  <si>
    <t>41</t>
  </si>
  <si>
    <t>577134111</t>
  </si>
  <si>
    <t>Asfaltový beton vrstva obrusná ACO 11 (ABS) s rozprostřením a se zhutněním z nemodifikovaného asfaltu v pruhu šířky do 3 m tř. I, po zhutnění tl. 40 mm</t>
  </si>
  <si>
    <t>64</t>
  </si>
  <si>
    <t>https://podminky.urs.cz/item/CS_URS_2023_01/577134111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</si>
  <si>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</si>
  <si>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</si>
  <si>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66</t>
  </si>
  <si>
    <t>https://podminky.urs.cz/item/CS_URS_2023_01/596211110</t>
  </si>
  <si>
    <t>Poznámka k položce:_x000d_
Poznámka k položce: plocha změřena pomocí SW v situaci - bezpečnostní odstup</t>
  </si>
  <si>
    <t>43</t>
  </si>
  <si>
    <t>59245018</t>
  </si>
  <si>
    <t>dlažba tvar obdélník betonová 200x100x60mm přírodní</t>
  </si>
  <si>
    <t>68</t>
  </si>
  <si>
    <t>Poznámka k položce:_x000d_
Poznámka k položce: ztratné 1% - bezpečnostní odstup</t>
  </si>
  <si>
    <t>7,5*1,01 "Přepočtené koeficientem množství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</si>
  <si>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</si>
  <si>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</si>
  <si>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70</t>
  </si>
  <si>
    <t>https://podminky.urs.cz/item/CS_URS_2023_01/596811311</t>
  </si>
  <si>
    <t>Poznámka k položce:_x000d_
Poznámka k položce: plocha změřena pomocí SW v situaci - okapový chodník</t>
  </si>
  <si>
    <t>45</t>
  </si>
  <si>
    <t>59246003</t>
  </si>
  <si>
    <t>dlažba plošná betonová terasová hladká 500x500x50mm</t>
  </si>
  <si>
    <t>72</t>
  </si>
  <si>
    <t>Poznámka k položce:_x000d_
Poznámka k položce: ztratné 1% - okapový chodník</t>
  </si>
  <si>
    <t>17*1,01 "Přepočtené koeficientem množství</t>
  </si>
  <si>
    <t>Trubní vedení</t>
  </si>
  <si>
    <t>895941302</t>
  </si>
  <si>
    <t>Osazení vpusti uliční z betonových dílců DN 450 dno s kalištěm</t>
  </si>
  <si>
    <t>74</t>
  </si>
  <si>
    <t>https://podminky.urs.cz/item/CS_URS_2023_01/895941302</t>
  </si>
  <si>
    <t>47</t>
  </si>
  <si>
    <t>59223852</t>
  </si>
  <si>
    <t>dno pro uliční vpusť s kalovou prohlubní betonové 450x300x50mm</t>
  </si>
  <si>
    <t>76</t>
  </si>
  <si>
    <t>895941313</t>
  </si>
  <si>
    <t>Osazení vpusti uliční z betonových dílců DN 450 skruž horní 295 mm</t>
  </si>
  <si>
    <t>78</t>
  </si>
  <si>
    <t>https://podminky.urs.cz/item/CS_URS_2023_01/895941313</t>
  </si>
  <si>
    <t>49</t>
  </si>
  <si>
    <t>59224485</t>
  </si>
  <si>
    <t>vpusť uliční DN 450 skruž horní betonová 450/295x50mm</t>
  </si>
  <si>
    <t>80</t>
  </si>
  <si>
    <t>895941322</t>
  </si>
  <si>
    <t>Osazení vpusti uliční z betonových dílců DN 450 skruž středová 295 mm</t>
  </si>
  <si>
    <t>82</t>
  </si>
  <si>
    <t>https://podminky.urs.cz/item/CS_URS_2023_01/895941322</t>
  </si>
  <si>
    <t>51</t>
  </si>
  <si>
    <t>59224487</t>
  </si>
  <si>
    <t>vpusť uliční DN 450 skruž střední betonová 450/295x50mm</t>
  </si>
  <si>
    <t>84</t>
  </si>
  <si>
    <t>895941331</t>
  </si>
  <si>
    <t>Osazení vpusti uliční z betonových dílců DN 450 skruž průběžná s výtokem</t>
  </si>
  <si>
    <t>86</t>
  </si>
  <si>
    <t>https://podminky.urs.cz/item/CS_URS_2023_01/895941331</t>
  </si>
  <si>
    <t>53</t>
  </si>
  <si>
    <t>59223854</t>
  </si>
  <si>
    <t>skruž pro uliční vpusť s výtokovým otvorem PVC betonová 450x350x50mm</t>
  </si>
  <si>
    <t>88</t>
  </si>
  <si>
    <t>Poznámka k položce:_x000d_
Poznámka k položce: přípojný díl pro DN 150</t>
  </si>
  <si>
    <t>899204112</t>
  </si>
  <si>
    <t>Osazení mříží litinových včetně rámů a košů na bahno pro třídu zatížení D400, E600</t>
  </si>
  <si>
    <t>90</t>
  </si>
  <si>
    <t>https://podminky.urs.cz/item/CS_URS_2023_01/899204112</t>
  </si>
  <si>
    <t>55</t>
  </si>
  <si>
    <t>59224481</t>
  </si>
  <si>
    <t>mříž vtoková s rámem pro uliční vpusť 500x500, zatížení 40 tun</t>
  </si>
  <si>
    <t>92</t>
  </si>
  <si>
    <t>59223871</t>
  </si>
  <si>
    <t>koš vysoký pro uliční vpusti žárově Pz plech pro rám 500/500mm</t>
  </si>
  <si>
    <t>94</t>
  </si>
  <si>
    <t>57</t>
  </si>
  <si>
    <t>899623161</t>
  </si>
  <si>
    <t>Obetonování potrubí nebo zdiva stok betonem prostým v otevřeném výkopu, betonem tř. C 20/25</t>
  </si>
  <si>
    <t>96</t>
  </si>
  <si>
    <t>https://podminky.urs.cz/item/CS_URS_2023_01/899623161</t>
  </si>
  <si>
    <t>Poznámka k položce:_x000d_
Poznámka k položce: obetonování vpusti</t>
  </si>
  <si>
    <t>(0,15*0,2*0,85)*2+(0,15*0,2*0,55)*2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</si>
  <si>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</si>
  <si>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</si>
  <si>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98</t>
  </si>
  <si>
    <t>https://podminky.urs.cz/item/CS_URS_2023_01/916111123</t>
  </si>
  <si>
    <t>Poznámka k položce:_x000d_
Poznámka k položce: délka změřena pomocí SW v situaci</t>
  </si>
  <si>
    <t>59</t>
  </si>
  <si>
    <t>59218560.dp</t>
  </si>
  <si>
    <t xml:space="preserve">Krajníky a dílce pro horizontální značky betonové a železobetonové krajník betonový TBX 10-25     25 x 12,5 x 10 přír.</t>
  </si>
  <si>
    <t>100</t>
  </si>
  <si>
    <t>Poznámka k položce:_x000d_
Poznámka k položce: pol. 916111123 - ztratné 2%</t>
  </si>
  <si>
    <t>105,4*1,02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</si>
  <si>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</si>
  <si>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</si>
  <si>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102</t>
  </si>
  <si>
    <t>https://podminky.urs.cz/item/CS_URS_2023_01/916131213</t>
  </si>
  <si>
    <t>61</t>
  </si>
  <si>
    <t>59217034</t>
  </si>
  <si>
    <t>obrubník betonový silniční 1000x150x300mm</t>
  </si>
  <si>
    <t>104</t>
  </si>
  <si>
    <t>Poznámka k položce:_x000d_
Poznámka k položce: ztratné 2%</t>
  </si>
  <si>
    <t>4,6*1,02 "Přepočtené koeficientem množství</t>
  </si>
  <si>
    <t>59217001.dp</t>
  </si>
  <si>
    <t>obrubník betonový silniční R1 780x150x250mm</t>
  </si>
  <si>
    <t>106</t>
  </si>
  <si>
    <t>Poznámka k položce:_x000d_
Poznámka k položce: pol. 916131213 - ztratné 2 %</t>
  </si>
  <si>
    <t>4*1,02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</si>
  <si>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</si>
  <si>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</si>
  <si>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</si>
  <si>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108</t>
  </si>
  <si>
    <t>https://podminky.urs.cz/item/CS_URS_2023_01/916231213</t>
  </si>
  <si>
    <t>61,5+48,8</t>
  </si>
  <si>
    <t>59217017</t>
  </si>
  <si>
    <t>obrubník betonový chodníkový 1000x100x250mm</t>
  </si>
  <si>
    <t>110</t>
  </si>
  <si>
    <t>Poznámka k položce:_x000d_
Poznámka k položce: pol. 916231213 - ztratné 2 %</t>
  </si>
  <si>
    <t>61,5*1,02 "Přepočtené koeficientem množství</t>
  </si>
  <si>
    <t>65</t>
  </si>
  <si>
    <t>59217016</t>
  </si>
  <si>
    <t>obrubník betonový chodníkový 1000x80x250mm</t>
  </si>
  <si>
    <t>112</t>
  </si>
  <si>
    <t>48,8*1,02 "Přepočtené koeficientem množství</t>
  </si>
  <si>
    <t>919726121</t>
  </si>
  <si>
    <t>Geotextilie netkaná pro ochranu, separaci nebo filtraci měrná hmotnost do 200 g/m2</t>
  </si>
  <si>
    <t>114</t>
  </si>
  <si>
    <t>https://podminky.urs.cz/item/CS_URS_2023_01/919726121</t>
  </si>
  <si>
    <t>Poznámka k položce:_x000d_
Poznámka k položce: vsakovací jáma, prostřich 2%</t>
  </si>
  <si>
    <t>1,2*(1,5*6+(0,6+0,4)*28,5)</t>
  </si>
  <si>
    <t>67</t>
  </si>
  <si>
    <t>997221551.dp</t>
  </si>
  <si>
    <t>Vodorovná doprava suti bez naložení, ale se složením a s hrubým urovnáním ze sypkých materiálů, dle možností nabídky zhotovitele</t>
  </si>
  <si>
    <t>116</t>
  </si>
  <si>
    <t>Poznámka k položce:_x000d_
Poznámka k položce: pol. 113107222 a pol. 113107132</t>
  </si>
  <si>
    <t>997221561.dp</t>
  </si>
  <si>
    <t>Vodorovná doprava suti bez naložení, ale se složením a s hrubým urovnáním z kusových materiálů, dle možností nabídky zhotovitele</t>
  </si>
  <si>
    <t>118</t>
  </si>
  <si>
    <t>Poznámka k položce:_x000d_
Poznámka k položce: pol. 113107332</t>
  </si>
  <si>
    <t>69</t>
  </si>
  <si>
    <t>997221571.dp</t>
  </si>
  <si>
    <t>Vodorovná doprava vybouraných hmot bez naložení, ale se složením a s hrubým urovnáním, dle možností nabídky zhotovitele</t>
  </si>
  <si>
    <t>120</t>
  </si>
  <si>
    <t>997221615</t>
  </si>
  <si>
    <t>Poplatek za uložení stavebního odpadu na skládce (skládkovné) z prostého betonu zatříděného do Katalogu odpadů pod kódem 17 01 01</t>
  </si>
  <si>
    <t>122</t>
  </si>
  <si>
    <t>https://podminky.urs.cz/item/CS_URS_2023_01/997221615</t>
  </si>
  <si>
    <t>Poznámka k položce:_x000d_
Poznámka k položce: pol. 113107132 + pol. 113100013.dp</t>
  </si>
  <si>
    <t>25,625+0,5</t>
  </si>
  <si>
    <t>71</t>
  </si>
  <si>
    <t>997221655</t>
  </si>
  <si>
    <t>124</t>
  </si>
  <si>
    <t>https://podminky.urs.cz/item/CS_URS_2023_01/997221655</t>
  </si>
  <si>
    <t>Poznámka k položce:_x000d_
Poznámka k položce: pol. 113107222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</si>
  <si>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</si>
  <si>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</si>
  <si>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</si>
  <si>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</si>
  <si>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126</t>
  </si>
  <si>
    <t>https://podminky.urs.cz/item/CS_URS_2023_01/998225111</t>
  </si>
  <si>
    <t>S</t>
  </si>
  <si>
    <t>Sanace</t>
  </si>
  <si>
    <t>73</t>
  </si>
  <si>
    <t>122252204</t>
  </si>
  <si>
    <t>Odkopávky a prokopávky nezapažené pro silnice a dálnice strojně v hornině třídy těžitelnosti I přes 100 do 500 m3</t>
  </si>
  <si>
    <t>128</t>
  </si>
  <si>
    <t>https://podminky.urs.cz/item/CS_URS_2023_01/122252204</t>
  </si>
  <si>
    <t>459,7*0,5</t>
  </si>
  <si>
    <t>130</t>
  </si>
  <si>
    <t>Poznámka k položce:_x000d_
Poznámka k položce: pol. 122252204</t>
  </si>
  <si>
    <t>75</t>
  </si>
  <si>
    <t>564671111.dp</t>
  </si>
  <si>
    <t>Podklad z kameniva hrubého drceného vel. 0-125 mm, s rozprostřením a zhutněním plochy přes 100 m2, po zhutnění tl. 250 mm</t>
  </si>
  <si>
    <t>132</t>
  </si>
  <si>
    <t>Poznámka k položce:_x000d_
Poznámka k položce: ve dvou vrstvách, plocha změřena pomocí SW v situaci</t>
  </si>
  <si>
    <t>459,7*2</t>
  </si>
  <si>
    <t>134</t>
  </si>
  <si>
    <t>229,85*1,9</t>
  </si>
  <si>
    <t>77</t>
  </si>
  <si>
    <t>136</t>
  </si>
  <si>
    <t>Poznámka k položce:_x000d_
Poznámka k položce: prostřih 20 % - plocha a délka změřena pomocí SW v situaci</t>
  </si>
  <si>
    <t>1,2*(459,7+191,35*0,5)</t>
  </si>
  <si>
    <t>PSV</t>
  </si>
  <si>
    <t>Práce a dodávky PSV</t>
  </si>
  <si>
    <t>711</t>
  </si>
  <si>
    <t>Izolace proti vodě, vlhkosti a plynům</t>
  </si>
  <si>
    <t>711161212</t>
  </si>
  <si>
    <t>Izolace proti zemní vlhkosti a beztlakové vodě nopovými fóliemi na ploše svislé S vrstva ochranná, odvětrávací a drenážní výška nopku 8,0 mm, tl. fólie do 0,6 mm</t>
  </si>
  <si>
    <t>138</t>
  </si>
  <si>
    <t>https://podminky.urs.cz/item/CS_URS_2023_01/711161212</t>
  </si>
  <si>
    <t>Poznámka k položce:_x000d_
Poznámka k položce: prostřich 2%</t>
  </si>
  <si>
    <t>(90,12*(0,5+0,5)+5,5*(0,25*0,25)+30,1*(0,6+0,35))*1,2</t>
  </si>
  <si>
    <t>000 - VON - Vedlější a ostatní náklady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</si>
  <si>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</si>
  <si>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</si>
  <si>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</si>
  <si>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</si>
  <si>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</si>
  <si>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</si>
  <si>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</si>
  <si>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</si>
  <si>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</si>
  <si>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</si>
  <si>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</si>
  <si>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794047935</t>
  </si>
  <si>
    <t>https://podminky.urs.cz/item/CS_URS_2023_01/012103000</t>
  </si>
  <si>
    <t>012203000</t>
  </si>
  <si>
    <t>Geodetické práce při provádění stavby</t>
  </si>
  <si>
    <t>491392999</t>
  </si>
  <si>
    <t>https://podminky.urs.cz/item/CS_URS_2023_01/012203000</t>
  </si>
  <si>
    <t>012303000</t>
  </si>
  <si>
    <t>Geodetické práce po výstavbě</t>
  </si>
  <si>
    <t>1634248066</t>
  </si>
  <si>
    <t>https://podminky.urs.cz/item/CS_URS_2023_01/012303000</t>
  </si>
  <si>
    <t>013244000</t>
  </si>
  <si>
    <t>Dokumentace pro provádění stavby</t>
  </si>
  <si>
    <t>927128303</t>
  </si>
  <si>
    <t>https://podminky.urs.cz/item/CS_URS_2023_01/013244000</t>
  </si>
  <si>
    <t>VRN3</t>
  </si>
  <si>
    <t>Zařízení staveniště</t>
  </si>
  <si>
    <t>030001000</t>
  </si>
  <si>
    <t>1245433580</t>
  </si>
  <si>
    <t>https://podminky.urs.cz/item/CS_URS_2023_01/030001000</t>
  </si>
  <si>
    <t>VRN4</t>
  </si>
  <si>
    <t>Inženýrská činnost</t>
  </si>
  <si>
    <t>043154000</t>
  </si>
  <si>
    <t>Zkoušky hutnicí</t>
  </si>
  <si>
    <t>-1783550602</t>
  </si>
  <si>
    <t>https://podminky.urs.cz/item/CS_URS_2023_01/043154000</t>
  </si>
  <si>
    <t>044002000</t>
  </si>
  <si>
    <t>Revize</t>
  </si>
  <si>
    <t>1632783955</t>
  </si>
  <si>
    <t>https://podminky.urs.cz/item/CS_URS_2023_01/044002000</t>
  </si>
  <si>
    <t>045203000</t>
  </si>
  <si>
    <t>Kompletační činnost</t>
  </si>
  <si>
    <t>462867320</t>
  </si>
  <si>
    <t>https://podminky.urs.cz/item/CS_URS_2023_01/045203000</t>
  </si>
  <si>
    <t>045303000</t>
  </si>
  <si>
    <t>Koordinační činnost</t>
  </si>
  <si>
    <t>-245079443</t>
  </si>
  <si>
    <t>https://podminky.urs.cz/item/CS_URS_2023_01/045303000</t>
  </si>
  <si>
    <t>_02 - Nezpůsobilé výdaje - žlutá</t>
  </si>
  <si>
    <t>D.1.1.2 - ARCHITEKTONICKO-STAVEBNÍ ŘEŠENÍ (ASŘ)</t>
  </si>
  <si>
    <t xml:space="preserve">    3 - Svislé a kompletní konstrukce</t>
  </si>
  <si>
    <t xml:space="preserve">    6 - Úpravy povrchů, podlahy a osazování výplní</t>
  </si>
  <si>
    <t xml:space="preserve">      998 - Přesun hmot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</si>
  <si>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</si>
  <si>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</si>
  <si>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</si>
  <si>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</si>
  <si>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Svislé a kompletní konstrukce</t>
  </si>
  <si>
    <t>311272225</t>
  </si>
  <si>
    <t>Zdivo z pórobetonových tvárnic na tenké maltové lože, tl. zdiva 300 mm pevnost tvárnic přes P2 do P4, objemová hmotnost do 450 kg/m3 hladkých</t>
  </si>
  <si>
    <t>1804540497</t>
  </si>
  <si>
    <t>https://podminky.urs.cz/item/CS_URS_2023_01/311272225</t>
  </si>
  <si>
    <t>St06</t>
  </si>
  <si>
    <t>stěna</t>
  </si>
  <si>
    <t>Stěna sklad - nová zeď</t>
  </si>
  <si>
    <t xml:space="preserve">•  venkovní výmalba</t>
  </si>
  <si>
    <t xml:space="preserve">•  venkovní vápenocementová omítka tl. 10 mm</t>
  </si>
  <si>
    <t xml:space="preserve">"•  lepící stěrka + výztužná tkanina (160 g/m2, velikost ok 3,5x3,8 mm),
 tl. 5 mm"</t>
  </si>
  <si>
    <t xml:space="preserve">•  tepelná izolace - EPS pro kontaktní fasádní zateplovacví systém, tl. 100 mm</t>
  </si>
  <si>
    <t xml:space="preserve">•  lepící hmota na bázi cementu tl.10 mm</t>
  </si>
  <si>
    <t xml:space="preserve">•  nosné tvárnice z autoklávovaného pórobetonu kategorie I, tl. 300 mm</t>
  </si>
  <si>
    <t xml:space="preserve">•  vnitřní omítka tepelněizolační + výztužná tkanina (160 g/m2, velikost ok 3,5x3,8 mm), tl. 10 mm</t>
  </si>
  <si>
    <t xml:space="preserve">•  vnitřní stěrka hlazená tl. 5 mm</t>
  </si>
  <si>
    <t xml:space="preserve">•  výmalba</t>
  </si>
  <si>
    <t>1.NP - zdivo porobeton tl.300mm</t>
  </si>
  <si>
    <t>2,7*(3,47+3,56+3,47)</t>
  </si>
  <si>
    <t>2*10,5/2 "trojúhelník štít</t>
  </si>
  <si>
    <t>-(2,6*2,55)</t>
  </si>
  <si>
    <t>St09</t>
  </si>
  <si>
    <t>Stěna - nadezdívka mezi halou a kotelnou</t>
  </si>
  <si>
    <t xml:space="preserve"> U = 0,192 W/m2K</t>
  </si>
  <si>
    <t xml:space="preserve">•  tepelná izolace - EPS pro kontaktní fasádní zateplovacví systém, tl. 80 mm (150 mm)</t>
  </si>
  <si>
    <t xml:space="preserve">•  lepící hmota na bázi cementu pro ETICS, tl.10 mm</t>
  </si>
  <si>
    <t>2*5,7</t>
  </si>
  <si>
    <t>Úpravy povrchů, podlahy a osazování výplní</t>
  </si>
  <si>
    <t>612131121</t>
  </si>
  <si>
    <t>Podkladní a spojovací vrstva vnitřních omítaných ploch penetrace disperzní nanášená ručně stěn</t>
  </si>
  <si>
    <t>-1856323329</t>
  </si>
  <si>
    <t>https://podminky.urs.cz/item/CS_URS_2023_01/612131121</t>
  </si>
  <si>
    <t>1.NP - zdivo porobeton tl.300mm - vni omítka</t>
  </si>
  <si>
    <t>2,9*(10,5)</t>
  </si>
  <si>
    <t>ostění</t>
  </si>
  <si>
    <t>0,3*(2,6+2,55*2)</t>
  </si>
  <si>
    <t>Začištění stávající omítky.</t>
  </si>
  <si>
    <t>0,5 m od nových konstrukcí</t>
  </si>
  <si>
    <t>2,9*0,5*2</t>
  </si>
  <si>
    <t>2*0,5*2</t>
  </si>
  <si>
    <t>St10</t>
  </si>
  <si>
    <t>předstěna</t>
  </si>
  <si>
    <t>Předstěna - předstěna kolem komínového tělesa</t>
  </si>
  <si>
    <t xml:space="preserve">•  komínové tvárnice</t>
  </si>
  <si>
    <t xml:space="preserve">•  cihelné bloky broušené, pevnost v tlaku: 12,5 MPa, hmotnost: 13,1 kg, tl. 300 mm</t>
  </si>
  <si>
    <t xml:space="preserve">•  lepící stěrka  + výztužná tkanina (160 g/m2, velikost ok 3,5x3,8 mm), tl. 5 mm</t>
  </si>
  <si>
    <t xml:space="preserve">•  vnitřní hlazená omítka tl. 10 mm</t>
  </si>
  <si>
    <t>KT01 - celková výška: 6930 mm,výška pod střešním pláštěm: 5280 mm</t>
  </si>
  <si>
    <t>5,3*(2*2+1*2)</t>
  </si>
  <si>
    <t>Mezisoučet</t>
  </si>
  <si>
    <t>St12</t>
  </si>
  <si>
    <t>dozdívky</t>
  </si>
  <si>
    <t>Dozdívky otvorů</t>
  </si>
  <si>
    <t xml:space="preserve">•  tvárnice z autoklávovaného pórobetonu kategorie I, tl. 50-500 mm</t>
  </si>
  <si>
    <t>m.č.101, 106, 107,121, 125,126,129,13</t>
  </si>
  <si>
    <t>1,5*(0,8*2,01)*2 "106</t>
  </si>
  <si>
    <t>1,5*(1,55*2,03)*2 "107</t>
  </si>
  <si>
    <t>1,5*(0,9*1,2*2)*2 "107</t>
  </si>
  <si>
    <t>1,5*(0,9*2,05)*2 "126</t>
  </si>
  <si>
    <t>612142001</t>
  </si>
  <si>
    <t>Potažení vnitřních ploch pletivem v ploše nebo pruzích, na plném podkladu sklovláknitým vtlačením do tmelu stěn</t>
  </si>
  <si>
    <t>2016721616</t>
  </si>
  <si>
    <t>https://podminky.urs.cz/item/CS_URS_2023_01/612142001</t>
  </si>
  <si>
    <t>612181001</t>
  </si>
  <si>
    <t>Sádrová stěrka vnitřních povrchů tloušťky do 3 mm bez penetrace, včetně následného přebroušení svislých konstrukcí stěn v podlaží i na schodišti</t>
  </si>
  <si>
    <t>-675737954</t>
  </si>
  <si>
    <t>https://podminky.urs.cz/item/CS_URS_2023_01/612181001</t>
  </si>
  <si>
    <t>612181011</t>
  </si>
  <si>
    <t>Sádrová stěrka vnitřních povrchů Příplatek k cenám za každý další 1 mm stěrky stěn v podlaží i na schodišti</t>
  </si>
  <si>
    <t>-38298347</t>
  </si>
  <si>
    <t>https://podminky.urs.cz/item/CS_URS_2023_01/612181011</t>
  </si>
  <si>
    <t>36,63*2 'Přepočtené koeficientem množství</t>
  </si>
  <si>
    <t>612327121R</t>
  </si>
  <si>
    <t>Omítka tepelněizolační vnitřních ploch tloušťky do 20 mm nanášená ručně svislých konstrukcí stěn</t>
  </si>
  <si>
    <t>-544501037</t>
  </si>
  <si>
    <t>622131121</t>
  </si>
  <si>
    <t>Podkladní a spojovací vrstva vnějších omítaných ploch penetrace nanášená ručně stěn</t>
  </si>
  <si>
    <t>-1079107451</t>
  </si>
  <si>
    <t>https://podminky.urs.cz/item/CS_URS_2023_01/622131121</t>
  </si>
  <si>
    <t>St05</t>
  </si>
  <si>
    <t>Stěna sklad uhlí</t>
  </si>
  <si>
    <t xml:space="preserve">•  penetrační nátěr</t>
  </si>
  <si>
    <t xml:space="preserve">•  železobetonová stěna ze ztraceného bednění, tl. 300 mm</t>
  </si>
  <si>
    <t>P03</t>
  </si>
  <si>
    <t>(3+2,5)/2*3*4 "z venku i ze vnitř</t>
  </si>
  <si>
    <t>2,5*0,32*2 "čelo zdiva</t>
  </si>
  <si>
    <t>3*3 "stávající zdivo - zadní těna skladu</t>
  </si>
  <si>
    <t>5,2*0,5*2 "vně</t>
  </si>
  <si>
    <t>St07</t>
  </si>
  <si>
    <t>sokl</t>
  </si>
  <si>
    <t>Stěna sklad - nová zeď - sokl</t>
  </si>
  <si>
    <t xml:space="preserve">•  venkovní probarvená soklová omítka tl. 10 mm</t>
  </si>
  <si>
    <t xml:space="preserve">•  soklová lepící stěrka + výztužná tkanina (160 g/m2, velikost ok 3,5x3,8 mm), tl. 5 mm</t>
  </si>
  <si>
    <t xml:space="preserve">•  tepelná izolace - XPS pro soklový kontaktní zateplovací systém, tl. 100 mm</t>
  </si>
  <si>
    <t xml:space="preserve">"•  RADONOVÁ izolace
•  HYDROIZOLACE proti zemní vlhkosti na bázi měkčeného PVC-P, součinitel difuze Rn v izolaci D: 2,10E-11 m2/s, radonový odpor izo</t>
  </si>
  <si>
    <t xml:space="preserve">•  porobetonové tvárnice (místy železobetonové sloupy), tl. 300 mm</t>
  </si>
  <si>
    <t>0,7*11,4</t>
  </si>
  <si>
    <t>622142001</t>
  </si>
  <si>
    <t>Potažení vnějších ploch pletivem v ploše nebo pruzích, na plném podkladu sklovláknitým vtlačením do tmelu stěn</t>
  </si>
  <si>
    <t>206746689</t>
  </si>
  <si>
    <t>https://podminky.urs.cz/item/CS_URS_2023_01/622142001</t>
  </si>
  <si>
    <t>622211022</t>
  </si>
  <si>
    <t>Montáž kontaktního zateplení lepením a mechanickým kotvením z polystyrenových desek na vnější stěny, na podklad z pórobetonu, tloušťky desek přes 80 do 120 mm</t>
  </si>
  <si>
    <t>1981042708</t>
  </si>
  <si>
    <t>https://podminky.urs.cz/item/CS_URS_2023_01/622211022</t>
  </si>
  <si>
    <t>2,9*11,4</t>
  </si>
  <si>
    <t>2,25*11,4/2 "trojúhelník štít</t>
  </si>
  <si>
    <t>-(2,5*2,3)</t>
  </si>
  <si>
    <t>28375950</t>
  </si>
  <si>
    <t>deska EPS 100 fasádní λ=0,037 tl 100mm</t>
  </si>
  <si>
    <t>-881713617</t>
  </si>
  <si>
    <t>40,135*1,05 'Přepočtené koeficientem množství</t>
  </si>
  <si>
    <t>622252001</t>
  </si>
  <si>
    <t>Montáž profilů kontaktního zateplení zakládacích soklových připevněných hmoždinkami</t>
  </si>
  <si>
    <t>-419526143</t>
  </si>
  <si>
    <t>https://podminky.urs.cz/item/CS_URS_2023_01/622252001</t>
  </si>
  <si>
    <t>11,4 "profil zakládací tl 100mm</t>
  </si>
  <si>
    <t>5,7 "profil zakládací tl 150mm</t>
  </si>
  <si>
    <t>59051418</t>
  </si>
  <si>
    <t>profil zakládací Al tl 1,0mm pro ETICS pro izolant tl 110mm</t>
  </si>
  <si>
    <t>-1813906810</t>
  </si>
  <si>
    <t>11,4*1,05 'Přepočtené koeficientem množství</t>
  </si>
  <si>
    <t>622252002</t>
  </si>
  <si>
    <t>Montáž profilů kontaktního zateplení ostatních stěnových, dilatačních apod. lepených do tmelu</t>
  </si>
  <si>
    <t>-165880838</t>
  </si>
  <si>
    <t>https://podminky.urs.cz/item/CS_URS_2023_01/622252002</t>
  </si>
  <si>
    <t>5,8 "rohy</t>
  </si>
  <si>
    <t>7,5 "apu lišty</t>
  </si>
  <si>
    <t>59051502</t>
  </si>
  <si>
    <t>profil dilatační rohový PVC s výztužnou tkaninou pro ETICS</t>
  </si>
  <si>
    <t>-117783476</t>
  </si>
  <si>
    <t>2,9*2</t>
  </si>
  <si>
    <t>2*2</t>
  </si>
  <si>
    <t>5,8*1,05 'Přepočtené koeficientem množství</t>
  </si>
  <si>
    <t>59051476</t>
  </si>
  <si>
    <t>profil začišťovací PVC 9mm s výztužnou tkaninou pro ostění ETICS</t>
  </si>
  <si>
    <t>-1201690186</t>
  </si>
  <si>
    <t>2,5+2,5*2</t>
  </si>
  <si>
    <t>7,5*1,05 'Přepočtené koeficientem množství</t>
  </si>
  <si>
    <t>622321121</t>
  </si>
  <si>
    <t>Omítka vápenocementová vnějších ploch nanášená ručně jednovrstvá, tloušťky do 15 mm hladká stěn</t>
  </si>
  <si>
    <t>319297218</t>
  </si>
  <si>
    <t>https://podminky.urs.cz/item/CS_URS_2023_01/622321121</t>
  </si>
  <si>
    <t>99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</si>
  <si>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</si>
  <si>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</si>
  <si>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2124203292</t>
  </si>
  <si>
    <t>https://podminky.urs.cz/item/CS_URS_2023_01/998021021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</si>
  <si>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</si>
  <si>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</si>
  <si>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</si>
  <si>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</si>
  <si>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-547320338</t>
  </si>
  <si>
    <t>https://podminky.urs.cz/item/CS_URS_2023_01/712311101</t>
  </si>
  <si>
    <t xml:space="preserve">S05,  92</t>
  </si>
  <si>
    <t>Střecha nad m.103-107</t>
  </si>
  <si>
    <t>U = 0,153 W/m2K</t>
  </si>
  <si>
    <t xml:space="preserve">•  hydroizolační fólie z PVC-P vyztužená polyesterovou mřížkou, určená k mechanickému kotvení, pevnost v tahu ≥ 950 N/50 mm, odolnost proti protrháván</t>
  </si>
  <si>
    <t xml:space="preserve">180 N, tažnost ? 15 %, odolnost proti odlupování ve spoji ? 260 N/50 mm, odolnost spoje ve smyku ? 850 N/50 mm, reakce na oheň - E, barva červená, </t>
  </si>
  <si>
    <t>tl.1,5mm</t>
  </si>
  <si>
    <t xml:space="preserve">•  sklovláknitá netkaná textilie, 300g/m2</t>
  </si>
  <si>
    <t xml:space="preserve">•  tepelná izolace z tuhých těžkých desek z kamenné vlny s dvouvrstvou charakteristikou pro izolaci plochých střech, třída reakce na oheň:  A1, deklar</t>
  </si>
  <si>
    <t xml:space="preserve">deklarovaný součinitel tepelné vodivosti:  λD = 0,038 W/mK, napětí v tlaku při 10% stlačení:  ≥ 40 kPa; ≥ 70 kPa pro horní desku, bodové zatížení desk</t>
  </si>
  <si>
    <t xml:space="preserve">650 N, pevnost v tahu kolmo k rovině desky:  ≥ 10 kPa - tl. 150 mm</t>
  </si>
  <si>
    <t xml:space="preserve">•  tepelná izolace z tuhých spádových těžkých desek z kamenné vlny pro izolaci plochých střech, třída reakce na oheň:  A1, deklarovaný součinitel tepe</t>
  </si>
  <si>
    <t xml:space="preserve">?D = 0,040 W/mK, napětí v tlaku při 10% stlačení: ? 70 kPa, bodové zatížení desky:  650 N, pevnost v tahu kolmo k rovině desky:  ? 15 kPa - tl. 50-200</t>
  </si>
  <si>
    <t xml:space="preserve">•  parotěsná zábrana - za studena samolepící pás z modifikovaného asfaltu s hliníkovou vložkou se skelnou mřížkou s nízkou požární zátěží, redukované </t>
  </si>
  <si>
    <t>požární zatížení ≤ 10,5 MJ/m2, odolnost proti stékání při zvýšené teplotě - 100, průtažnost [%] 3/2, ohebnost za nízkých teplot -20, tl. 0,4 mm</t>
  </si>
  <si>
    <t xml:space="preserve">•  asfaltový penetrační nátěr</t>
  </si>
  <si>
    <t xml:space="preserve">S07   42</t>
  </si>
  <si>
    <t>Střecha nad kotelnou m.111</t>
  </si>
  <si>
    <t xml:space="preserve">?D = 0,040 W/mK, napětí v tlaku při 10% stlačení: ? 70 kPa, bodové zatížení desky:  650 N, pevnost v tahu kolmo k rovině desky:  ? 15 kPa - tl. 50-160</t>
  </si>
  <si>
    <t xml:space="preserve">S11   12</t>
  </si>
  <si>
    <t>Střecha nad skladem uhlí m.131</t>
  </si>
  <si>
    <t>požární zatížení ? 10,5 MJ/m2, odolnost proti stékání při zvýšené teplotě - 100, průtažnost [%] 3/2, ohebnost za nízkých teplot -20, tl. 0,4 mm</t>
  </si>
  <si>
    <t xml:space="preserve">•  prkenný záklop tl. 24 mm</t>
  </si>
  <si>
    <t xml:space="preserve">•  krokevní soustava</t>
  </si>
  <si>
    <t>125</t>
  </si>
  <si>
    <t>11163150</t>
  </si>
  <si>
    <t>lak penetrační asfaltový</t>
  </si>
  <si>
    <t>-1888617417</t>
  </si>
  <si>
    <t>134*0,00032 'Přepočtené koeficientem množství</t>
  </si>
  <si>
    <t>712331111</t>
  </si>
  <si>
    <t>Provedení povlakové krytiny střech plochých do 10° pásy na sucho podkladní samolepící asfaltový pás</t>
  </si>
  <si>
    <t>-2053751019</t>
  </si>
  <si>
    <t>https://podminky.urs.cz/item/CS_URS_2023_01/712331111</t>
  </si>
  <si>
    <t>127</t>
  </si>
  <si>
    <t>62853001</t>
  </si>
  <si>
    <t>pás asfaltový samolepicí modifikovaný SBS tl 4,0mm s vložkou ze skleněné tkaniny se spalitelnou fólií nebo jemnozrnným minerálním posypem nebo textilií na horním povrchu</t>
  </si>
  <si>
    <t>-848591783</t>
  </si>
  <si>
    <t>134*1,1655 'Přepočtené koeficientem množství</t>
  </si>
  <si>
    <t>712363103</t>
  </si>
  <si>
    <t>Provedení povlakové krytiny střech plochých do 10° fólií ostatní činnosti při pokládání hydroizolačních fólií (materiál ve specifikaci) mechanické ukotvení talířovou hmoždinkou do prostého nebo železového betonu</t>
  </si>
  <si>
    <t>-1258009787</t>
  </si>
  <si>
    <t>https://podminky.urs.cz/item/CS_URS_2023_01/712363103</t>
  </si>
  <si>
    <t>134*6</t>
  </si>
  <si>
    <t>129</t>
  </si>
  <si>
    <t>56280144</t>
  </si>
  <si>
    <t>hmoždinka teleskopická pro kotvení povlakových hydroizolací dl 185mm využitelná dl 170mm</t>
  </si>
  <si>
    <t>1479879885</t>
  </si>
  <si>
    <t>804*1,05 'Přepočtené koeficientem množství</t>
  </si>
  <si>
    <t>712363505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</si>
  <si>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</si>
  <si>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471231630</t>
  </si>
  <si>
    <t>https://podminky.urs.cz/item/CS_URS_2023_01/712363505</t>
  </si>
  <si>
    <t>133</t>
  </si>
  <si>
    <t>28322013</t>
  </si>
  <si>
    <t>fólie hydroizolační střešní mPVC mechanicky kotvená tl 1,5mm barevná</t>
  </si>
  <si>
    <t>-340410056</t>
  </si>
  <si>
    <t>712391172</t>
  </si>
  <si>
    <t>Provedení povlakové krytiny střech plochých do 10° -ostatní práce provedení vrstvy textilní ochranné</t>
  </si>
  <si>
    <t>2000867307</t>
  </si>
  <si>
    <t>https://podminky.urs.cz/item/CS_URS_2023_01/712391172</t>
  </si>
  <si>
    <t>137</t>
  </si>
  <si>
    <t>69311068</t>
  </si>
  <si>
    <t>geotextilie netkaná separační, ochranná, filtrační, drenážní PP 300g/m2</t>
  </si>
  <si>
    <t>471359567</t>
  </si>
  <si>
    <t>134*1,155 'Přepočtené koeficientem množství</t>
  </si>
  <si>
    <t>146</t>
  </si>
  <si>
    <t>998712102</t>
  </si>
  <si>
    <t>Přesun hmot pro povlakové krytiny stanovený z hmotnosti přesunovaného materiálu vodorovná dopravní vzdálenost do 50 m v objektech výšky přes 6 do 12 m</t>
  </si>
  <si>
    <t>334924413</t>
  </si>
  <si>
    <t>https://podminky.urs.cz/item/CS_URS_2023_01/998712102</t>
  </si>
  <si>
    <t>713</t>
  </si>
  <si>
    <t>Izolace tepelné</t>
  </si>
  <si>
    <t>149</t>
  </si>
  <si>
    <t>713141151</t>
  </si>
  <si>
    <t>Montáž tepelné izolace střech plochých rohožemi, pásy, deskami, dílci, bloky (izolační materiál ve specifikaci) kladenými volně jednovrstvá</t>
  </si>
  <si>
    <t>-132030646</t>
  </si>
  <si>
    <t>https://podminky.urs.cz/item/CS_URS_2023_01/713141151</t>
  </si>
  <si>
    <t xml:space="preserve">650 N, pevnost v tahu kolmo k rovině desky:  ? 10 kPa - tl. 150 mm</t>
  </si>
  <si>
    <t xml:space="preserve">deklarovaný součinitel tepelné vodivosti:  ?D = 0,038 W/mK, napětí v tlaku při 10% stlačení:  ? 40 kPa; ? 70 kPa pro horní desku, bodové zatížení desk</t>
  </si>
  <si>
    <t>150</t>
  </si>
  <si>
    <t>63140406</t>
  </si>
  <si>
    <t>deska tepelně izolační minerální plochých střech dvouvrstvá λ=0,038-0,039 tl 150mm</t>
  </si>
  <si>
    <t>-134977464</t>
  </si>
  <si>
    <t>134*1,02 'Přepočtené koeficientem množství</t>
  </si>
  <si>
    <t>153</t>
  </si>
  <si>
    <t>713141243</t>
  </si>
  <si>
    <t>Montáž tepelné izolace střech plochých mechanické přikotvení šrouby včetně dodávky šroubů, bez položení tepelné izolace tl. izolace přes 140 do 200 mm do betonu</t>
  </si>
  <si>
    <t>751863127</t>
  </si>
  <si>
    <t>https://podminky.urs.cz/item/CS_URS_2023_01/713141243</t>
  </si>
  <si>
    <t>155</t>
  </si>
  <si>
    <t>713141336</t>
  </si>
  <si>
    <t>Montáž tepelné izolace střech plochých spádovými klíny v ploše přilepenými za studena nízkoexpanzní (PUR) pěnou</t>
  </si>
  <si>
    <t>313266618</t>
  </si>
  <si>
    <t>https://podminky.urs.cz/item/CS_URS_2023_01/713141336</t>
  </si>
  <si>
    <t>156</t>
  </si>
  <si>
    <t>28376104</t>
  </si>
  <si>
    <t>klín izolační z čedičové minerální vaty 70kPa spádový</t>
  </si>
  <si>
    <t>1960833169</t>
  </si>
  <si>
    <t>92*(0,05+0,2)/2</t>
  </si>
  <si>
    <t>42*(0,05+0,16)/2</t>
  </si>
  <si>
    <t>15,91*1,1 'Přepočtené koeficientem množství</t>
  </si>
  <si>
    <t>157</t>
  </si>
  <si>
    <t>998713102</t>
  </si>
  <si>
    <t>Přesun hmot pro izolace tepelné stanovený z hmotnosti přesunovaného materiálu vodorovná dopravní vzdálenost do 50 m v objektech výšky přes 6 m do 12 m</t>
  </si>
  <si>
    <t>-1551372678</t>
  </si>
  <si>
    <t>https://podminky.urs.cz/item/CS_URS_2023_01/998713102</t>
  </si>
  <si>
    <t>764</t>
  </si>
  <si>
    <t>Konstrukce klempířské</t>
  </si>
  <si>
    <t>188</t>
  </si>
  <si>
    <t>Kl01R</t>
  </si>
  <si>
    <t>Kl01 D + M Odpadní trouby kruh. průřezu vč.horních a dolních kolen, kotevních zděří a žlabového kónického kotlíku, žlabových rohů a koutů, zábran proti přelití žlabu, kotevních prvků
 průřez d = 125 mm; trouba - R.Š. 395 mm - viz specifikace v PD</t>
  </si>
  <si>
    <t>1190001379</t>
  </si>
  <si>
    <t xml:space="preserve">Poznámka k položce:_x000d_
Kl01		stávající objekty, sklad uhlí	"Odpadní trouby kruh. průřezu vč.horních a dolních kolen, kotevních zděří a žlabového kónického kotlíku, žlabových rohů a koutů, zábran proti přelití žlabu, kotevních prvků
 průřez d = 125 mm; trouba - R.Š. 395 mm
Dešťové svody budou zaústěny do LS napojených na areálové rozvody kanalizace
materiál = předkorodovaný titanzinkový plech  tl.= 0,80 mm"	20 m	0	20 m	" odstín dle 
zvoleného 
materiálu"_x000d_
</t>
  </si>
  <si>
    <t>S07</t>
  </si>
  <si>
    <t>2,9</t>
  </si>
  <si>
    <t>190</t>
  </si>
  <si>
    <t>Kl03R</t>
  </si>
  <si>
    <t>Kl03 D + M Podokapní žlab -půlkruhového tvaru + žlabové háky a čela, průřez d = 125 mm, trouba - R.Š. 250 mm - viz specifikace v PD</t>
  </si>
  <si>
    <t>858057483</t>
  </si>
  <si>
    <t xml:space="preserve">Poznámka k položce:_x000d_
Kl03		stávající objekty, sklad uhlí	"Podokapní žlab -půlkruhového tvaru + žlabové háky a čela, průřez d = 125 mm, trouba - R.Š. 250 mm
materiál = předkorodovaný titanzinkový plech tl.= 0,80 mm
(detaily klemp.prvků = viz. ČSN 42 1316; ČSN 73 3610; ČSN 42 8306; ČSN EN 504)"	0	30 m	30 m	" odstín dle 
zvoleného 
materiálu"_x000d_
</t>
  </si>
  <si>
    <t>4,3</t>
  </si>
  <si>
    <t>193</t>
  </si>
  <si>
    <t>Kl06R</t>
  </si>
  <si>
    <t>Kl06 D + M Oplechování střechy nad m. 111 - Kotelna - R.Š. 500 mm - viz specifikace v PD</t>
  </si>
  <si>
    <t>39458006</t>
  </si>
  <si>
    <t xml:space="preserve">Poznámka k položce:_x000d_
Kl06	střecha nad m. 111 - Kotelna		"Oplechování střechy nad m. 111 - Kotelna - R.Š. 500 mm
- řešeno dle technologických a montážních postupů dodavatele střešního pláště a typových detailů pro provádění klempířských prvků dle platných norem a předpisů, oplechování utěsnit"	0	4,5 m	4,5 m	" odstín dle 
zvoleného 
materiálu"_x000d_
</t>
  </si>
  <si>
    <t>194</t>
  </si>
  <si>
    <t>Kl07R</t>
  </si>
  <si>
    <t>Kl07 D + M Oplechování střechy nad m. 103-106 - Chodba, Sklad, Učebna, El. rozvodna - R.Š. 500 mm - viz specifikace v PD</t>
  </si>
  <si>
    <t>-1312197119</t>
  </si>
  <si>
    <t xml:space="preserve">Poznámka k položce:_x000d_
Kl07	střecha nad m. 103-106		"Oplechování střechy nad m. 103-106 - Chodba, Sklad, Učebna, El. rozvodna - R.Š. 500 mm
- řešeno dle technologických a montážních postupů dodavatele střešního pláště a typových detailů pro provádění klempířských prvků dle platných norem a předpisů, oplechování utěsnit"	0	16 m	16 m	" odstín dle 
zvoleného 
materiálu"_x000d_
</t>
  </si>
  <si>
    <t>205</t>
  </si>
  <si>
    <t>Kl15R</t>
  </si>
  <si>
    <t>Kl15 D + M Přítlačná lišta pro uchycení hydroizolačního pásu - viz specifikace v PD</t>
  </si>
  <si>
    <t>1237527993</t>
  </si>
  <si>
    <t xml:space="preserve">Poznámka k položce:_x000d_
Kl15			"Přítlačná lišta pro uchycení hydroizolačního pásu - střešní folie na svislou stěnu
terasy - vzdálenost upevňovacích prostředkuů max. 200 mm,
Horní zakončení lišty utěsnit trvale elastickým tmelem."	0	80 m	80 m	" odstín dle 
zvoleného 
materiálu"_x000d_
_x000d_
</t>
  </si>
  <si>
    <t>5,8+6,6+5,2</t>
  </si>
  <si>
    <t>207</t>
  </si>
  <si>
    <t>Kl17R</t>
  </si>
  <si>
    <t>Kl17 D + M lemování čtvercového prostupu ve obvodovém zdivu včetně venkovní čtvercové mřížky 450x450 mm , potrubí VZT Ø 315 mm - viz specifikace v PD</t>
  </si>
  <si>
    <t>-550812461</t>
  </si>
  <si>
    <t xml:space="preserve">Poznámka k položce:_x000d_
Kl17	přívod vzduchu do kotelny	potrubí VZT Ø 315 mm	"lemování čtvercového prostupu ve obvodovém zdivu včetně venkovní čtvercové mřížky 450x450 mm - pro prostup potrubí VZT - lemování prostupů dvoudílné - z obvodové manžety a dilatačního kloboučku
- řešeno dle technologických a montážních postupů dodavatele obvodového pláště a typových detailů pro provádění klempířských prvků dle platných norem a předpisů
(detaily klemp.prvků = viz. ČSN 42 1316; ČSN 73 3610; ČSN 42 8306; ČSN EN 504)
z titanzinkového plechu tl. = 0,80 mm s napojením na venkovní omítku"	1	0	1	" odstín dle 
zvoleného 
materiálu"_x000d_
</t>
  </si>
  <si>
    <t>215</t>
  </si>
  <si>
    <t>998764102</t>
  </si>
  <si>
    <t>Přesun hmot pro konstrukce klempířské stanovený z hmotnosti přesunovaného materiálu vodorovná dopravní vzdálenost do 50 m v objektech výšky přes 6 do 12 m</t>
  </si>
  <si>
    <t>-381792620</t>
  </si>
  <si>
    <t>https://podminky.urs.cz/item/CS_URS_2023_01/998764102</t>
  </si>
  <si>
    <t>767</t>
  </si>
  <si>
    <t>Konstrukce zámečnické</t>
  </si>
  <si>
    <t>241</t>
  </si>
  <si>
    <t>D14R</t>
  </si>
  <si>
    <t>D14 D + M EW30DP3 -C3 Vnitřní požárně odolné oceloplechové (případně hliníkové) dveře, hladké plné, jednokřídlové se samozavíračem 800/1870mm vč.kování a zárubně - viz specifikace v PD</t>
  </si>
  <si>
    <t>-1190034406</t>
  </si>
  <si>
    <t xml:space="preserve">Poznámka k položce:_x000d_
D14		EW30DP3 -C3	800	1870		"Vnitřní požárně odolné oceloplechové (případně hliníkové) dveře, hladké plné, jednokřídlové se samozavíračem
• kování klika - klika"	1		RAL 7035 (světle šedá)	cihelné zdivo 475 mm	900/1920	"Typová ocelová zárubeň 
s požární odolností (určené pro sestavy požárních uzávěrů) do cihelného zdiva"	121	klika	111	klika	"dle projektu PO (vyhl.MVč.202/1999; 246/2001)
generální klíč"_x000d_
_x000d_
</t>
  </si>
  <si>
    <t>263</t>
  </si>
  <si>
    <t>Li1R</t>
  </si>
  <si>
    <t>Li1 D + M Hliníková přechodová prahová lišta- pro napojení - viz specifikace v PD</t>
  </si>
  <si>
    <t>-698448593</t>
  </si>
  <si>
    <t xml:space="preserve">Poznámka k položce:_x000d_
Li1		dl. 800 mm	"Hliníková přechodová prahová lišta
- pro napojení  rozdílných vrchních nášlapných vrstev. Tloušťka - šířka horního  spojovacího profilu = 3 mm. Výška T nebo L profilu = 15 - 20 mm kotvená do podkladní lepící vrstvy nebo šroubovaná na hmoždinky do konstrukční skladby podlahy "_x000d_
_x000d_
_x000d_
_x000d_
_x000d_
_x000d_
_x000d_
_x000d_
</t>
  </si>
  <si>
    <t>304</t>
  </si>
  <si>
    <t>Pn1R</t>
  </si>
  <si>
    <t>Pn1 D + M Požární nádrž - průměr nádrže: 3,76 m , výška pláště: 3,67 m, užitný objem: 35 m3 - viz specifikace v PD</t>
  </si>
  <si>
    <t>1293735589</t>
  </si>
  <si>
    <t xml:space="preserve">Poznámka k položce:_x000d_
Pn1	viz. Příloha D.1.1.B.31.34		"Požární nádrž - průměr nádrže: 3,76 m , výška pláště: 3,67 m, užitný objem: 35 m3
- izolace nádrže rohožemi tl. 100 mm
- střecha ze sendvičových panelů s izolací tl. 80 mm + dodatečná izolace z rohoží tl. 100mm
- topná tělesa 2x 4,5 kW"	kpl	0	kpl	"konstrukce ze žárově
zinkované oceli"_x000d_
_x000d_
</t>
  </si>
  <si>
    <t>311</t>
  </si>
  <si>
    <t>Z02R</t>
  </si>
  <si>
    <t xml:space="preserve">Z02 D + M Žebřík na komín Z02 - vč.chemické kotvy 12kusy/kus - viz specifikace v PD </t>
  </si>
  <si>
    <t>909059582</t>
  </si>
  <si>
    <t>Poznámka k položce:_x000d_
348,98kg/kus</t>
  </si>
  <si>
    <t>312</t>
  </si>
  <si>
    <t>Z03R</t>
  </si>
  <si>
    <t xml:space="preserve">Z03 D + M Žebřík na střechu kotelny Z03 - vč.chemické kotvy 4kusy/kus - viz specifikace v PD </t>
  </si>
  <si>
    <t>1567520626</t>
  </si>
  <si>
    <t>Poznámka k položce:_x000d_
331,46kg/kus</t>
  </si>
  <si>
    <t>315</t>
  </si>
  <si>
    <t>998767102</t>
  </si>
  <si>
    <t>Přesun hmot pro zámečnické konstrukce stanovený z hmotnosti přesunovaného materiálu vodorovná dopravní vzdálenost do 50 m v objektech výšky přes 6 do 12 m</t>
  </si>
  <si>
    <t>43670187</t>
  </si>
  <si>
    <t>https://podminky.urs.cz/item/CS_URS_2023_01/998767102</t>
  </si>
  <si>
    <t>D.1.4.3.1 - VYTÁPĚNÍ</t>
  </si>
  <si>
    <t xml:space="preserve">    731 - Ústřední vytápění - kotelny</t>
  </si>
  <si>
    <t xml:space="preserve">    732 - Ústřední vytápění - strojovny</t>
  </si>
  <si>
    <t>HZS - Hodinové zúčtovací sazby</t>
  </si>
  <si>
    <t>731</t>
  </si>
  <si>
    <t>Ústřední vytápění - kotelny</t>
  </si>
  <si>
    <t>731244494</t>
  </si>
  <si>
    <t>Kotle ocelové teplovodní plynové stacionární kondenzační montáž kotlů kondenzačních ostatních typů o výkonu přes 28 do 50 kW</t>
  </si>
  <si>
    <t>soubor</t>
  </si>
  <si>
    <t>https://podminky.urs.cz/item/CS_URS_2023_01/731244494</t>
  </si>
  <si>
    <t>731244494R1</t>
  </si>
  <si>
    <t>Kondenzační nástěnný kotel výkon 14,9 - 74,7 kW (při 80/60 °C), zemní plyn, vč. nerez.výměníku, spalin.ventilátoru, typ C (nezávislý na vzduchu z místnosti)</t>
  </si>
  <si>
    <t>R</t>
  </si>
  <si>
    <t>731244494R2</t>
  </si>
  <si>
    <t>Připojovací čerpadlová skupina pro kotel výkonu 75 kW, vč. oběh.čerpadla, PV 3 bar, tepelné izolace, uzavíracích armatur</t>
  </si>
  <si>
    <t>731244494R3</t>
  </si>
  <si>
    <t>Regulační modul EM10 pro řízení kotlů 0-10 V z nadstavbové regulace</t>
  </si>
  <si>
    <t>Poznámka k položce:_x000d_
Poznámka k položce: (Bude upřesněno dle výrobce kotlů a systému M+R)</t>
  </si>
  <si>
    <t>731244494R4</t>
  </si>
  <si>
    <t>Spalinovod s přívodem spal.vzduchu z komínové šachty, mezi kotlem a komínovou šachto koaxiální potrubí průř.110/160 mm, vč. připojení na kotel, revizní kusy, odvod kondenzátu, a spalinovod průř.110 mm stáv.komínovou šachtou 300x300 mm nad střechu, vč. komínové hlavy, paty, rozpěrek a reviz.kusů - systémové řešení pro použité kotle (cca rozv.délka 13 m). Pro každý kotel samostatně.Včetně montážních prací.</t>
  </si>
  <si>
    <t>Poznámka k položce:_x000d_
Poznámka k položce: (Upřesněno na místě dle osazení kotle, kompatibilní s použitým kotlem, systémové řešení od výrobce kotle)</t>
  </si>
  <si>
    <t>731244494R5</t>
  </si>
  <si>
    <t>Neutralizační jednotka kondenzátu z kotlů, vč. granulátu, přípoj. DN20</t>
  </si>
  <si>
    <t>Poznámka k položce:_x000d_
Poznámka k položce:</t>
  </si>
  <si>
    <t>998731101</t>
  </si>
  <si>
    <t>Přesun hmot pro kotelny stanovený z hmotnosti přesunovaného materiálu vodorovná dopravní vzdálenost do 50 m v objektech výšky do 6 m</t>
  </si>
  <si>
    <t>https://podminky.urs.cz/item/CS_URS_2023_01/998731101</t>
  </si>
  <si>
    <t>732</t>
  </si>
  <si>
    <t>Ústřední vytápění - strojovny</t>
  </si>
  <si>
    <t>732111132</t>
  </si>
  <si>
    <t>Rozdělovače a sběrače tělesa rozdělovačů a sběračů z ocelových trub bezešvých DN 125</t>
  </si>
  <si>
    <t>https://podminky.urs.cz/item/CS_URS_2023_01/732111132</t>
  </si>
  <si>
    <t>732111232</t>
  </si>
  <si>
    <t>Rozdělovače a sběrače tělesa rozdělovačů a sběračů z ocelových trub bezešvých Příplatek k cenám za každých dalších i započatých 0,5 m délky tělesa DN 125</t>
  </si>
  <si>
    <t>https://podminky.urs.cz/item/CS_URS_2023_01/732111232</t>
  </si>
  <si>
    <t>732111312</t>
  </si>
  <si>
    <t>Rozdělovače a sběrače trubková hrdla rozdělovačů a sběračů bez přírub DN 20</t>
  </si>
  <si>
    <t>https://podminky.urs.cz/item/CS_URS_2023_01/732111312</t>
  </si>
  <si>
    <t>732111315</t>
  </si>
  <si>
    <t>Rozdělovače a sběrače trubková hrdla rozdělovačů a sběračů bez přírub DN 32</t>
  </si>
  <si>
    <t>https://podminky.urs.cz/item/CS_URS_2023_01/732111315</t>
  </si>
  <si>
    <t>732111316</t>
  </si>
  <si>
    <t>Rozdělovače a sběrače trubková hrdla rozdělovačů a sběračů bez přírub DN 40</t>
  </si>
  <si>
    <t>https://podminky.urs.cz/item/CS_URS_2023_01/732111316</t>
  </si>
  <si>
    <t>732111322</t>
  </si>
  <si>
    <t>Rozdělovače a sběrače trubková hrdla rozdělovačů a sběračů bez přírub DN 65</t>
  </si>
  <si>
    <t>https://podminky.urs.cz/item/CS_URS_2023_01/732111322</t>
  </si>
  <si>
    <t>732113103</t>
  </si>
  <si>
    <t>Rozdělovače a sběrače hydraulické vyrovnávače dynamických tlaků přírubové PN 6 (průtok Q m3/h) DN 65 (8 m3/h)</t>
  </si>
  <si>
    <t>https://podminky.urs.cz/item/CS_URS_2023_01/732113103</t>
  </si>
  <si>
    <t>732199100</t>
  </si>
  <si>
    <t>Montáž štítků orientačních</t>
  </si>
  <si>
    <t>https://podminky.urs.cz/item/CS_URS_2023_01/732199100</t>
  </si>
  <si>
    <t>732199100R</t>
  </si>
  <si>
    <t>Dodávka štítků orientačních - materiál upřesněn dle standardů dodavatele</t>
  </si>
  <si>
    <t>Poznámka k položce:_x000d_
Poznámka k položce: (orientačně - zpřesněno dle standardů dodavatele)</t>
  </si>
  <si>
    <t>732331112</t>
  </si>
  <si>
    <t>Nádoby expanzní tlakové pro solární, topné a chladicí soustavy s membránou bez pojistného ventilu se závitovým připojením PN 1,0 o objemu 250 l</t>
  </si>
  <si>
    <t>https://podminky.urs.cz/item/CS_URS_2023_01/732331112</t>
  </si>
  <si>
    <t>732331778</t>
  </si>
  <si>
    <t>Nádoby expanzní tlakové pro topné a chladicí soustavy příslušenství k expanzním nádobám bezpečnostní uzávěr k měření tlaku G 1</t>
  </si>
  <si>
    <t>https://podminky.urs.cz/item/CS_URS_2023_01/732331778</t>
  </si>
  <si>
    <t>732331000R1</t>
  </si>
  <si>
    <t>Doplňovací automatické zařízení - výkon 0,5 m3/h, 1/2" , vč. regulace doplňování s havarijní funkcí, SET pro napojení na rozvody městské vody, se systémovým oddělovačem, extením čidlem, vč.montáže</t>
  </si>
  <si>
    <t>Poznámka k položce:_x000d_
Poznámka k položce: (Montáž do potrubí dle technických podkladů výrobce).</t>
  </si>
  <si>
    <t>732331001R1</t>
  </si>
  <si>
    <t>Zařízení pro úpravu vody změkčováním /demineralizací - dle použitých kotlů a jejich technickýchpodmínek, max. průtok 360 l/h, přípoj. 1/2" , se změkčovací nebo demineralizační patronou a tlakovým čidlem, vč. montáže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</si>
  <si>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</si>
  <si>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</si>
  <si>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https://podminky.urs.cz/item/CS_URS_2023_01/732421412</t>
  </si>
  <si>
    <t>Poznámka k položce:_x000d_
Poznámka k položce: (v projektu uvažován typ ALPHA2 25-60 180, možná jeho náhrada za stejných technických podmínek, viz. schema ve výkresové části)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</si>
  <si>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</si>
  <si>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</si>
  <si>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https://podminky.urs.cz/item/CS_URS_2023_01/732421419</t>
  </si>
  <si>
    <t>Poznámka k položce:_x000d_
Poznámka k položce: (v projektu uvažován typ ALPHA2 25-80 180, možná jeho náhrada za stejných technických podmínek, viz. schema ve výkresové části)</t>
  </si>
  <si>
    <t>998732101</t>
  </si>
  <si>
    <t>Přesun hmot pro strojovny stanovený z hmotnosti přesunovaného materiálu vodorovná dopravní vzdálenost do 50 m v objektech výšky do 6 m</t>
  </si>
  <si>
    <t>https://podminky.urs.cz/item/CS_URS_2023_01/998732101</t>
  </si>
  <si>
    <t>HZS</t>
  </si>
  <si>
    <t>Hodinové zúčtovací sazby</t>
  </si>
  <si>
    <t>HZS3112</t>
  </si>
  <si>
    <t>Hodinové zúčtovací sazby montáží technologických zařízení při externích montážích montér potrubí odborný</t>
  </si>
  <si>
    <t>hod</t>
  </si>
  <si>
    <t>262144</t>
  </si>
  <si>
    <t>264</t>
  </si>
  <si>
    <t>https://podminky.urs.cz/item/CS_URS_2023_01/HZS3112</t>
  </si>
  <si>
    <t>Poznámka k položce:_x000d_
Poznámka k položce: (Rozsah dodávek potřebných pro realizaci díla bude upřesněn dodavatelem dle jeho standardů a podmínkám na místě.)</t>
  </si>
  <si>
    <t xml:space="preserve">příplatek za propojení stávajícího a nového potrubí UT: </t>
  </si>
  <si>
    <t>2*0,5</t>
  </si>
  <si>
    <t xml:space="preserve">napouštění topného systému upravenou vodou: </t>
  </si>
  <si>
    <t>4*6</t>
  </si>
  <si>
    <t>vyregulování topného systému, topných větví, nastavení výtlaku čerpadel :</t>
  </si>
  <si>
    <t>2*6</t>
  </si>
  <si>
    <t>vyregulování stávajícího topného systému:</t>
  </si>
  <si>
    <t>1*4</t>
  </si>
  <si>
    <t>topná zkouška, ostatní zkoušky a revize dle ČSN:</t>
  </si>
  <si>
    <t>3*24+32</t>
  </si>
  <si>
    <t>_03 - Přímé způsobilé výdaje</t>
  </si>
  <si>
    <t>D.1.1. - ARCHITEKTONICKO-STAVEBNÍ ŘEŠENÍ (ASŘ)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</si>
  <si>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</si>
  <si>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</si>
  <si>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</si>
  <si>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</si>
  <si>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</si>
  <si>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</si>
  <si>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</si>
  <si>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</si>
  <si>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</si>
  <si>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131251100</t>
  </si>
  <si>
    <t>Hloubení nezapažených jam a zářezů strojně s urovnáním dna do předepsaného profilu a spádu v hornině třídy těžitelnosti I skupiny 3 do 20 m3</t>
  </si>
  <si>
    <t>-398474770</t>
  </si>
  <si>
    <t>https://podminky.urs.cz/item/CS_URS_2023_01/131251100</t>
  </si>
  <si>
    <t>stavební jáma</t>
  </si>
  <si>
    <t xml:space="preserve">P10   12,6</t>
  </si>
  <si>
    <t>nová skladba</t>
  </si>
  <si>
    <t>Podlaha 1.NP - m.118</t>
  </si>
  <si>
    <t>12,6*1,5</t>
  </si>
  <si>
    <t>131251105</t>
  </si>
  <si>
    <t>Hloubení nezapažených jam a zářezů strojně s urovnáním dna do předepsaného profilu a spádu v hornině třídy těžitelnosti I skupiny 3 přes 500 do 1 000 m3</t>
  </si>
  <si>
    <t>1278315672</t>
  </si>
  <si>
    <t>https://podminky.urs.cz/item/CS_URS_2023_01/131251105</t>
  </si>
  <si>
    <t>pod halou</t>
  </si>
  <si>
    <t>(1)*((21,7*36,9)+(1,1*7,5)+(5,9*10,35)+(6,7*2,3))</t>
  </si>
  <si>
    <t>šikminy okolo objektu</t>
  </si>
  <si>
    <t>okolo prefa prahy</t>
  </si>
  <si>
    <t>1*1*(6*6+6,2*2+5,7*4+5,2*4+2+1,1)</t>
  </si>
  <si>
    <t>132251251</t>
  </si>
  <si>
    <t>Hloubení nezapažených rýh šířky přes 800 do 2 000 mm strojně s urovnáním dna do předepsaného profilu a spádu v hornině třídy těžitelnosti I skupiny 3 do 20 m3</t>
  </si>
  <si>
    <t>1734114691</t>
  </si>
  <si>
    <t>https://podminky.urs.cz/item/CS_URS_2023_01/132251251</t>
  </si>
  <si>
    <t>Beton C30/37 - XC4, XA1, XF2</t>
  </si>
  <si>
    <t>Základový pas nového štítu ZP3</t>
  </si>
  <si>
    <t>pas skladu 118</t>
  </si>
  <si>
    <t>0,5*1,6*(2,9+2,4+2,9) "pas ZP3</t>
  </si>
  <si>
    <t>0,5*0,38*(1,2*2) "pas ZP3 nad patkou</t>
  </si>
  <si>
    <t>Základový pas ZP4</t>
  </si>
  <si>
    <t>(podepření sendvič.prefa stěny)</t>
  </si>
  <si>
    <t>0,7*0,4*(2) "ZP4</t>
  </si>
  <si>
    <t>podepření zákl.desky kolem okrajů - zákl.pasy</t>
  </si>
  <si>
    <t>z prostého betonu š.500mm, h.600mm -</t>
  </si>
  <si>
    <t>- HH -1,500, ZS -2,100</t>
  </si>
  <si>
    <t xml:space="preserve">základ.deska ZD2 - tl.300mm </t>
  </si>
  <si>
    <t>pasy</t>
  </si>
  <si>
    <t>0,5*0,6*(5*2+2*4) "ZD2</t>
  </si>
  <si>
    <t>Základ.pas ZP1 - celkem 2ks</t>
  </si>
  <si>
    <t>pasy skladu</t>
  </si>
  <si>
    <t>0,45*2,45*1,115*2 "ZP1</t>
  </si>
  <si>
    <t>0,45*1,8*0,85*2 "ZP1</t>
  </si>
  <si>
    <t>0,45*1,1*0,85*2 "ZP1</t>
  </si>
  <si>
    <t>šikminy - indexem - zpětný zásyp</t>
  </si>
  <si>
    <t>17,654*1,8</t>
  </si>
  <si>
    <t>132254101</t>
  </si>
  <si>
    <t>Hloubení zapažených rýh šířky do 800 mm strojně s urovnáním dna do předepsaného profilu a spádu v hornině třídy těžitelnosti I skupiny 3 do 20 m3</t>
  </si>
  <si>
    <t>683564552</t>
  </si>
  <si>
    <t>https://podminky.urs.cz/item/CS_URS_2023_01/132254101</t>
  </si>
  <si>
    <t>rýhy</t>
  </si>
  <si>
    <t>pod prefa prahy</t>
  </si>
  <si>
    <t>0,4*0,4*(6*6+6,2*2+5,7*4+5,2*4+2+1,1)</t>
  </si>
  <si>
    <t>133251102</t>
  </si>
  <si>
    <t>Hloubení nezapažených šachet strojně v hornině třídy těžitelnosti I skupiny 3 přes 20 do 50 m3</t>
  </si>
  <si>
    <t>214563391</t>
  </si>
  <si>
    <t>https://podminky.urs.cz/item/CS_URS_2023_01/133251102</t>
  </si>
  <si>
    <t>výkop patek a kalichů</t>
  </si>
  <si>
    <t>Základ pod komín.těleso ZP2</t>
  </si>
  <si>
    <t>patka</t>
  </si>
  <si>
    <t>1*(2*1) "ZP2</t>
  </si>
  <si>
    <t>patky skladu 118</t>
  </si>
  <si>
    <t>1,1*(1,2*1,8)*2 "patka ZP3</t>
  </si>
  <si>
    <t>přibetonování patky: u Pi06</t>
  </si>
  <si>
    <t>h.ú. -0,320, d.ú. -1,820</t>
  </si>
  <si>
    <t>1,5*(1*1,3)</t>
  </si>
  <si>
    <t>ŽB kalichy pilot</t>
  </si>
  <si>
    <t>Piloty Pi01 - 05, Pi07, Pi10, Pi12, Pi15, Pi17, Pi22</t>
  </si>
  <si>
    <t>Piloty Pi09, Pi14</t>
  </si>
  <si>
    <t>Piloty Pi08, Pi11, Pi13, Pi16, Pi18 - Pi21</t>
  </si>
  <si>
    <t>(PI*0,625*0,625*1,5)*21</t>
  </si>
  <si>
    <t>Pilota Pi06</t>
  </si>
  <si>
    <t>(PI*0,825*0,825*1,5)*1</t>
  </si>
  <si>
    <t>50,565*1,8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</si>
  <si>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</si>
  <si>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</si>
  <si>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161725009</t>
  </si>
  <si>
    <t>https://podminky.urs.cz/item/CS_URS_2023_01/162351103</t>
  </si>
  <si>
    <t>zpětné obsypy - tam a zpět</t>
  </si>
  <si>
    <t>149,675*2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</si>
  <si>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</si>
  <si>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</si>
  <si>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1495849807</t>
  </si>
  <si>
    <t>https://podminky.urs.cz/item/CS_URS_2023_01/162751117</t>
  </si>
  <si>
    <t>odvoz na skládku</t>
  </si>
  <si>
    <t>18,9</t>
  </si>
  <si>
    <t>980,555</t>
  </si>
  <si>
    <t>49,431</t>
  </si>
  <si>
    <t>15,216</t>
  </si>
  <si>
    <t>141,582</t>
  </si>
  <si>
    <t xml:space="preserve">zpětné obsypy </t>
  </si>
  <si>
    <t>-149,675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</si>
  <si>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</si>
  <si>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</si>
  <si>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-2141203662</t>
  </si>
  <si>
    <t>https://podminky.urs.cz/item/CS_URS_2023_01/162751119</t>
  </si>
  <si>
    <t>1056,009*10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</si>
  <si>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</si>
  <si>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</si>
  <si>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126640507</t>
  </si>
  <si>
    <t>https://podminky.urs.cz/item/CS_URS_2023_01/167151101</t>
  </si>
  <si>
    <t>149,675</t>
  </si>
  <si>
    <t>171152501</t>
  </si>
  <si>
    <t>Zhutnění podloží pod násypy z rostlé horniny třídy těžitelnosti I a II, skupiny 1 až 4 z hornin soudružných a nesoudržných</t>
  </si>
  <si>
    <t>1926684919</t>
  </si>
  <si>
    <t>https://podminky.urs.cz/item/CS_URS_2023_01/171152501</t>
  </si>
  <si>
    <t>Plocha navrženého objektu 1577 m2</t>
  </si>
  <si>
    <t>1577</t>
  </si>
  <si>
    <t>171201231</t>
  </si>
  <si>
    <t>Poplatek za uložení stavebního odpadu na recyklační skládce (skládkovné) zeminy a kamení zatříděného do Katalogu odpadů pod kódem 17 05 04</t>
  </si>
  <si>
    <t>-1436987635</t>
  </si>
  <si>
    <t>https://podminky.urs.cz/item/CS_URS_2023_01/171201231</t>
  </si>
  <si>
    <t>1056,009*1,9 'Přepočtené koeficientem množství</t>
  </si>
  <si>
    <t>171251201</t>
  </si>
  <si>
    <t>Uložení sypaniny na skládky nebo meziskládky bez hutnění s upravením uložené sypaniny do předepsaného tvaru</t>
  </si>
  <si>
    <t>-1082831052</t>
  </si>
  <si>
    <t>https://podminky.urs.cz/item/CS_URS_2023_01/171251201</t>
  </si>
  <si>
    <t>174111101</t>
  </si>
  <si>
    <t>Zásyp sypaninou z jakékoliv horniny ručně s uložením výkopku ve vrstvách se zhutněním jam, šachet, rýh nebo kolem objektů v těchto vykopávkách</t>
  </si>
  <si>
    <t>1016003417</t>
  </si>
  <si>
    <t>https://podminky.urs.cz/item/CS_URS_2023_01/174111101</t>
  </si>
  <si>
    <t>obsyp okolo objektu</t>
  </si>
  <si>
    <t>zpětný obsyp - předpoklad použití vykopané zeminy</t>
  </si>
  <si>
    <t>17,654*0,8</t>
  </si>
  <si>
    <t>50,565*0,8</t>
  </si>
  <si>
    <t>310235241</t>
  </si>
  <si>
    <t>Zazdívka otvorů ve zdivu nadzákladovém cihlami pálenými plochy do 0,0225 m2, ve zdi tl. do 300 mm</t>
  </si>
  <si>
    <t>-1368515453</t>
  </si>
  <si>
    <t>https://podminky.urs.cz/item/CS_URS_2023_01/310235241</t>
  </si>
  <si>
    <t>vybourání otvoru s osazením</t>
  </si>
  <si>
    <t>nových nosných překladů</t>
  </si>
  <si>
    <t>z valcovaných profilů 3x IPE100,</t>
  </si>
  <si>
    <t>napraží otvoru bude v úrovni</t>
  </si>
  <si>
    <t>+2,050 m</t>
  </si>
  <si>
    <t>8,1 kg/m</t>
  </si>
  <si>
    <t>U</t>
  </si>
  <si>
    <t>0,400 m2/m</t>
  </si>
  <si>
    <t>m.č.107</t>
  </si>
  <si>
    <t>3*2</t>
  </si>
  <si>
    <t>310279842</t>
  </si>
  <si>
    <t>Zazdívka otvorů ve zdivu nadzákladovém nepálenými tvárnicemi plochy přes 1 m2 do 4 m2 , ve zdi tl. do 300 mm</t>
  </si>
  <si>
    <t>-1171853916</t>
  </si>
  <si>
    <t>https://podminky.urs.cz/item/CS_URS_2023_01/310279842</t>
  </si>
  <si>
    <t>0,515*(0,8*2,01) "106</t>
  </si>
  <si>
    <t>0,49*(1,55*2,03) "107</t>
  </si>
  <si>
    <t>0,48*(0,9*1,2*2) "107</t>
  </si>
  <si>
    <t>0,48*(0,9*2,05) "126</t>
  </si>
  <si>
    <t>317234410</t>
  </si>
  <si>
    <t>Vyzdívka mezi nosníky cihlami pálenými na maltu cementovou</t>
  </si>
  <si>
    <t>-1760362185</t>
  </si>
  <si>
    <t>https://podminky.urs.cz/item/CS_URS_2023_01/317234410</t>
  </si>
  <si>
    <t>0,5*0,2*(1,8*3)</t>
  </si>
  <si>
    <t>317318141</t>
  </si>
  <si>
    <t>Tlaková zóna plochých keramických překladů z betonu tř. C 16/20, včetně bednění a odbednění, o výšce 16,7 cm šířky 30 cm</t>
  </si>
  <si>
    <t>1865079318</t>
  </si>
  <si>
    <t>https://podminky.urs.cz/item/CS_URS_2023_01/317318141</t>
  </si>
  <si>
    <t>osazení OK do kapes</t>
  </si>
  <si>
    <t>ve stávajícím zdivu</t>
  </si>
  <si>
    <t>s podbetonávkou</t>
  </si>
  <si>
    <t>1*0,3 "pro OK23</t>
  </si>
  <si>
    <t>1*0,3 "pro OK22</t>
  </si>
  <si>
    <t>317944321</t>
  </si>
  <si>
    <t>Válcované nosníky dodatečně osazované do připravených otvorů bez zazdění hlav do č. 12</t>
  </si>
  <si>
    <t>668312230</t>
  </si>
  <si>
    <t>https://podminky.urs.cz/item/CS_URS_2023_01/317944321</t>
  </si>
  <si>
    <t>8,1*(1,8*3)/1000</t>
  </si>
  <si>
    <t>342151111</t>
  </si>
  <si>
    <t>Montáž opláštění stěn ocelové konstrukce ze sendvičových panelů šroubovaných, výšky budovy do 6 m</t>
  </si>
  <si>
    <t>1222671591</t>
  </si>
  <si>
    <t>https://podminky.urs.cz/item/CS_URS_2023_01/342151111</t>
  </si>
  <si>
    <t>St02</t>
  </si>
  <si>
    <t>Stěna nové haly</t>
  </si>
  <si>
    <t>U = 0,208 W/m2K</t>
  </si>
  <si>
    <t xml:space="preserve">•  sendvičové panely plech/minerální vata/plech, horizontální uložení se skrytým kotvením, U = max 0,20 W/m2K, tl. 200 mm</t>
  </si>
  <si>
    <t>- exteriér: vodorovná profilace 100-200mm, RAL 9010</t>
  </si>
  <si>
    <t>- interiér: hladký povrch, RAL 9010</t>
  </si>
  <si>
    <t>P01</t>
  </si>
  <si>
    <t>3,3*(21,6)</t>
  </si>
  <si>
    <t>2,1*21,6/2 "štít</t>
  </si>
  <si>
    <t>-(2*15,6+3*2,7)</t>
  </si>
  <si>
    <t>P02</t>
  </si>
  <si>
    <t>3,32*2</t>
  </si>
  <si>
    <t>3,3*(6)*2</t>
  </si>
  <si>
    <t>-(2*5,4)*2</t>
  </si>
  <si>
    <t>P05</t>
  </si>
  <si>
    <t>3,3*(36,8)</t>
  </si>
  <si>
    <t>-(2*(7+8*2)+2,8*2,7*2+2,3*2,7*2)</t>
  </si>
  <si>
    <t>55324765</t>
  </si>
  <si>
    <t>panel sendvičový stěnový vnější, izolace minerální vlna, skryté kotvení, U 0,21W/m2K, modulová/celková š 1000/1054mm tl 200mm</t>
  </si>
  <si>
    <t>633191645</t>
  </si>
  <si>
    <t>222*1,1 'Přepočtené koeficientem množství</t>
  </si>
  <si>
    <t>346481112</t>
  </si>
  <si>
    <t>Zaplentování rýh, potrubí, válcovaných nosníků, výklenků nebo nik jakéhokoliv tvaru, na maltu ve stěnách nebo před stěnami keramickým a funkčně podobným pletivem</t>
  </si>
  <si>
    <t>79387081</t>
  </si>
  <si>
    <t>https://podminky.urs.cz/item/CS_URS_2023_01/346481112</t>
  </si>
  <si>
    <t>(0,5+0,3*2)*1,8</t>
  </si>
  <si>
    <t>451577777</t>
  </si>
  <si>
    <t>Podklad nebo lože pod dlažbu (přídlažbu) v ploše vodorovné nebo ve sklonu do 1:5, tloušťky od 30 do 100 mm z kameniva těženého</t>
  </si>
  <si>
    <t>1117201038</t>
  </si>
  <si>
    <t>https://podminky.urs.cz/item/CS_URS_2023_01/451577777</t>
  </si>
  <si>
    <t>• vyrovnání štěrkodrtí 4-8, tl. 50 mm</t>
  </si>
  <si>
    <t xml:space="preserve">P11   12,6</t>
  </si>
  <si>
    <t>Podlaha 1.NP - šachta</t>
  </si>
  <si>
    <t>12,6</t>
  </si>
  <si>
    <t>451577877</t>
  </si>
  <si>
    <t>Podklad nebo lože pod dlažbu (přídlažbu) v ploše vodorovné nebo ve sklonu do 1:5, tloušťky od 30 do 100 mm ze štěrkopísku</t>
  </si>
  <si>
    <t>744082357</t>
  </si>
  <si>
    <t>https://podminky.urs.cz/item/CS_URS_2023_01/451577877</t>
  </si>
  <si>
    <t>• vyrovnání štěrkodrtí 0-22 tl. 50 mm</t>
  </si>
  <si>
    <t xml:space="preserve">P06      724,07</t>
  </si>
  <si>
    <t>Podlaha nová hala m.121, 122, 123, 125 a 126</t>
  </si>
  <si>
    <t>724,07</t>
  </si>
  <si>
    <t xml:space="preserve">P07    89,48</t>
  </si>
  <si>
    <t>Podlaha nová hala m.124</t>
  </si>
  <si>
    <t>89,48</t>
  </si>
  <si>
    <t xml:space="preserve">P08    15,06</t>
  </si>
  <si>
    <t>Podlaha nová hala m.127, 128, 129 a 130</t>
  </si>
  <si>
    <t>15,06</t>
  </si>
  <si>
    <t xml:space="preserve">P09   9</t>
  </si>
  <si>
    <t>Podlaha sklad uhlí m.131</t>
  </si>
  <si>
    <t xml:space="preserve">P10    12,6</t>
  </si>
  <si>
    <t>452312141</t>
  </si>
  <si>
    <t>Podkladní a zajišťovací konstrukce z betonu prostého v otevřeném výkopu bez zvýšených nároků na prostředí sedlové lože pod potrubí z betonu tř. C 16/20</t>
  </si>
  <si>
    <t>731132632</t>
  </si>
  <si>
    <t>https://podminky.urs.cz/item/CS_URS_2023_01/452312141</t>
  </si>
  <si>
    <t>přebetonování</t>
  </si>
  <si>
    <t>těsného potrubí pro</t>
  </si>
  <si>
    <t>ovětrání podloží</t>
  </si>
  <si>
    <t>h.ú. = -0,520</t>
  </si>
  <si>
    <t>d.ú. = -0,570</t>
  </si>
  <si>
    <t>0,1*1*(7,8*2+10,35+7,55+4,2)</t>
  </si>
  <si>
    <t>564861011</t>
  </si>
  <si>
    <t>Podklad ze štěrkodrti ŠD s rozprostřením a zhutněním plochy jednotlivě do 100 m2, po zhutnění tl. 200 mm</t>
  </si>
  <si>
    <t>-693177517</t>
  </si>
  <si>
    <t>https://podminky.urs.cz/item/CS_URS_2023_01/564861011</t>
  </si>
  <si>
    <t>• vyrovnání štěrkodrtí 0-63, tl. 200 mm</t>
  </si>
  <si>
    <t>564962111</t>
  </si>
  <si>
    <t>Podklad z mechanicky zpevněného kameniva MZK (minerální beton) s rozprostřením a s hutněním, po zhutnění tl. 200 mm</t>
  </si>
  <si>
    <t>-246617738</t>
  </si>
  <si>
    <t>https://podminky.urs.cz/item/CS_URS_2023_01/564962111</t>
  </si>
  <si>
    <t>• mechanicky zpevněné kamenivo 0-32 (MZK ČSN 73 6126-1), tl. 200 mm- nad těsným potrubím pro odvětrání radonu z podloží bude provedena</t>
  </si>
  <si>
    <t>přebetnávka z betonové mazaniny tl. 50 mm šířky 1 m, umístění ve spodní části tl.200mm</t>
  </si>
  <si>
    <t>74,379*2 'Přepočtené koeficientem množství</t>
  </si>
  <si>
    <t>*5,2*0,5*2 "vně</t>
  </si>
  <si>
    <t>622151011</t>
  </si>
  <si>
    <t>Penetrační nátěr vnějších pastovitých tenkovrstvých omítek silikátový stěn</t>
  </si>
  <si>
    <t>1222734209</t>
  </si>
  <si>
    <t>https://podminky.urs.cz/item/CS_URS_2023_01/622151011</t>
  </si>
  <si>
    <t>0,3*11,4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</si>
  <si>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</si>
  <si>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</si>
  <si>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731131120</t>
  </si>
  <si>
    <t>https://podminky.urs.cz/item/CS_URS_2023_01/622211011</t>
  </si>
  <si>
    <t>St08</t>
  </si>
  <si>
    <t>základ</t>
  </si>
  <si>
    <t>Stěna sklad - nová zeď - zateplení základové konstrukce</t>
  </si>
  <si>
    <t xml:space="preserve">•  nopová fólie</t>
  </si>
  <si>
    <t xml:space="preserve">•  tepelná izolace - XPS pro soklový kontaktní zateplovací systém, tl. 50 mm</t>
  </si>
  <si>
    <t xml:space="preserve">•  ochranná geotextilie 500 g/m2</t>
  </si>
  <si>
    <t xml:space="preserve">•  ochranná geotextilie 1000 g/m2</t>
  </si>
  <si>
    <t xml:space="preserve">•  železobetonový základ tl. 500 mm</t>
  </si>
  <si>
    <t>0,4*11,4</t>
  </si>
  <si>
    <t>28376417</t>
  </si>
  <si>
    <t>deska XPS hrana polodrážková a hladký povrch 300kPA tl 50mm</t>
  </si>
  <si>
    <t>-786036280</t>
  </si>
  <si>
    <t>4,6*1,05 'Přepočtené koeficientem množství</t>
  </si>
  <si>
    <t>651140167</t>
  </si>
  <si>
    <t>28376422</t>
  </si>
  <si>
    <t>deska XPS hrana polodrážková a hladký povrch 300kPA tl 100mm</t>
  </si>
  <si>
    <t>857857028</t>
  </si>
  <si>
    <t>3,5*1,05 'Přepočtené koeficientem množství</t>
  </si>
  <si>
    <t>622211032</t>
  </si>
  <si>
    <t>Montáž kontaktního zateplení lepením a mechanickým kotvením z polystyrenových desek na vnější stěny, na podklad z pórobetonu, tloušťky desek přes 120 do 160 mm</t>
  </si>
  <si>
    <t>-1225985030</t>
  </si>
  <si>
    <t>https://podminky.urs.cz/item/CS_URS_2023_01/622211032</t>
  </si>
  <si>
    <t>28375984</t>
  </si>
  <si>
    <t>deska EPS 100 fasádní λ=0,037 tl 150mm</t>
  </si>
  <si>
    <t>-618558788</t>
  </si>
  <si>
    <t>59051638</t>
  </si>
  <si>
    <t>profil zakládací Al tl 1,0mm pro ETICS pro izolant tl 160mm</t>
  </si>
  <si>
    <t>1968323352</t>
  </si>
  <si>
    <t>5,7*1,05 'Přepočtené koeficientem množství</t>
  </si>
  <si>
    <t>4 "rohy</t>
  </si>
  <si>
    <t>4*1,05 'Přepočtené koeficientem množství</t>
  </si>
  <si>
    <t>622521022</t>
  </si>
  <si>
    <t>Omítka tenkovrstvá silikátová vnějších ploch probarvená bez penetrace zatíraná (škrábaná ), zrnitost 2,0 mm stěn</t>
  </si>
  <si>
    <t>585503150</t>
  </si>
  <si>
    <t>https://podminky.urs.cz/item/CS_URS_2023_01/622521022</t>
  </si>
  <si>
    <t>629991011</t>
  </si>
  <si>
    <t>Zakrytí vnějších ploch před znečištěním včetně pozdějšího odkrytí výplní otvorů a svislých ploch fólií přilepenou lepící páskou</t>
  </si>
  <si>
    <t>-30687058</t>
  </si>
  <si>
    <t>https://podminky.urs.cz/item/CS_URS_2023_01/629991011</t>
  </si>
  <si>
    <t>(2,5*2,5)</t>
  </si>
  <si>
    <t>629992111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</si>
  <si>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</si>
  <si>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377055568</t>
  </si>
  <si>
    <t>https://podminky.urs.cz/item/CS_URS_2023_01/629992111</t>
  </si>
  <si>
    <t xml:space="preserve">Pohledová deska v m.121-126 bude do výšky 1,5 m zaměněna za cementotřískovou desku tl. 12 mm, která bude opatřena základním nátěrem a finální </t>
  </si>
  <si>
    <t xml:space="preserve">povrchovou barvou ve světle šedém odstínu (podobný odstín železobetzonovýách konstrukcí prefabrikovaných konstrukcí) spáry budou opatřeny trvale </t>
  </si>
  <si>
    <t>pružným tmelem v odstínu povrchové úpravy</t>
  </si>
  <si>
    <t>131,408*2*(1) "1m na 1m2</t>
  </si>
  <si>
    <t>631311136</t>
  </si>
  <si>
    <t>Mazanina z betonu prostého bez zvýšených nároků na prostředí tl. přes 120 do 240 mm tř. C 25/30</t>
  </si>
  <si>
    <t>1360330085</t>
  </si>
  <si>
    <t>https://podminky.urs.cz/item/CS_URS_2023_01/631311136</t>
  </si>
  <si>
    <t xml:space="preserve">• drátkobeton C25/30 se vsypem s rozptýlenou výztuží se zaručeným obsahem vláken 25-30 kg/m3 (dilatační celky 6 x 6 m dle technického listu výrobce + </t>
  </si>
  <si>
    <t>kosoúhelníkové prořezání desky u sloupů a ostrých rohů), tl. 200 mm</t>
  </si>
  <si>
    <t>724,07*0,2</t>
  </si>
  <si>
    <t>89,48*0,2</t>
  </si>
  <si>
    <t>15,06*0,2</t>
  </si>
  <si>
    <t>631319013</t>
  </si>
  <si>
    <t>Příplatek k cenám mazanin za úpravu povrchu mazaniny přehlazením, mazanina tl. přes 120 do 240 mm</t>
  </si>
  <si>
    <t>428802805</t>
  </si>
  <si>
    <t>https://podminky.urs.cz/item/CS_URS_2023_01/631319013</t>
  </si>
  <si>
    <t>631319181</t>
  </si>
  <si>
    <t>Příplatek k cenám mazanin za sklon přes 15° do 35° od vodorovné roviny mazanina tl. přes 50 do 80 mm</t>
  </si>
  <si>
    <t>-2071906851</t>
  </si>
  <si>
    <t>https://podminky.urs.cz/item/CS_URS_2023_01/631319181</t>
  </si>
  <si>
    <t>• uzavíratelný systémový impregnační nátěr včetně penetrace</t>
  </si>
  <si>
    <t xml:space="preserve">• spádový potěr vyztužený vlákny vhodný pro provádění podlahových potěrů s proměnlivou tloušťkou vrstvy, pro exteriér, pevnost v tlaku po 28 dnech </t>
  </si>
  <si>
    <t>min 30 N/mm2</t>
  </si>
  <si>
    <t>tl.15-75mm</t>
  </si>
  <si>
    <t xml:space="preserve">P09     9</t>
  </si>
  <si>
    <t>9*(0,015+0,075)/2</t>
  </si>
  <si>
    <t>631319204</t>
  </si>
  <si>
    <t>Příplatek k cenám betonových mazanin za vyztužení ocelovými vlákny (drátkobeton) objemové vyztužení 30 kg/m3</t>
  </si>
  <si>
    <t>2110280792</t>
  </si>
  <si>
    <t>https://podminky.urs.cz/item/CS_URS_2023_01/631319204</t>
  </si>
  <si>
    <t>631319222</t>
  </si>
  <si>
    <t>Příplatek k cenám betonových mazanin za vyztužení polymerovými makrovlákny objemové vyztužení 3 kg/m3</t>
  </si>
  <si>
    <t>-946326226</t>
  </si>
  <si>
    <t>https://podminky.urs.cz/item/CS_URS_2023_01/631319222</t>
  </si>
  <si>
    <t>9*((0,015+0,075)/2)</t>
  </si>
  <si>
    <t>631319223R</t>
  </si>
  <si>
    <t>Strojní broušení drátkobetonové podlahy</t>
  </si>
  <si>
    <t>-480123922</t>
  </si>
  <si>
    <t>632450134</t>
  </si>
  <si>
    <t>Potěr cementový vyrovnávací ze suchých směsí v ploše o průměrné (střední) tl. přes 40 do 50 mm</t>
  </si>
  <si>
    <t>-2086367243</t>
  </si>
  <si>
    <t>https://podminky.urs.cz/item/CS_URS_2023_01/632450134</t>
  </si>
  <si>
    <t>632451491</t>
  </si>
  <si>
    <t>Potěr pískocementový běžný Příplatek k cenám za úpravu povrchu přehlazením</t>
  </si>
  <si>
    <t>1652966412</t>
  </si>
  <si>
    <t>https://podminky.urs.cz/item/CS_URS_2023_01/632451491</t>
  </si>
  <si>
    <t>632481213</t>
  </si>
  <si>
    <t>Separační vrstva k oddělení podlahových vrstev z polyetylénové fólie</t>
  </si>
  <si>
    <t>314611028</t>
  </si>
  <si>
    <t>https://podminky.urs.cz/item/CS_URS_2023_01/632481213</t>
  </si>
  <si>
    <t>• separační PE fólie</t>
  </si>
  <si>
    <t>633121112</t>
  </si>
  <si>
    <t>Povrchová úprava vsypovou směsí průmyslových betonových podlah středně těžký provoz s přísadou korundu, tl. 3 mm</t>
  </si>
  <si>
    <t>-226679262</t>
  </si>
  <si>
    <t>https://podminky.urs.cz/item/CS_URS_2023_01/633121112</t>
  </si>
  <si>
    <t>634663111</t>
  </si>
  <si>
    <t>Výplň dilatačních spar mazanin polyuretanovou samonivelační hmotou, šířka spáry do 10 mm</t>
  </si>
  <si>
    <t>1528387899</t>
  </si>
  <si>
    <t>https://podminky.urs.cz/item/CS_URS_2023_01/634663111</t>
  </si>
  <si>
    <t>Začištění</t>
  </si>
  <si>
    <t>navázání</t>
  </si>
  <si>
    <t>podlahy</t>
  </si>
  <si>
    <t>Stěna sklad - 118</t>
  </si>
  <si>
    <t>10,5</t>
  </si>
  <si>
    <t>634663113</t>
  </si>
  <si>
    <t>Výplň dilatačních spar mazanin polyuretanovou samonivelační hmotou, šířka spáry přes 15 do 20 mm</t>
  </si>
  <si>
    <t>-52466992</t>
  </si>
  <si>
    <t>https://podminky.urs.cz/item/CS_URS_2023_01/634663113</t>
  </si>
  <si>
    <t>dilatační celky 6 x 6 m</t>
  </si>
  <si>
    <t>3*36,8</t>
  </si>
  <si>
    <t>5*22</t>
  </si>
  <si>
    <t>1*5,8</t>
  </si>
  <si>
    <t>634911133</t>
  </si>
  <si>
    <t>Řezání dilatačních nebo smršťovacích spár v čerstvé betonové mazanině nebo potěru šířky přes 10 do 20 mm, hloubky přes 20 do 50 mm</t>
  </si>
  <si>
    <t>-1070976076</t>
  </si>
  <si>
    <t>https://podminky.urs.cz/item/CS_URS_2023_01/634911133</t>
  </si>
  <si>
    <t>634112112</t>
  </si>
  <si>
    <t>Obvodová dilatace mezi stěnou a mazaninou nebo potěrem podlahovým páskem z pěnového PE tl. do 10 mm, výšky 100 mm</t>
  </si>
  <si>
    <t>-595621107</t>
  </si>
  <si>
    <t>https://podminky.urs.cz/item/CS_URS_2023_01/634112112</t>
  </si>
  <si>
    <t>obvod místností</t>
  </si>
  <si>
    <t xml:space="preserve">107 WC CHLAPCI  KO v.1,8m  SV 2,5m</t>
  </si>
  <si>
    <t>(4,1*2+3,4*2)</t>
  </si>
  <si>
    <t>(2*2+1,7*2)</t>
  </si>
  <si>
    <t xml:space="preserve">127 WC OOSPO + DÍVKY  KO v.1,8m  SV 2,5m</t>
  </si>
  <si>
    <t>(2,21*2+2,305*2)</t>
  </si>
  <si>
    <t xml:space="preserve">128 WC UČITELÉ  KO v.1,8m  SV 2,5m</t>
  </si>
  <si>
    <t>(2,5*2+2,2*2)</t>
  </si>
  <si>
    <t xml:space="preserve">129 ÚKLIDOVÁ MÍSTNOST  KO v.1,8m  SV 2,5m</t>
  </si>
  <si>
    <t>(1*2+2,35*2)</t>
  </si>
  <si>
    <t xml:space="preserve">130 CHODBA  KO v.1,8m  SV 2,5m</t>
  </si>
  <si>
    <t>(1,3*2+2,35*2)</t>
  </si>
  <si>
    <t>1*2+10,5</t>
  </si>
  <si>
    <t>890451851</t>
  </si>
  <si>
    <t>Bourání šachet a jímek strojně velikosti obestavěného prostoru přes 3 do 5 m3 z prefabrikovaných skruží</t>
  </si>
  <si>
    <t>-908914001</t>
  </si>
  <si>
    <t>https://podminky.urs.cz/item/CS_URS_2023_01/890451851</t>
  </si>
  <si>
    <t>Jižně od objektu dílen bude vyčištěna a odstraněna žumpa.</t>
  </si>
  <si>
    <t>m.č.120</t>
  </si>
  <si>
    <t>ŽUMPA</t>
  </si>
  <si>
    <t>Plocha: 6,76 m2</t>
  </si>
  <si>
    <t>6,76*2</t>
  </si>
  <si>
    <t>919535555R</t>
  </si>
  <si>
    <t>Obetonování betonem prostým bez zvýšených nároků na prostředí tř. C 12/15 vč.bednění a odbednění</t>
  </si>
  <si>
    <t>-210434880</t>
  </si>
  <si>
    <t>obetonovat</t>
  </si>
  <si>
    <t>hubeným</t>
  </si>
  <si>
    <t>betonem</t>
  </si>
  <si>
    <t xml:space="preserve">základ - Stěna sklad  118  - viz řez B01</t>
  </si>
  <si>
    <t>1,2*1,6*10,5</t>
  </si>
  <si>
    <t>St11</t>
  </si>
  <si>
    <t>stěna šachty</t>
  </si>
  <si>
    <t>Stěna šachty - obvodová stěna šachty</t>
  </si>
  <si>
    <t xml:space="preserve">•  prefabrikovaná železobetonová stěna, tl. 120 mm</t>
  </si>
  <si>
    <t xml:space="preserve">•  hubený beton, tl. 250-500 mm</t>
  </si>
  <si>
    <t>1,4*0,4*(1,5*2+1,3*2)*2 "svislé šachty</t>
  </si>
  <si>
    <t>938902122</t>
  </si>
  <si>
    <t>Čištění nádrží, ploch dřevěných nebo betonových konstrukcí, potrubí ploch betonových konstrukcí tlakovou vodou</t>
  </si>
  <si>
    <t>-1147248822</t>
  </si>
  <si>
    <t>https://podminky.urs.cz/item/CS_URS_2023_01/938902122</t>
  </si>
  <si>
    <t>6,76 "podlaha</t>
  </si>
  <si>
    <t>2*(2,6*4) "stěny</t>
  </si>
  <si>
    <t>941211111</t>
  </si>
  <si>
    <t>Montáž lešení řadového rámového lehkého pracovního s podlahami s provozním zatížením tř. 3 do 200 kg/m2 šířky tř. SW06 od 0,6 do 0,9 m, výšky do 10 m</t>
  </si>
  <si>
    <t>-1944188244</t>
  </si>
  <si>
    <t>https://podminky.urs.cz/item/CS_URS_2023_01/941211111</t>
  </si>
  <si>
    <t>fasáda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</si>
  <si>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</si>
  <si>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</si>
  <si>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497241671</t>
  </si>
  <si>
    <t>https://podminky.urs.cz/item/CS_URS_2023_01/941211211</t>
  </si>
  <si>
    <t>46*30 'Přepočtené koeficientem množství</t>
  </si>
  <si>
    <t>941211811</t>
  </si>
  <si>
    <t>Demontáž lešení řadového rámového lehkého pracovního s provozním zatížením tř. 3 do 200 kg/m2 šířky tř. SW06 od 0,6 do 0,9 m, výšky do 10 m</t>
  </si>
  <si>
    <t>-551945326</t>
  </si>
  <si>
    <t>https://podminky.urs.cz/item/CS_URS_2023_01/941211811</t>
  </si>
  <si>
    <t>946112117</t>
  </si>
  <si>
    <t>Montáž pojízdných věží trubkových nebo dílcových s maximálním zatížením podlahy do 200 kg/m2 šířky přes 0,9 do 1,6 m, délky do 3,2 m, výšky přes 6,6 m do 7,6 m</t>
  </si>
  <si>
    <t>1758224701</t>
  </si>
  <si>
    <t>https://podminky.urs.cz/item/CS_URS_2023_01/946112117</t>
  </si>
  <si>
    <t>lešení pro fasádu haly - sendvič.opláštění</t>
  </si>
  <si>
    <t>lešení pro stavební práce v hale</t>
  </si>
  <si>
    <t>lešení pro ostatní stavební práce</t>
  </si>
  <si>
    <t>946112217</t>
  </si>
  <si>
    <t>Montáž pojízdných věží trubkových nebo dílcových s maximálním zatížením podlahy do 200 kg/m2 Příplatek za první a každý další den použití pojízdného lešení k ceně -2117</t>
  </si>
  <si>
    <t>240540285</t>
  </si>
  <si>
    <t>https://podminky.urs.cz/item/CS_URS_2023_01/946112217</t>
  </si>
  <si>
    <t>6*60 'Přepočtené koeficientem množství</t>
  </si>
  <si>
    <t>946112817</t>
  </si>
  <si>
    <t>Demontáž pojízdných věží trubkových nebo dílcových s maximálním zatížením podlahy do 200 kg/m2 šířky přes 0,9 do 1,6 m, délky do 3,2 m, výšky přes 6,6 m do 7,6 m</t>
  </si>
  <si>
    <t>-570864869</t>
  </si>
  <si>
    <t>https://podminky.urs.cz/item/CS_URS_2023_01/946112817</t>
  </si>
  <si>
    <t>949101112</t>
  </si>
  <si>
    <t>Lešení pomocné pracovní pro objekty pozemních staveb pro zatížení do 150 kg/m2, o výšce lešeňové podlahy přes 1,9 do 3,5 m</t>
  </si>
  <si>
    <t>494202235</t>
  </si>
  <si>
    <t>https://podminky.urs.cz/item/CS_URS_2023_01/949101112</t>
  </si>
  <si>
    <t>lešení pro SDK podhledy</t>
  </si>
  <si>
    <t xml:space="preserve">•  tepelná izolace - minerální vata tl. 100 mm</t>
  </si>
  <si>
    <t>Sp01</t>
  </si>
  <si>
    <t>podhled</t>
  </si>
  <si>
    <t>Podhled v dílnách m.118 a 119</t>
  </si>
  <si>
    <t>328,5</t>
  </si>
  <si>
    <t xml:space="preserve">•  nosné prkenné profily - vzpěradla 2x 25/130 mm</t>
  </si>
  <si>
    <t xml:space="preserve">•  tepelná izolace - minerální vata tl. 80 mm</t>
  </si>
  <si>
    <t xml:space="preserve">•  parotěsná zábrana</t>
  </si>
  <si>
    <t xml:space="preserve">•  systémové kovové profily 2x 60/27 mm</t>
  </si>
  <si>
    <t xml:space="preserve">•  SDK deska tl. 12,5 mm</t>
  </si>
  <si>
    <t>Sp04</t>
  </si>
  <si>
    <t xml:space="preserve">Sp03  30</t>
  </si>
  <si>
    <t>Podhled kazetový m.107, 127, 128, 129 a 130</t>
  </si>
  <si>
    <t xml:space="preserve">•  nosná konstrukce podhledu, hliníkový rošt viditelný tl. 15 mm</t>
  </si>
  <si>
    <t xml:space="preserve">•  kazetový minerální podhled, impregnovaný proti vlhkosti tl. 13 mm, barva bílá, struktura hladká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</si>
  <si>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</si>
  <si>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</si>
  <si>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-1303981824</t>
  </si>
  <si>
    <t>https://podminky.urs.cz/item/CS_URS_2023_01/952901221</t>
  </si>
  <si>
    <t>Užitná plocha navrženého objektu 1446 m2</t>
  </si>
  <si>
    <t>1446</t>
  </si>
  <si>
    <t>79</t>
  </si>
  <si>
    <t>965042141</t>
  </si>
  <si>
    <t>Bourání mazanin betonových nebo z litého asfaltu tl. do 100 mm, plochy přes 4 m2</t>
  </si>
  <si>
    <t>-449538173</t>
  </si>
  <si>
    <t>https://podminky.urs.cz/item/CS_URS_2023_01/965042141</t>
  </si>
  <si>
    <t xml:space="preserve">P01   464</t>
  </si>
  <si>
    <t>stávající skladba</t>
  </si>
  <si>
    <t>Podlaha 1.NP</t>
  </si>
  <si>
    <t xml:space="preserve">•  cementový potěr tl.20mm</t>
  </si>
  <si>
    <t xml:space="preserve">•  betonová mazanina tl.100mm</t>
  </si>
  <si>
    <t xml:space="preserve">•  hydroizolace</t>
  </si>
  <si>
    <t xml:space="preserve">•  škvára tl.100mm</t>
  </si>
  <si>
    <t>15,84*0,1</t>
  </si>
  <si>
    <t>vybourání podlahová konstrukce</t>
  </si>
  <si>
    <t>pro betonáž nových základových</t>
  </si>
  <si>
    <t>pasů a patek</t>
  </si>
  <si>
    <t>m.č.118</t>
  </si>
  <si>
    <t>14,17*0,1</t>
  </si>
  <si>
    <t>965045113</t>
  </si>
  <si>
    <t>Bourání potěrů tl. do 50 mm cementových nebo pískocementových, plochy přes 4 m2</t>
  </si>
  <si>
    <t>1473654783</t>
  </si>
  <si>
    <t>https://podminky.urs.cz/item/CS_URS_2023_01/965045113</t>
  </si>
  <si>
    <t>15,84</t>
  </si>
  <si>
    <t>14,17</t>
  </si>
  <si>
    <t>81</t>
  </si>
  <si>
    <t>965082923</t>
  </si>
  <si>
    <t>Odstranění násypu pod podlahami nebo ochranného násypu na střechách tl. do 100 mm, plochy přes 2 m2</t>
  </si>
  <si>
    <t>655032954</t>
  </si>
  <si>
    <t>https://podminky.urs.cz/item/CS_URS_2023_01/965082923</t>
  </si>
  <si>
    <t>968062375</t>
  </si>
  <si>
    <t>Vybourání dřevěných rámů oken s křídly, dveřních zárubní, vrat, stěn, ostění nebo obkladů rámů oken s křídly zdvojených, plochy do 2 m2</t>
  </si>
  <si>
    <t>-1151839590</t>
  </si>
  <si>
    <t>https://podminky.urs.cz/item/CS_URS_2023_01/968062375</t>
  </si>
  <si>
    <t>O04</t>
  </si>
  <si>
    <t>1550/800mm</t>
  </si>
  <si>
    <t>Dřevěné okno - dvojkřídlové, výklopné</t>
  </si>
  <si>
    <t>2*1,55*0,8 "m.č.118</t>
  </si>
  <si>
    <t>černá</t>
  </si>
  <si>
    <t>cihelné zdivo 200 mm</t>
  </si>
  <si>
    <t>83</t>
  </si>
  <si>
    <t>968072245</t>
  </si>
  <si>
    <t>Vybourání kovových rámů oken s křídly, dveřních zárubní, vrat, stěn, ostění nebo obkladů okenních rámů s křídly jednoduchých, plochy do 2 m2</t>
  </si>
  <si>
    <t>568413056</t>
  </si>
  <si>
    <t>https://podminky.urs.cz/item/CS_URS_2023_01/968072245</t>
  </si>
  <si>
    <t>O10</t>
  </si>
  <si>
    <t>900/1200mm</t>
  </si>
  <si>
    <t>Ocelové okno - pevné</t>
  </si>
  <si>
    <t>2*0,9*1,2</t>
  </si>
  <si>
    <t>šedá</t>
  </si>
  <si>
    <t>cihelné zdivo 480 mm</t>
  </si>
  <si>
    <t>968072455</t>
  </si>
  <si>
    <t>Vybourání kovových rámů oken s křídly, dveřních zárubní, vrat, stěn, ostění nebo obkladů dveřních zárubní, plochy do 2 m2</t>
  </si>
  <si>
    <t>384608529</t>
  </si>
  <si>
    <t>https://podminky.urs.cz/item/CS_URS_2023_01/968072455</t>
  </si>
  <si>
    <t>D12</t>
  </si>
  <si>
    <t>850/1970mm</t>
  </si>
  <si>
    <t>"Vnitřní oceloplechové jednokřídlové dveře - plné
• kování klika - klika"</t>
  </si>
  <si>
    <t>1*0,85*2</t>
  </si>
  <si>
    <t>zelená</t>
  </si>
  <si>
    <t>cihelné zdivo 490 mm</t>
  </si>
  <si>
    <t xml:space="preserve">ocelová zárubeň </t>
  </si>
  <si>
    <t>m.č.101</t>
  </si>
  <si>
    <t>D07</t>
  </si>
  <si>
    <t>700/1970mm</t>
  </si>
  <si>
    <t>"Vnitřní oceloplechové jednokřídlové dveře - plné• kování klika - klika"</t>
  </si>
  <si>
    <t>1*0,7*2</t>
  </si>
  <si>
    <t>cihelné zdivo 515 mm</t>
  </si>
  <si>
    <t>m.č.106</t>
  </si>
  <si>
    <t>D13</t>
  </si>
  <si>
    <t>800/1870mm</t>
  </si>
  <si>
    <t>1*0,8*1,9</t>
  </si>
  <si>
    <t>cihelné zdivo 475 mm</t>
  </si>
  <si>
    <t>m.č.112</t>
  </si>
  <si>
    <t>85</t>
  </si>
  <si>
    <t>968072456</t>
  </si>
  <si>
    <t>Vybourání kovových rámů oken s křídly, dveřních zárubní, vrat, stěn, ostění nebo obkladů dveřních zárubní, plochy přes 2 m2</t>
  </si>
  <si>
    <t>-784913838</t>
  </si>
  <si>
    <t>https://podminky.urs.cz/item/CS_URS_2023_01/968072456</t>
  </si>
  <si>
    <t>D11</t>
  </si>
  <si>
    <t>2500/2500mm</t>
  </si>
  <si>
    <t xml:space="preserve">"Vnitřní oceloplechové dveře  hladké plné,
• kování klika - klika"</t>
  </si>
  <si>
    <t>1*2,5*2,5</t>
  </si>
  <si>
    <t>tmavě šedá</t>
  </si>
  <si>
    <t>D06</t>
  </si>
  <si>
    <t>1450/1980mm</t>
  </si>
  <si>
    <t>"Vnitřní oceloplechové dvoukřídlové dveře - plné
• kování klika - klika"</t>
  </si>
  <si>
    <t>1*1,45*2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</si>
  <si>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</si>
  <si>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</si>
  <si>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499305634</t>
  </si>
  <si>
    <t>https://podminky.urs.cz/item/CS_URS_2023_01/971033461</t>
  </si>
  <si>
    <t>vybourání otvoru ve fasádě</t>
  </si>
  <si>
    <t>pro nové přívodní potrubí</t>
  </si>
  <si>
    <t>VZT do kotelny,</t>
  </si>
  <si>
    <t>d.ú. otvoru na úrovni +0,300 m</t>
  </si>
  <si>
    <t>otvor 415/415mm</t>
  </si>
  <si>
    <t>87</t>
  </si>
  <si>
    <t>971033651</t>
  </si>
  <si>
    <t>Vybourání otvorů ve zdivu základovém nebo nadzákladovém z cihel, tvárnic, příčkovek z cihel pálených na maltu vápennou nebo vápenocementovou plochy do 4 m2, tl. do 600 mm</t>
  </si>
  <si>
    <t>1459723214</t>
  </si>
  <si>
    <t>https://podminky.urs.cz/item/CS_URS_2023_01/971033651</t>
  </si>
  <si>
    <t>0,5*(1,2*2,2)</t>
  </si>
  <si>
    <t>973031336</t>
  </si>
  <si>
    <t>Vysekání výklenků nebo kapes ve zdivu z cihel na maltu vápennou nebo vápenocementovou kapes, plochy do 0,16 m2, hl. do 450 mm</t>
  </si>
  <si>
    <t>-1168375198</t>
  </si>
  <si>
    <t>https://podminky.urs.cz/item/CS_URS_2023_01/973031336</t>
  </si>
  <si>
    <t>1 "pro OK23</t>
  </si>
  <si>
    <t>1 "pro OK22</t>
  </si>
  <si>
    <t>89</t>
  </si>
  <si>
    <t>974031664</t>
  </si>
  <si>
    <t>Vysekání rýh ve zdivu cihelném na maltu vápennou nebo vápenocementovou pro vtahování nosníků do zdí, před vybouráním otvoru do hl. 150 mm, při v. nosníku do 150 mm</t>
  </si>
  <si>
    <t>-34793154</t>
  </si>
  <si>
    <t>https://podminky.urs.cz/item/CS_URS_2023_01/974031664</t>
  </si>
  <si>
    <t>(1,8*3)</t>
  </si>
  <si>
    <t>975073121</t>
  </si>
  <si>
    <t>Jednostranné podchycení střešních vazníků dřevěnou výztuhou v. podchycení do 3,5 m a při zatížení hmotností přes 1000 do 1500 kg/m</t>
  </si>
  <si>
    <t>905532423</t>
  </si>
  <si>
    <t>https://podminky.urs.cz/item/CS_URS_2023_01/975073121</t>
  </si>
  <si>
    <t>demontáž podhledové konstrukce</t>
  </si>
  <si>
    <t>pro dočasné podepření nosné</t>
  </si>
  <si>
    <t>konstrukce krovu - dočasné</t>
  </si>
  <si>
    <t>podepření viz příloha D.1.2.2</t>
  </si>
  <si>
    <t>11,4*2</t>
  </si>
  <si>
    <t>5*3</t>
  </si>
  <si>
    <t>91</t>
  </si>
  <si>
    <t>977211114</t>
  </si>
  <si>
    <t>Řezání konstrukcí stěnovou pilou betonových nebo železobetonových průměru řezané výztuže do 16 mm hloubka řezu přes 420 do 520 mm</t>
  </si>
  <si>
    <t>-539090074</t>
  </si>
  <si>
    <t>https://podminky.urs.cz/item/CS_URS_2023_01/977211114</t>
  </si>
  <si>
    <t>řezání základů - bourané od ponechaného - m.č.118</t>
  </si>
  <si>
    <t>1,5*2</t>
  </si>
  <si>
    <t>977211124</t>
  </si>
  <si>
    <t>Řezání konstrukcí stěnovou pilou z cihel nebo tvárnic hloubka řezu přes 420 do 520 mm</t>
  </si>
  <si>
    <t>-1390619383</t>
  </si>
  <si>
    <t>https://podminky.urs.cz/item/CS_URS_2023_01/977211124</t>
  </si>
  <si>
    <t>řezání zdiva - bourané od ponechaného - m.č.118</t>
  </si>
  <si>
    <t>93</t>
  </si>
  <si>
    <t>977311113</t>
  </si>
  <si>
    <t>Řezání stávajících betonových mazanin bez vyztužení hloubky přes 100 do 150 mm</t>
  </si>
  <si>
    <t>-1199411946</t>
  </si>
  <si>
    <t>https://podminky.urs.cz/item/CS_URS_2023_01/977311113</t>
  </si>
  <si>
    <t>985323211</t>
  </si>
  <si>
    <t>Spojovací můstek reprofilovaného betonu na epoxidové bázi, tloušťky 1 mm</t>
  </si>
  <si>
    <t>880645688</t>
  </si>
  <si>
    <t>https://podminky.urs.cz/item/CS_URS_2023_01/985323211</t>
  </si>
  <si>
    <t>Poznámka k položce:_x000d_
• kontaktní můstek na nenasákavé a nasákavé podklady s obsahem křemičitého plniva</t>
  </si>
  <si>
    <t>• kontaktní můstek na nenasákavé a nasákavé podklady s obsahem křemičitého plniva</t>
  </si>
  <si>
    <t>101</t>
  </si>
  <si>
    <t>22,677*20 'Přepočtené koeficientem množství</t>
  </si>
  <si>
    <t>103</t>
  </si>
  <si>
    <t>39,8</t>
  </si>
  <si>
    <t>-39,78</t>
  </si>
  <si>
    <t>0,02*0,1 'Přepočtené koeficientem množství</t>
  </si>
  <si>
    <t>198,998</t>
  </si>
  <si>
    <t>-198,9</t>
  </si>
  <si>
    <t>0,098*0,5 'Přepočtené koeficientem množství</t>
  </si>
  <si>
    <t>105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</si>
  <si>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</si>
  <si>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</si>
  <si>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-1772445414</t>
  </si>
  <si>
    <t>https://podminky.urs.cz/item/CS_URS_2023_01/997013869</t>
  </si>
  <si>
    <t>Poznámka k položce:_x000d_
bourací práce ve stáv.hale</t>
  </si>
  <si>
    <t>22,677</t>
  </si>
  <si>
    <t>-0,002</t>
  </si>
  <si>
    <t>-0,049</t>
  </si>
  <si>
    <t>-0,031</t>
  </si>
  <si>
    <t>159,198</t>
  </si>
  <si>
    <t>-159,12</t>
  </si>
  <si>
    <t>0,078*0,4 'Přepočtené koeficientem množství</t>
  </si>
  <si>
    <t>107</t>
  </si>
  <si>
    <t>711131811</t>
  </si>
  <si>
    <t>Odstranění izolace proti zemní vlhkosti na ploše vodorovné V</t>
  </si>
  <si>
    <t>-912213218</t>
  </si>
  <si>
    <t>https://podminky.urs.cz/item/CS_URS_2023_01/711131811</t>
  </si>
  <si>
    <t>711161215</t>
  </si>
  <si>
    <t>Izolace proti zemní vlhkosti a beztlakové vodě nopovými fóliemi na ploše svislé S vrstva ochranná, odvětrávací a drenážní výška nopku 20,0 mm, tl. fólie do 1,0 mm</t>
  </si>
  <si>
    <t>1592951675</t>
  </si>
  <si>
    <t>https://podminky.urs.cz/item/CS_URS_2023_01/711161215</t>
  </si>
  <si>
    <t>St04</t>
  </si>
  <si>
    <t>práh</t>
  </si>
  <si>
    <t>Stěna nové haly - práh - pod terénem</t>
  </si>
  <si>
    <t xml:space="preserve">•  sendvičové prefabrikované panely tl. 390 mm</t>
  </si>
  <si>
    <t xml:space="preserve">    ·  nosný železobeton tl 160 mm</t>
  </si>
  <si>
    <t xml:space="preserve">    ·  tepelná izolace - XPS tl. 150 mm</t>
  </si>
  <si>
    <t xml:space="preserve">    ·  pohledový beton tl. 80 mm</t>
  </si>
  <si>
    <t xml:space="preserve">    ·  nopová fólie</t>
  </si>
  <si>
    <t>obvod</t>
  </si>
  <si>
    <t>1*(21,6*2+2+6*2+36,8)</t>
  </si>
  <si>
    <t>109</t>
  </si>
  <si>
    <t>711471051</t>
  </si>
  <si>
    <t>Provedení izolace proti povrchové a podpovrchové tlakové vodě termoplasty na ploše vodorovné V folií PVC lepenou</t>
  </si>
  <si>
    <t>906738939</t>
  </si>
  <si>
    <t>https://podminky.urs.cz/item/CS_URS_2023_01/711471051</t>
  </si>
  <si>
    <t>• RADONOVÁ izolace• HYDROIZOLACE proti zemní vlhkosti na bázi měkčeného PVC-P, součinitel difuze Rn v izolaci D: 2,10E-11 m2/s, radonový odpor izolace</t>
  </si>
  <si>
    <t>R a Rn: 74,1 Ms/m, tl. 1,5 mm- opracování detailů se řídí montážními předpisy dodavatele, montáž provést výhradně autorizovanou stavební firmou, která</t>
  </si>
  <si>
    <t>má speciálně proškolené pracovníky!Prostupy instalací budou ochráněny prostupovými manžetami s pojistným lepícím</t>
  </si>
  <si>
    <t>28322004</t>
  </si>
  <si>
    <t>fólie hydroizolační pro spodní stavbu mPVC tl 1,5mm</t>
  </si>
  <si>
    <t>-1960638607</t>
  </si>
  <si>
    <t>863*1,1655 'Přepočtené koeficientem množství</t>
  </si>
  <si>
    <t>111</t>
  </si>
  <si>
    <t>711472051</t>
  </si>
  <si>
    <t>Provedení izolace proti povrchové a podpovrchové tlakové vodě termoplasty na ploše svislé S folií PVC lepenou</t>
  </si>
  <si>
    <t>2093463932</t>
  </si>
  <si>
    <t>https://podminky.urs.cz/item/CS_URS_2023_01/711472051</t>
  </si>
  <si>
    <t>+</t>
  </si>
  <si>
    <t>svislá</t>
  </si>
  <si>
    <t>(0,3+0,4)*11,4</t>
  </si>
  <si>
    <t>1,4*(1,5*2+1,3*2)*2 "svislé šachty</t>
  </si>
  <si>
    <t>1126202951</t>
  </si>
  <si>
    <t>24*1,221 'Přepočtené koeficientem množství</t>
  </si>
  <si>
    <t>113</t>
  </si>
  <si>
    <t>711491171</t>
  </si>
  <si>
    <t>Provedení doplňků izolace proti vodě textilií na ploše vodorovné V vrstva podkladní</t>
  </si>
  <si>
    <t>1499668246</t>
  </si>
  <si>
    <t>https://podminky.urs.cz/item/CS_URS_2023_01/711491171</t>
  </si>
  <si>
    <t>ochranná geotextilie 1000 g/m2</t>
  </si>
  <si>
    <t>69311184</t>
  </si>
  <si>
    <t>geotextilie PP s ÚV stabilizací 1000g/m2</t>
  </si>
  <si>
    <t>739795653</t>
  </si>
  <si>
    <t>863*1,05 'Přepočtené koeficientem množství</t>
  </si>
  <si>
    <t>115</t>
  </si>
  <si>
    <t>711491172</t>
  </si>
  <si>
    <t>Provedení doplňků izolace proti vodě textilií na ploše vodorovné V vrstva ochranná</t>
  </si>
  <si>
    <t>-77571588</t>
  </si>
  <si>
    <t>https://podminky.urs.cz/item/CS_URS_2023_01/711491172</t>
  </si>
  <si>
    <t>• ochranná geotextilie 500 g/m2</t>
  </si>
  <si>
    <t>69311175</t>
  </si>
  <si>
    <t>geotextilie PP s ÚV stabilizací 500g/m2</t>
  </si>
  <si>
    <t>-300175160</t>
  </si>
  <si>
    <t>117</t>
  </si>
  <si>
    <t>711491271</t>
  </si>
  <si>
    <t>Provedení doplňků izolace proti vodě textilií na ploše svislé S vrstva podkladní</t>
  </si>
  <si>
    <t>273004263</t>
  </si>
  <si>
    <t>https://podminky.urs.cz/item/CS_URS_2023_01/711491271</t>
  </si>
  <si>
    <t>1445547567</t>
  </si>
  <si>
    <t>20,3*1,1 'Přepočtené koeficientem množství</t>
  </si>
  <si>
    <t>119</t>
  </si>
  <si>
    <t>711491272</t>
  </si>
  <si>
    <t>Provedení doplňků izolace proti vodě textilií na ploše svislé S vrstva ochranná</t>
  </si>
  <si>
    <t>100141731</t>
  </si>
  <si>
    <t>https://podminky.urs.cz/item/CS_URS_2023_01/711491272</t>
  </si>
  <si>
    <t>-870474022</t>
  </si>
  <si>
    <t>121</t>
  </si>
  <si>
    <t>711772111</t>
  </si>
  <si>
    <t>Provedení detailů termoplasty opracování trubních prostupů s dotěsněním tmelem na pevnou a volnou přírubu, průměru do 200 mm</t>
  </si>
  <si>
    <t>905324575</t>
  </si>
  <si>
    <t>https://podminky.urs.cz/item/CS_URS_2023_01/711772111</t>
  </si>
  <si>
    <t>prostupy v základ.desce</t>
  </si>
  <si>
    <t>11163260</t>
  </si>
  <si>
    <t>tmel hydroizolační asfaltový stříkatelný</t>
  </si>
  <si>
    <t>186487570</t>
  </si>
  <si>
    <t>13*0,004 'Přepočtené koeficientem množství</t>
  </si>
  <si>
    <t>123</t>
  </si>
  <si>
    <t>998711101</t>
  </si>
  <si>
    <t>Přesun hmot pro izolace proti vodě, vlhkosti a plynům stanovený z hmotnosti přesunovaného materiálu vodorovná dopravní vzdálenost do 50 m v objektech výšky do 6 m</t>
  </si>
  <si>
    <t>-2122937893</t>
  </si>
  <si>
    <t>https://podminky.urs.cz/item/CS_URS_2023_01/998711101</t>
  </si>
  <si>
    <t>12*0,00032 'Přepočtené koeficientem množství</t>
  </si>
  <si>
    <t>12*1,1655 'Přepočtené koeficientem množství</t>
  </si>
  <si>
    <t>12*6</t>
  </si>
  <si>
    <t>72*1,05 'Přepočtené koeficientem množství</t>
  </si>
  <si>
    <t>712363412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</si>
  <si>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</si>
  <si>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321289966</t>
  </si>
  <si>
    <t>https://podminky.urs.cz/item/CS_URS_2023_01/712363412</t>
  </si>
  <si>
    <t>131</t>
  </si>
  <si>
    <t>-1339493869</t>
  </si>
  <si>
    <t>712363613R</t>
  </si>
  <si>
    <t xml:space="preserve">Provedení povlakové krytiny střech plochých s mechanicky kotvenou izolací včetně položení fólie a horkovzdušného svaření tl. tepelné izolace přes 240 mm budovy výšky do 18 m, kotvené do trapézového plechu nebo do dřeva </t>
  </si>
  <si>
    <t>1696900497</t>
  </si>
  <si>
    <t xml:space="preserve">S10    924</t>
  </si>
  <si>
    <t>Střecha nad novou halou m.121-130</t>
  </si>
  <si>
    <t xml:space="preserve">650 N, pevnost v tahu kolmo k rovině desky:  ? 10 kPa - tl. 300mm (2x 150 mm)</t>
  </si>
  <si>
    <t xml:space="preserve">•  trapézový plech v. 160/250 mm</t>
  </si>
  <si>
    <t xml:space="preserve">•  prefabrikované vazníky případně ocelové válcované profily</t>
  </si>
  <si>
    <t>791</t>
  </si>
  <si>
    <t>135</t>
  </si>
  <si>
    <t>-197454284</t>
  </si>
  <si>
    <t>791*1,1655 'Přepočtené koeficientem množství</t>
  </si>
  <si>
    <t>12*1,155 'Přepočtené koeficientem množství</t>
  </si>
  <si>
    <t>712393001</t>
  </si>
  <si>
    <t>Provedení dvojitého hydroizolačního systému plochých střech ostatní opracování prostupu do 200 mm</t>
  </si>
  <si>
    <t>1171877648</t>
  </si>
  <si>
    <t>https://podminky.urs.cz/item/CS_URS_2023_01/712393001</t>
  </si>
  <si>
    <t>Kl13</t>
  </si>
  <si>
    <t>potrubí Ø 110</t>
  </si>
  <si>
    <t>potrubí O 200</t>
  </si>
  <si>
    <t>potrubí O 320</t>
  </si>
  <si>
    <t>139</t>
  </si>
  <si>
    <t>28322058</t>
  </si>
  <si>
    <t>fólie hydroizolační střešní mPVC nevyztužená, určená na detaily tl 1,5mm</t>
  </si>
  <si>
    <t>983438066</t>
  </si>
  <si>
    <t>9*0,5 'Přepočtené koeficientem množství</t>
  </si>
  <si>
    <t>140</t>
  </si>
  <si>
    <t>712411101</t>
  </si>
  <si>
    <t>Provedení povlakové krytiny střech šikmých přes 10° do 30° natěradly a tmely za studena nátěrem penetračním</t>
  </si>
  <si>
    <t>-1606766166</t>
  </si>
  <si>
    <t>https://podminky.urs.cz/item/CS_URS_2023_01/712411101</t>
  </si>
  <si>
    <t>791*1,3 "index 1,3 -plech členitý</t>
  </si>
  <si>
    <t>141</t>
  </si>
  <si>
    <t>-1378511844</t>
  </si>
  <si>
    <t>1028,3*0,0003 'Přepočtené koeficientem množství</t>
  </si>
  <si>
    <t>142</t>
  </si>
  <si>
    <t>712431111</t>
  </si>
  <si>
    <t>Provedení povlakové krytiny střech šikmých přes 10° do 30° pásy na sucho podkladní samolepící asfaltový pás</t>
  </si>
  <si>
    <t>2021103776</t>
  </si>
  <si>
    <t>https://podminky.urs.cz/item/CS_URS_2023_01/712431111</t>
  </si>
  <si>
    <t>143</t>
  </si>
  <si>
    <t>648379791</t>
  </si>
  <si>
    <t>144</t>
  </si>
  <si>
    <t>712491172</t>
  </si>
  <si>
    <t>Provedení povlakové krytiny střech šikmých přes 10° do 30°- ostatní práce provedení vrstvy textilní ochranné</t>
  </si>
  <si>
    <t>-901318023</t>
  </si>
  <si>
    <t>https://podminky.urs.cz/item/CS_URS_2023_01/712491172</t>
  </si>
  <si>
    <t>145</t>
  </si>
  <si>
    <t>-1876714484</t>
  </si>
  <si>
    <t>791*1,155 'Přepočtené koeficientem množství</t>
  </si>
  <si>
    <t>147</t>
  </si>
  <si>
    <t>713121111</t>
  </si>
  <si>
    <t>Montáž tepelné izolace podlah rohožemi, pásy, deskami, dílci, bloky (izolační materiál ve specifikaci) kladenými volně jednovrstvá</t>
  </si>
  <si>
    <t>870335460</t>
  </si>
  <si>
    <t>https://podminky.urs.cz/item/CS_URS_2023_01/713121111</t>
  </si>
  <si>
    <t xml:space="preserve">• tepelná izolace - XPS s pevností v tlaku 700 kPa při 10% stlačení, součinitel tepelné vodivosti: λD = 0,038 W/(mK), tepelný odpor: RD = 3,20 m²K/W, </t>
  </si>
  <si>
    <t>tepelný odpor: RD = 3,20 m²K/W, reakce na oheň: E, tl. 120 mm</t>
  </si>
  <si>
    <t>148</t>
  </si>
  <si>
    <t>28376465</t>
  </si>
  <si>
    <t>deska XPS hrana polodrážková a hladký povrch 700kPa tl 120mm</t>
  </si>
  <si>
    <t>1816553499</t>
  </si>
  <si>
    <t>829*1,02 'Přepočtené koeficientem množství</t>
  </si>
  <si>
    <t>151</t>
  </si>
  <si>
    <t>713141152</t>
  </si>
  <si>
    <t>Montáž tepelné izolace střech plochých rohožemi, pásy, deskami, dílci, bloky (izolační materiál ve specifikaci) kladenými volně dvouvrstvá</t>
  </si>
  <si>
    <t>-1561857702</t>
  </si>
  <si>
    <t>https://podminky.urs.cz/item/CS_URS_2023_01/713141152</t>
  </si>
  <si>
    <t>152</t>
  </si>
  <si>
    <t>1512362275</t>
  </si>
  <si>
    <t>791*2,04 'Přepočtené koeficientem množství</t>
  </si>
  <si>
    <t>154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</si>
  <si>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</si>
  <si>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</si>
  <si>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979273227</t>
  </si>
  <si>
    <t>https://podminky.urs.cz/item/CS_URS_2023_01/713141262</t>
  </si>
  <si>
    <t>727</t>
  </si>
  <si>
    <t>Zdravotechnika - požární ochrana</t>
  </si>
  <si>
    <t>158</t>
  </si>
  <si>
    <t>727113001R</t>
  </si>
  <si>
    <t>Protipožární ucpávky, prostupy</t>
  </si>
  <si>
    <t>-1817900109</t>
  </si>
  <si>
    <t>762</t>
  </si>
  <si>
    <t>Konstrukce tesařské</t>
  </si>
  <si>
    <t>159</t>
  </si>
  <si>
    <t>762083122</t>
  </si>
  <si>
    <t>Impregnace řeziva máčením proti dřevokaznému hmyzu, houbám a plísním, třída ohrožení 3 a 4 (dřevo v exteriéru)</t>
  </si>
  <si>
    <t>2007098086</t>
  </si>
  <si>
    <t>https://podminky.urs.cz/item/CS_URS_2023_01/762083122</t>
  </si>
  <si>
    <t>160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</si>
  <si>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</si>
  <si>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</si>
  <si>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20829988</t>
  </si>
  <si>
    <t>https://podminky.urs.cz/item/CS_URS_2023_01/762332141</t>
  </si>
  <si>
    <t xml:space="preserve"> délky prvků:</t>
  </si>
  <si>
    <t>K17 (pozednice 120/150 mm) – 3,6m</t>
  </si>
  <si>
    <t>K18 (krokev 80/120 mm) – 16,0m</t>
  </si>
  <si>
    <t>K19 (vaznice 120/150 mm) – 3,6m</t>
  </si>
  <si>
    <t>161</t>
  </si>
  <si>
    <t>60512125</t>
  </si>
  <si>
    <t>hranol stavební řezivo průřezu do 120cm2 do dl 6m</t>
  </si>
  <si>
    <t>-1693353659</t>
  </si>
  <si>
    <t>16*(0,08*0,12)</t>
  </si>
  <si>
    <t>0,154*1,1 'Přepočtené koeficientem množství</t>
  </si>
  <si>
    <t>162</t>
  </si>
  <si>
    <t>762332142</t>
  </si>
  <si>
    <t>Montáž vázaných konstrukcí krovů střech pultových, sedlových, valbových, stanových čtvercového nebo obdélníkového půdorysu z řeziva hraněného s použitím ocelových spojek (spojky ve specifikaci) průřezové plochy přes 120 do 224 cm2</t>
  </si>
  <si>
    <t>-1268049430</t>
  </si>
  <si>
    <t>https://podminky.urs.cz/item/CS_URS_2023_01/762332142</t>
  </si>
  <si>
    <t>3,6</t>
  </si>
  <si>
    <t>163</t>
  </si>
  <si>
    <t>60512130</t>
  </si>
  <si>
    <t>hranol stavební řezivo průřezu do 224cm2 do dl 6m</t>
  </si>
  <si>
    <t>817549907</t>
  </si>
  <si>
    <t>3,6*(0,12*0,15)</t>
  </si>
  <si>
    <t>0,13*1,1 'Přepočtené koeficientem množství</t>
  </si>
  <si>
    <t>164</t>
  </si>
  <si>
    <t>762341210</t>
  </si>
  <si>
    <t>Montáž bednění střech rovných a šikmých sklonu do 60° s vyřezáním otvorů z prken hrubých na sraz tl. do 32 mm</t>
  </si>
  <si>
    <t>1078944089</t>
  </si>
  <si>
    <t>https://podminky.urs.cz/item/CS_URS_2023_01/762341210</t>
  </si>
  <si>
    <t>165</t>
  </si>
  <si>
    <t>60511120</t>
  </si>
  <si>
    <t>řezivo stavební prkna prismovaná středová tl 25(32)mm dl 2-5m</t>
  </si>
  <si>
    <t>-1223772444</t>
  </si>
  <si>
    <t>12*0,024</t>
  </si>
  <si>
    <t>0,288*1,1 'Přepočtené koeficientem množství</t>
  </si>
  <si>
    <t>166</t>
  </si>
  <si>
    <t>762395000</t>
  </si>
  <si>
    <t>Spojovací prostředky krovů, bednění a laťování, nadstřešních konstrukcí svory, prkna, hřebíky, pásová ocel, vruty</t>
  </si>
  <si>
    <t>-275228558</t>
  </si>
  <si>
    <t>https://podminky.urs.cz/item/CS_URS_2023_01/762395000</t>
  </si>
  <si>
    <t>0,169</t>
  </si>
  <si>
    <t>0,143</t>
  </si>
  <si>
    <t>0,317</t>
  </si>
  <si>
    <t>167</t>
  </si>
  <si>
    <t>998762101</t>
  </si>
  <si>
    <t>Přesun hmot pro konstrukce tesařské stanovený z hmotnosti přesunovaného materiálu vodorovná dopravní vzdálenost do 50 m v objektech výšky do 6 m</t>
  </si>
  <si>
    <t>-1312474321</t>
  </si>
  <si>
    <t>https://podminky.urs.cz/item/CS_URS_2023_01/998762101</t>
  </si>
  <si>
    <t>763</t>
  </si>
  <si>
    <t>Konstrukce suché výstavby</t>
  </si>
  <si>
    <t>168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</si>
  <si>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</si>
  <si>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</si>
  <si>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-815802035</t>
  </si>
  <si>
    <t>https://podminky.urs.cz/item/CS_URS_2023_01/763111411</t>
  </si>
  <si>
    <t>SDK2</t>
  </si>
  <si>
    <t>příčka</t>
  </si>
  <si>
    <t>SDK příčka 100 mm</t>
  </si>
  <si>
    <t>R´w ≥ 47 dB</t>
  </si>
  <si>
    <t xml:space="preserve">"•  bílý nátěr SDK desek
- případně keramický obklad do v. 1,8 m lepený flexibilním lepidlem"</t>
  </si>
  <si>
    <t xml:space="preserve">•  2x SDK dle požadavku na akustické vlastnosti konstrukce, tl. 2x12,5mm</t>
  </si>
  <si>
    <t xml:space="preserve">"•  CW 50 - ocelový profil pro podkonstrukce příček, předsazených a šachtových stěn
- izolace: vhodná minerální vata, tl. 40 mm"</t>
  </si>
  <si>
    <t>m.č.107, 128-130</t>
  </si>
  <si>
    <t>3,9*(2,305*2)</t>
  </si>
  <si>
    <t>2,7*(1,7+2,2)</t>
  </si>
  <si>
    <t>-(0,7*1,97*2+0,8*1,97)</t>
  </si>
  <si>
    <t>169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</si>
  <si>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</si>
  <si>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</si>
  <si>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1840498664</t>
  </si>
  <si>
    <t>https://podminky.urs.cz/item/CS_URS_2023_01/763111417</t>
  </si>
  <si>
    <t>SDK1</t>
  </si>
  <si>
    <t>SDK příčka 150 mm</t>
  </si>
  <si>
    <t>R´w ≥ 57 dB</t>
  </si>
  <si>
    <t xml:space="preserve">"•  2x SDK dle požadavku na akustické vlastnosti konstrukce, tl. 2x12,5mm
- pohledová deska v m.121-126 bude do výšky 1,5 m zaměněna za cementotřískov</t>
  </si>
  <si>
    <t xml:space="preserve">"•  CW 100 - ocelový profil pro podkonstrukce příček, předsazených a šachtových stěn
- izolace: vhodná minerální vata, tl. 80 mm"</t>
  </si>
  <si>
    <t>m.č.121-126</t>
  </si>
  <si>
    <t>3,9*(7+2,305+2,3+2,8+2,3+2,2)</t>
  </si>
  <si>
    <t>4,8*(21)</t>
  </si>
  <si>
    <t>5,3*(9)</t>
  </si>
  <si>
    <t>(5,3+4,8)/2*(10,6+15,6+20,9)</t>
  </si>
  <si>
    <t>-(0,9*2,1*4+0,9*1,97*2+3*2,1)</t>
  </si>
  <si>
    <t>170</t>
  </si>
  <si>
    <t>59030025</t>
  </si>
  <si>
    <t>deska SDK impregnovaná H2 tl 12,5mm</t>
  </si>
  <si>
    <t>738506145</t>
  </si>
  <si>
    <t xml:space="preserve">Příčky lemující sociální zařízení a kuchyňky budou v provedení do vlhka z vnitřního líce sociálního zařízení s impregnovanými deskami a případně </t>
  </si>
  <si>
    <t>v příslušných požárních odolnostech</t>
  </si>
  <si>
    <t>(4,1*2+3,4*2)*2,5</t>
  </si>
  <si>
    <t>(2*2+1,7*2)*2,5</t>
  </si>
  <si>
    <t>(2,21*2+2,305*2)*2,5</t>
  </si>
  <si>
    <t>(2,5*2+2,2*2)*2,5</t>
  </si>
  <si>
    <t>(1*2+2,35*2)*2,5</t>
  </si>
  <si>
    <t>(1,3*2+2,35*2)*2,5</t>
  </si>
  <si>
    <t>-2,5*(0,8*5+0,7*4+0,9) "dveře</t>
  </si>
  <si>
    <t>171</t>
  </si>
  <si>
    <t>763111621</t>
  </si>
  <si>
    <t>Příčka ze sádrokartonových desek montáž desek na nosnou konstrukci oboustranně tl. 12,5 mm</t>
  </si>
  <si>
    <t>1751646346</t>
  </si>
  <si>
    <t>https://podminky.urs.cz/item/CS_URS_2023_01/763111621</t>
  </si>
  <si>
    <t xml:space="preserve"> v m.121-126 bude do výšky 1,5 m zaměněna za cementotřískovou desku tl. 12 mm, která bude opatřena základním nátěrem a finální povrchovou barvou </t>
  </si>
  <si>
    <t xml:space="preserve"> ve světle šedém odstínu</t>
  </si>
  <si>
    <t>1,5*(7+2,305+2,3+2,8+2,3+2,2)</t>
  </si>
  <si>
    <t>1,5*(21)</t>
  </si>
  <si>
    <t>1,5*(9)</t>
  </si>
  <si>
    <t>1,5*(10,6+15,6+20,9)</t>
  </si>
  <si>
    <t>-(0,9*1,5*4+0,9*1,5*2+3*1,5)</t>
  </si>
  <si>
    <t>172</t>
  </si>
  <si>
    <t>59590767</t>
  </si>
  <si>
    <t>deska cementotřísková fasádní hladká finální vrstva lazura tl 12mm</t>
  </si>
  <si>
    <t>-1858608362</t>
  </si>
  <si>
    <t>Poznámka k položce:_x000d_
Pohledová deska v m.121-126 bude do výšky 1,5 m zaměněna za cementotřískovou desku tl. 12 mm, která bude opatřena základním nátěrem a finální povrchovou barvou ve světle šedém odstínu (podobný odstín železobetzonovýách konstrukcí prefabrikovaných konstrukcí) spáry budou opatřeny trvale pružným tmelem v odstínu povrchové úpravy.</t>
  </si>
  <si>
    <t>131,5*2,1 'Přepočtené koeficientem množství</t>
  </si>
  <si>
    <t>173</t>
  </si>
  <si>
    <t>763111717</t>
  </si>
  <si>
    <t>Příčka ze sádrokartonových desek ostatní konstrukce a práce na příčkách ze sádrokartonových desek základní penetrační nátěr (oboustranný)</t>
  </si>
  <si>
    <t>-300586226</t>
  </si>
  <si>
    <t>https://podminky.urs.cz/item/CS_URS_2023_01/763111717</t>
  </si>
  <si>
    <t>24,175</t>
  </si>
  <si>
    <t>442,679</t>
  </si>
  <si>
    <t>174</t>
  </si>
  <si>
    <t>763121591R</t>
  </si>
  <si>
    <t>Stěna předsazená ze sádrokartonových desek pro osazení závěsného WC s nosnou konstrukcí z ocelových profilů CW, UW dvojitě opláštěná deskami A tl. 2x12,5 mm bez izolace, stěna tl. 150 - 250 mm, profil 75</t>
  </si>
  <si>
    <t>-202249405</t>
  </si>
  <si>
    <t>SDK3</t>
  </si>
  <si>
    <t>SDK předstěna 100 mm</t>
  </si>
  <si>
    <t xml:space="preserve">•  CW 75 - ocelový profil pro podkonstrukce příček, předsazených a šachtových stěn</t>
  </si>
  <si>
    <t>2,7*(1,7+1,8)</t>
  </si>
  <si>
    <t>SDK6</t>
  </si>
  <si>
    <t>SDK předstěna - opláštění stoupaček pro potrubí Ø200 mm</t>
  </si>
  <si>
    <t xml:space="preserve">"•  bílý nátěr SDK desek- případně keramický obklad do v. 1,8 m lepený flexibilním lepidlem"</t>
  </si>
  <si>
    <t xml:space="preserve">•  CW 50 - ocelový profil pro podkonstrukce příček, předsazených a šachtových stěn</t>
  </si>
  <si>
    <t xml:space="preserve">•  vzduchová mezera</t>
  </si>
  <si>
    <t>m.č.121-126, 128</t>
  </si>
  <si>
    <t>5,3*(0,3+0,45) "124</t>
  </si>
  <si>
    <t>5,3*(2*0,45) "124</t>
  </si>
  <si>
    <t>5,3*(0,3+0,45) "123</t>
  </si>
  <si>
    <t>5,3*(0,3+1,1) "121</t>
  </si>
  <si>
    <t>2,5*(2*0,45) "128</t>
  </si>
  <si>
    <t>175</t>
  </si>
  <si>
    <t>763121592R</t>
  </si>
  <si>
    <t>Stěna předsazená ze sádrokartonových desek pro osazení závěsného WC s nosnou konstrukcí z ocelových profilů CW, UW dvojitě opláštěná deskami A tl. 2x12,5 mm bez izolace, stěna tl. 150 - 250 mm, profil 100</t>
  </si>
  <si>
    <t>1972022561</t>
  </si>
  <si>
    <t>SDK4</t>
  </si>
  <si>
    <t>SDK předstěna 150 mm</t>
  </si>
  <si>
    <t xml:space="preserve">•  CW 100 - ocelový profil pro podkonstrukce příček, předsazených a šachtových stěn</t>
  </si>
  <si>
    <t>m.č.127,128</t>
  </si>
  <si>
    <t>2,55*(2,5+1)</t>
  </si>
  <si>
    <t>SDK5</t>
  </si>
  <si>
    <t>SDK předstěna 200 mm</t>
  </si>
  <si>
    <t>2,7*(2,025)</t>
  </si>
  <si>
    <t>176</t>
  </si>
  <si>
    <t>763121714</t>
  </si>
  <si>
    <t>Stěna předsazená ze sádrokartonových desek ostatní konstrukce a práce na předsazených stěnách ze sádrokartonových desek základní penetrační nátěr</t>
  </si>
  <si>
    <t>-1739576134</t>
  </si>
  <si>
    <t>https://podminky.urs.cz/item/CS_URS_2023_01/763121714</t>
  </si>
  <si>
    <t>31,84</t>
  </si>
  <si>
    <t>14,393</t>
  </si>
  <si>
    <t>177</t>
  </si>
  <si>
    <t>763131411</t>
  </si>
  <si>
    <t>Podhled ze sádrokartonových desek dvouvrstvá zavěšená spodní konstrukce z ocelových profilů CD, UD jednoduše opláštěná deskou standardní A, tl. 12,5 mm, bez izolace</t>
  </si>
  <si>
    <t>206071003</t>
  </si>
  <si>
    <t>https://podminky.urs.cz/item/CS_URS_2023_01/763131411</t>
  </si>
  <si>
    <t>178</t>
  </si>
  <si>
    <t>763131714</t>
  </si>
  <si>
    <t>Podhled ze sádrokartonových desek ostatní práce a konstrukce na podhledech ze sádrokartonových desek základní penetrační nátěr</t>
  </si>
  <si>
    <t>1897296521</t>
  </si>
  <si>
    <t>https://podminky.urs.cz/item/CS_URS_2023_01/763131714</t>
  </si>
  <si>
    <t>179</t>
  </si>
  <si>
    <t>763131751</t>
  </si>
  <si>
    <t>Podhled ze sádrokartonových desek ostatní práce a konstrukce na podhledech ze sádrokartonových desek montáž parotěsné zábrany</t>
  </si>
  <si>
    <t>-1650244535</t>
  </si>
  <si>
    <t>https://podminky.urs.cz/item/CS_URS_2023_01/763131751</t>
  </si>
  <si>
    <t>180</t>
  </si>
  <si>
    <t>28329276</t>
  </si>
  <si>
    <t>fólie PE vyztužená pro parotěsnou vrstvu (reakce na oheň - třída E) 140g/m2</t>
  </si>
  <si>
    <t>8112188</t>
  </si>
  <si>
    <t>12,6*1,1235 'Přepočtené koeficientem množství</t>
  </si>
  <si>
    <t>181</t>
  </si>
  <si>
    <t>763131752</t>
  </si>
  <si>
    <t>Podhled ze sádrokartonových desek ostatní práce a konstrukce na podhledech ze sádrokartonových desek montáž jedné vrstvy tepelné izolace</t>
  </si>
  <si>
    <t>-1256325896</t>
  </si>
  <si>
    <t>https://podminky.urs.cz/item/CS_URS_2023_01/763131752</t>
  </si>
  <si>
    <t>12,6*2</t>
  </si>
  <si>
    <t>182</t>
  </si>
  <si>
    <t>63166763</t>
  </si>
  <si>
    <t>pás tepelně izolační univerzální λ=0,036-0,037 tl 100mm</t>
  </si>
  <si>
    <t>-1583413740</t>
  </si>
  <si>
    <t>341,1*1,02 'Přepočtené koeficientem množství</t>
  </si>
  <si>
    <t>183</t>
  </si>
  <si>
    <t>63152139</t>
  </si>
  <si>
    <t>pás tepelně izolační univerzální λ=0,036-0,037 tl 80mm</t>
  </si>
  <si>
    <t>-1159361937</t>
  </si>
  <si>
    <t>12,6*1,02 'Přepočtené koeficientem množství</t>
  </si>
  <si>
    <t>184</t>
  </si>
  <si>
    <t>763135101</t>
  </si>
  <si>
    <t>Montáž sádrokartonového podhledu kazetového demontovatelného, velikosti kazet 600x600 mm včetně zavěšené nosné konstrukce viditelné</t>
  </si>
  <si>
    <t>-1305735897</t>
  </si>
  <si>
    <t>https://podminky.urs.cz/item/CS_URS_2023_01/763135101</t>
  </si>
  <si>
    <t>185</t>
  </si>
  <si>
    <t>59030570R</t>
  </si>
  <si>
    <t>kazetový minerální podhled, impregnovaný proti vlhkosti tl. 13 mm, barva bílá, struktura hladká</t>
  </si>
  <si>
    <t>1545119565</t>
  </si>
  <si>
    <t>30*1,05 'Přepočtené koeficientem množství</t>
  </si>
  <si>
    <t>186</t>
  </si>
  <si>
    <t>763182411</t>
  </si>
  <si>
    <t>Výplně otvorů konstrukcí ze sádrokartonových desek opláštění obvodu (špalety) střešního okna z desek včetně Al rohu hloubky do 0,5 m</t>
  </si>
  <si>
    <t>317422124</t>
  </si>
  <si>
    <t>https://podminky.urs.cz/item/CS_URS_2023_01/763182411</t>
  </si>
  <si>
    <t>opláštění špalety světlíku</t>
  </si>
  <si>
    <t>Sv01 D + M Bodový světlík do šíkmé střechy ve sklonu 11° 1600/2500mm pevný - viz specifikace v PD</t>
  </si>
  <si>
    <t>23,000*(1,6*2+2,5*2)</t>
  </si>
  <si>
    <t>Sv02 D + M Bodový světlík do šíkmé střechy ve sklonu 11° 1600/2500mm otevíravý - viz specifikace v PD</t>
  </si>
  <si>
    <t>6,000*(1,6*2+2,5*2)</t>
  </si>
  <si>
    <t>Sv03 D + M Bodový světlík do šíkmé střechy ve sklonu 11° 1600/1600mm pevný - viz specifikace v PD</t>
  </si>
  <si>
    <t>3,000*(1,6*2+1,6*2)</t>
  </si>
  <si>
    <t>Sv04 D + M Bodový světlík do šíkmé střechy ve sklonu 11° 1600/1600mm otevíravý - viz specifikace v PD</t>
  </si>
  <si>
    <t>4,000*(1,6*2+1,6*2)</t>
  </si>
  <si>
    <t>187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</si>
  <si>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</si>
  <si>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</si>
  <si>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-287503460</t>
  </si>
  <si>
    <t>https://podminky.urs.cz/item/CS_URS_2023_01/998763301</t>
  </si>
  <si>
    <t>-2,9 "S07</t>
  </si>
  <si>
    <t>189</t>
  </si>
  <si>
    <t>Kl02R</t>
  </si>
  <si>
    <t>Kl02 D + M Odpadní trouby kruh. průřezu vč.horních a dolních kolen, kotevních zděří a žlabového kónického kotlíku, žlabových rohů a koutů, zábran proti přelití žlabu, kotevních prvků
 průřez d = 125 mm; trouba - R.Š. 395 mm - viz specifikace v PD</t>
  </si>
  <si>
    <t>-1109416884</t>
  </si>
  <si>
    <t xml:space="preserve">Poznámka k položce:_x000d_
Kl02		nová hala	"Odpadní trouby kruh. průřezu vč.horních a dolních kolen, kotevních zděří a žlabového kónického kotlíku, žlabových rohů a koutů, zábran proti přelití žlabu, kotevních prvků
 průřez d = 125 mm; trouba - R.Š. 395 mm
Dešťové svody budou zaústěny do LS napojených na areálové rozvody kanalizace
materiál = předkorodovaný titanzinkový plech  tl.= 0,80 mm"	23 m	0	23 m	"RAL 3024
(červená) - odstín sjednotit s odstínem střešní fólie"_x000d_
</t>
  </si>
  <si>
    <t>-4,3 "S07</t>
  </si>
  <si>
    <t>191</t>
  </si>
  <si>
    <t>Kl04R</t>
  </si>
  <si>
    <t>Kl04 D + M Podokapní žlab -půlkruhového tvaru + žlabové háky a čela, průřez d = 125 mm, trouba - R.Š. 250 mm - viz specifikace v PD</t>
  </si>
  <si>
    <t>-2025054375</t>
  </si>
  <si>
    <t xml:space="preserve">Poznámka k položce:_x000d_
Kl04		nová hala	"Podokapní žlab -půlkruhového tvaru + žlabové háky a čela, průřez d = 125 mm, trouba - R.Š. 250 mm
materiál = předkorodovaný titanzinkový plech tl.= 0,80 mm
(detaily klemp.prvků = viz. ČSN 42 1316; ČSN 73 3610; ČSN 42 8306; ČSN EN 504)"	0	50 m	50 m	"RAL 3024
(červená) - odstín sjednotit s odstínem střešní fólie"_x000d_
</t>
  </si>
  <si>
    <t>192</t>
  </si>
  <si>
    <t>Kl05R</t>
  </si>
  <si>
    <t>Kl05 D + M Oplechování střechy zůstávajících skladů - R.Š. 700 mm - viz specifikace v PD</t>
  </si>
  <si>
    <t>499970784</t>
  </si>
  <si>
    <t xml:space="preserve">Poznámka k položce:_x000d_
Kl05	střecha zůstávajících skladů		"Oplechování střechy zůstávajících skladů - R.Š. 700 mm
- řešeno dle technologických a montážních postupů dodavatele střešního pláště a typových detailů pro provádění klempířských prvků dle platných norem a předpisů, oplechování utěsnit"	0	14 m	14 m	" odstín dle 
zvoleného 
materiálu"_x000d_
</t>
  </si>
  <si>
    <t>195</t>
  </si>
  <si>
    <t>Kl08R</t>
  </si>
  <si>
    <t>Kl08 D + M Oplechování střechy nad m. 131 - Sklad uhlí - R.Š. 600 mm - viz specifikace v PD</t>
  </si>
  <si>
    <t>-1875950138</t>
  </si>
  <si>
    <t xml:space="preserve">Poznámka k položce:_x000d_
Kl08	střecha nad m. 131 - Sklad uhlí		"Oplechování střechy nad m. 131 - Sklad uhlí - R.Š. 600 mm
- řešeno dle technologických a montážních postupů dodavatele střešního pláště a typových detailů pro provádění klempířských prvků dle platných norem a předpisů, oplechování utěsnit"	0	10 m	10 m	" odstín dle 
zvoleného 
materiálu"_x000d_
</t>
  </si>
  <si>
    <t>196</t>
  </si>
  <si>
    <t>Kl09R</t>
  </si>
  <si>
    <t>Kl09 D + M Oplechování prefa parapetů mimo okenní tvory - R.Š. 250 mm - viz specifikace v PD</t>
  </si>
  <si>
    <t>812307743</t>
  </si>
  <si>
    <t xml:space="preserve">Poznámka k položce:_x000d_
Kl09	prefa parapety mimo okna		"Oplechování prefa parapetů mimo okenní tvory - R.Š. 250 mm
- řešeno dle technologických a montážních postupů dodavatele obvodového pláště a typových detailů pro provádění klempířských prvků dle platných norem a předpisů, oplechování utěsnit"	27 m	0	27 m	" odstín dle 
zvoleného 
materiálu"_x000d_
</t>
  </si>
  <si>
    <t>197</t>
  </si>
  <si>
    <t>Kl10R</t>
  </si>
  <si>
    <t>Kl10 D + M Oplechování střechy haly ve štítech - R.Š. 850 mm - viz specifikace v PD</t>
  </si>
  <si>
    <t>-17200543</t>
  </si>
  <si>
    <t xml:space="preserve">Poznámka k položce:_x000d_
Kl10	střecha haly		"Oplechování střechy haly ve štítech - R.Š. 850 mm
- řešeno dle technologických a montážních postupů dodavatele střešního pláště a typových detailů pro provádění klempířských prvků dle platných norem a předpisů, oplechování utěsnit"	0	26 m	26 m	"RAL 3024
(červená) - odstín sjednotit s odstínem střešní fólie"_x000d_
</t>
  </si>
  <si>
    <t>198</t>
  </si>
  <si>
    <t>Kl11R</t>
  </si>
  <si>
    <t>Kl11 D + M Oplechování střechy haly u okapů - R.Š. 1000 mm - viz specifikace v PD</t>
  </si>
  <si>
    <t>-1544725271</t>
  </si>
  <si>
    <t xml:space="preserve">Poznámka k položce:_x000d_
Kl11	střecha haly		"Oplechování střechy haly u okapů - R.Š. 1000 mm
- řešeno dle technologických a montážních postupů dodavatele střešního pláště a typových detailů pro provádění klempířských prvků dle platných norem a předpisů, oplechování utěsnit"	0	50 m	50 m	"RAL 3024
(červená) - odstín sjednotit s odstínem střešní fólie"_x000d_
_x000d_
</t>
  </si>
  <si>
    <t>199</t>
  </si>
  <si>
    <t>Kl12aR</t>
  </si>
  <si>
    <t>Kl12 D + M Vnější lemování obdélníkového prostupu ve střešním plášti - pro osazení světlíků, světlík 
rozm. 2,5 x 1,6 m - viz specifikace v PD</t>
  </si>
  <si>
    <t>1433734233</t>
  </si>
  <si>
    <t xml:space="preserve">Poznámka k položce:_x000d_
Kl12		"světlík
rozm. 2,5 x 1,6 m"	"Vnější lemování obdélníkového prostupu ve střešním plášti - pro osazení světlíků  
- řešeno podle typových detailů pro provádění klempířských prvků dle platných norem a předpisů . Lemování rámů  světlíků = pomocí předního, zadního a 2 bočních dílů , se svislou mezilehlou  vodní drážkou a ukončené zpětným ohybem . Provedení nadstřešní části osazení světlíků - dle typového detailu.
Z předkorodovaného titanzinkového plechu tl.= 0,80 mm "	0	29	29	"RAL 9010
(bílá)"_x000d_
		"světlík
rozm. 1,6 x 1,6 m"		0	7	7	_x000d_
_x000d_
_x000d_
</t>
  </si>
  <si>
    <t>200</t>
  </si>
  <si>
    <t>Kl12bR</t>
  </si>
  <si>
    <t>Kl12 D + M Vnější lemování obdélníkového prostupu ve střešním plášti - pro osazení světlíků, světlík 
rozm. 1,6 x 1,6 m - viz specifikace v PD</t>
  </si>
  <si>
    <t>-901149158</t>
  </si>
  <si>
    <t>201</t>
  </si>
  <si>
    <t>Kl13aR</t>
  </si>
  <si>
    <t>Kl13 D + M lemování kruhového prostupu ve střešním plášti - pro prostup potrubí VZT - lemování prostupů dvoudílné, potrubí Ø 110 - viz specifikace v PD</t>
  </si>
  <si>
    <t>-600814615</t>
  </si>
  <si>
    <t xml:space="preserve">Poznámka k položce:_x000d_
Kl13		potrubí Ø 110	"lemování kruhového prostupu ve střešním plášti - pro prostup potrubí VZT - lemování prostupů dvoudílné - z obvodové manžety a dilatačního kloboučku
- řešeno dle technologických a montážních postupů dodavatele střešního pláště a typových detailů pro provádění klempířských prvků dle platných norem a předpisů
(detaily klemp.prvků = viz. ČSN 42 1316; ČSN 73 3610; ČSN 42 8306; ČSN EN 504)
z titanzinkového plechu tl. = 0,80 mm s úravou pro napojení na povlakovou  FPO krytinu tl.1,5mm"_x000d_
		potrubí Ø 200	_x000d_
		potrubí Ø 320	_x000d_
_x000d_
_x000d_
</t>
  </si>
  <si>
    <t>202</t>
  </si>
  <si>
    <t>Kl13bR</t>
  </si>
  <si>
    <t>Kl13 D + M lemování kruhového prostupu ve střešním plášti - pro prostup potrubí VZT - lemování prostupů dvoudílné, potrubí Ø 200 - viz specifikace v PD</t>
  </si>
  <si>
    <t>-73925858</t>
  </si>
  <si>
    <t>203</t>
  </si>
  <si>
    <t>Kl13cR</t>
  </si>
  <si>
    <t>Kl13 D + M lemování kruhového prostupu ve střešním plášti - pro prostup potrubí VZT - lemování prostupů dvoudílné, potrubí Ø 320 - viz specifikace v PD</t>
  </si>
  <si>
    <t>-458803518</t>
  </si>
  <si>
    <t>204</t>
  </si>
  <si>
    <t>Kl14R</t>
  </si>
  <si>
    <t>Kl14 D + M lemování obdélníkového prostupu ve střešním plášti 500/500mm - viz specifikace v PD</t>
  </si>
  <si>
    <t>-813334749</t>
  </si>
  <si>
    <t xml:space="preserve">Poznámka k položce:_x000d_
Kl14		500/500	"lemování obdélníkového prostupu ve střešním plášti - pro prostup potrubí - lemování prostupů dvoudílné - z obvodové manžety a dilatačního kloboučku
- řešeno dle technologických a montážních postupů dodavatele střešního pláště a typových detailů pro provádění klempířských prvků dle platných norem a předpisů (detaily klemp.prvků = viz. ČSN 42 1316; ČSN 73 3610; ČSN 42 8306; ČSN EN 504) z titanzinkového plechu tl. = 0,80 mm s úpravou pro napojení na povlakovou krytinu"	0	2	2	" odstín dle 
zvoleného 
materiálu"_x000d_
_x000d_
</t>
  </si>
  <si>
    <t>-17,6 "S07</t>
  </si>
  <si>
    <t>206</t>
  </si>
  <si>
    <t>Kl16R</t>
  </si>
  <si>
    <t>Kl16 D + M Svislá dilatační lišta v napojení na původní objekt - viz specifikace v PD</t>
  </si>
  <si>
    <t>-1932118935</t>
  </si>
  <si>
    <t xml:space="preserve">Poznámka k položce:_x000d_
Kl16			Svislá dilatační lišta v napojení na původní objekt	40 m	0	40 m	" odstín dle 
zvoleného 
materiálu"_x000d_
</t>
  </si>
  <si>
    <t>208</t>
  </si>
  <si>
    <t>Kl18R</t>
  </si>
  <si>
    <t>Kl18 D + M lemování čtvercového prostupu v sendvičovém panelu tl. 200 mm včetně venkovní čtvercové mřížky 500x500 mm - viz specifikace v PD</t>
  </si>
  <si>
    <t>1013149725</t>
  </si>
  <si>
    <t xml:space="preserve">Poznámka k položce:_x000d_
Kl18	přívod vzduchu do kompresorovny	větrací mřížka 500x500 mm	"lemování čtvercového prostupu v sendvičovém panelu tl. 200 mm včetně venkovní čtvercové mřížky 500x500 mm - pro přívod vzduchu do kompresorovny - lemování prostupů dvoudílné - z obvodové manžety a dilatačního kloboučku
- řešeno dle technologických a montážních postupů dodavatele obvodového pláště a typových detailů pro provádění klempířských prvků dle platných norem a předpisů
(detaily klemp.prvků = viz. ČSN 42 1316; ČSN 73 3610; ČSN 42 8306; ČSN EN 504)
z titanzinkového plechu tl. = 0,80 mm s napojením na sendvičový panel"	1	0	1	" odstín dle 
zvoleného 
materiálu"_x000d_
</t>
  </si>
  <si>
    <t>209</t>
  </si>
  <si>
    <t>Kl19R</t>
  </si>
  <si>
    <t>Kl19 D + M lemování čtvercového prostupu v sendvičovém panelu tl. 200 mm včetně venkovní čtvercové mřížky 300x300 mm , potrubí VZT Ø 200 mm - viz specifikace v PD</t>
  </si>
  <si>
    <t>634612469</t>
  </si>
  <si>
    <t xml:space="preserve">Poznámka k položce:_x000d_
Kl19	odvod vzduchu z kompresorovny	potrubí VZT Ø 200 mm	"lemování čtvercového prostupu v sendvičovém panelu tl. 200 mm včetně venkovní čtvercové mřížky 300x300 mm - pro odvod vzduchu z kompresorovny - lemování prostupů dvoudílné - z obvodové manžety a dilatačního kloboučku
- řešeno dle technologických a montážních postupů dodavatele obvodového pláště a typových detailů pro provádění klempířských prvků dle platných norem a předpisů
(detaily klemp.prvků = viz. ČSN 42 1316; ČSN 73 3610; ČSN 42 8306; ČSN EN 504)
z titanzinkového plechu tl. = 0,80 mm s napojením na sendvičový panel"	1	0	1	" odstín dle 
zvoleného 
materiálu"_x000d_
_x000d_
</t>
  </si>
  <si>
    <t>210</t>
  </si>
  <si>
    <t>Kl20R</t>
  </si>
  <si>
    <t>Kl20 D + M Oplechování přístřešku nad vraty (horní, dolní, boční, čelní) včetně napojení na obvodový plášť - viz specifikace v PD</t>
  </si>
  <si>
    <t>1976009952</t>
  </si>
  <si>
    <t xml:space="preserve">Poznámka k položce:_x000d_
Kl20	nad V1 - OK26	plocha: 10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10 m2	10 m2	"RAL 3024
(červená) - odstín sjednotit s odstínem střešní fólie"_x000d_
_x000d_
</t>
  </si>
  <si>
    <t>211</t>
  </si>
  <si>
    <t>Kl21R</t>
  </si>
  <si>
    <t>Kl21 D + M Oplechování přístřešku nad vraty (horní, dolní, boční, čelní) včetně napojení na obvodový plášť - viz specifikace v PD</t>
  </si>
  <si>
    <t>-119939213</t>
  </si>
  <si>
    <t xml:space="preserve">Poznámka k položce:_x000d_
Kl21	nad V2 - OK24	plocha: 8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8 m2	8 m2	"RAL 1026
(žlutá)"_x000d_
_x000d_
</t>
  </si>
  <si>
    <t>212</t>
  </si>
  <si>
    <t>Kl22R</t>
  </si>
  <si>
    <t>Kl22 D + M Oplechování přístřešku nad vraty (horní, dolní, boční, čelní) včetně napojení na obvodový plášť - viz specifikace v PD</t>
  </si>
  <si>
    <t>-1626007014</t>
  </si>
  <si>
    <t xml:space="preserve">Poznámka k položce:_x000d_
Kl22	nad V3 - OK25	plocha: 7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7 m2	7 m2	"RAL 5015
(modrá)"_x000d_
_x000d_
_x000d_
</t>
  </si>
  <si>
    <t>213</t>
  </si>
  <si>
    <t>Kl23R</t>
  </si>
  <si>
    <t>Kl23 D + M Oplechování přístřešku nad vraty (horní, dolní, boční, čelní) včetně napojení na obvodový plášť - viz specifikace v PD</t>
  </si>
  <si>
    <t>170879814</t>
  </si>
  <si>
    <t xml:space="preserve">Poznámka k položce:_x000d_
Kl23	nad V4 - OK25	plocha: 7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7 m2	7 m2	"RAL 9010
(bílá)"_x000d_
_x000d_
_x000d_
</t>
  </si>
  <si>
    <t>214</t>
  </si>
  <si>
    <t>Kl24R</t>
  </si>
  <si>
    <t>Kl24 D + M Oplechování přístřešku nad vraty (horní, dolní, boční, čelní) včetně napojení na obvodový plášť - viz specifikace v PD</t>
  </si>
  <si>
    <t>-55525673</t>
  </si>
  <si>
    <t xml:space="preserve">Poznámka k položce:_x000d_
Kl24	nad V5 - OK24	plocha: 8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8 m2	8 m2	"RAL 3024
(červená) - odstín sjednotit s odstínem střešní fólie"_x000d_
_x000d_
</t>
  </si>
  <si>
    <t>766</t>
  </si>
  <si>
    <t>Konstrukce truhlářské</t>
  </si>
  <si>
    <t>216</t>
  </si>
  <si>
    <t>Po01R</t>
  </si>
  <si>
    <t>Po01 D + M Plastové pásové okno - otevíravé a výklopné s uzávěrem chybné obsluhy, zasklení izolačním trojsklem 5400/2000mm - viz specifikace v PD</t>
  </si>
  <si>
    <t>314733129</t>
  </si>
  <si>
    <t xml:space="preserve">Poznámka k položce:_x000d_
"Plastové pásové okno  - otevíravé a výklopné s uzávěrem chybné obsluhy, zasklení izolačním trojsklem, tepelně technické vlastnosti dle platné ČSN
Sedmikomorový profilový systém se stavební hloubkou = 82 mm. 
Dodávka okna včetně celoobvodového těsnění - trojitého = vnitřní - středové a vnější, včetně plastového distančního rámečku - zabraňujícímu kondenzaci vlhkosti v okrajové části zasklení. Materiál - síla obvodové stěny plastu = 2 - 3 mm - prvomateriál 
(ne recyklát !), ocelové výztuhy - povrchová úprava žározinek v tl.= 1,5 - 2 mm.
Dodávka okna včetně plastové lišty pro napojení vnějšího  oplechování parapetu okna.
Kování = dle výběru investora - mikroventilace a pojistka proti chybné manipulaci.  
(Ug=0,60 W/m2 K, Uw=0,80 W/m2 K)
• okna vybavit omezovačem otevírání (max 90°)"_x000d_
_x000d_
_x000d_
_x000d_
_x000d_
_x000d_
</t>
  </si>
  <si>
    <t>217</t>
  </si>
  <si>
    <t>Po02R</t>
  </si>
  <si>
    <t>Po02 D + M Plastové pásové okno - otevíravé a výklopné s uzávěrem chybné obsluhy, zasklení izolačním trojsklem 15600/2000mm - viz specifikace v PD</t>
  </si>
  <si>
    <t>-2106425697</t>
  </si>
  <si>
    <t>218</t>
  </si>
  <si>
    <t>Po03R</t>
  </si>
  <si>
    <t>Po03 D + M Plastové pásové okno - otevíravé a výklopné s uzávěrem chybné obsluhy, zasklení izolačním trojsklem 7000/2000mm - viz specifikace v PD</t>
  </si>
  <si>
    <t>-555243533</t>
  </si>
  <si>
    <t>219</t>
  </si>
  <si>
    <t>Po04R</t>
  </si>
  <si>
    <t>Po04 D + M Plastové pásové okno - otevíravé a výklopné s uzávěrem chybné obsluhy, zasklení izolačním trojsklem 8000/2000mm - viz specifikace v PD</t>
  </si>
  <si>
    <t>-1958054665</t>
  </si>
  <si>
    <t>220</t>
  </si>
  <si>
    <t>Po05R</t>
  </si>
  <si>
    <t>Po05 D + M Plastové pásové okno - otevíravé a výklopné s uzávěrem chybné obsluhy, zasklení izolačním trojsklem 8000/2000mm - viz specifikace v PD</t>
  </si>
  <si>
    <t>2127626563</t>
  </si>
  <si>
    <t>221</t>
  </si>
  <si>
    <t>Po06R</t>
  </si>
  <si>
    <t>Po06 D + M Plastové pásové okno - otevíravé a výklopné s uzávěrem chybné obsluhy, zasklení izolačním trojsklem 5400/2000mm - viz specifikace v PD</t>
  </si>
  <si>
    <t>1101209629</t>
  </si>
  <si>
    <t>222</t>
  </si>
  <si>
    <t>Pv1R</t>
  </si>
  <si>
    <t>Pv1 D + M Parapet okna - z vlhkuodolné vysoce lisované dřevotřísky DTD V100 - s přední hranou ve zdvojeném zaoblení, tl.desky = 19 mm, šířka desky h = cca 350mm - viz specifikace v PD</t>
  </si>
  <si>
    <t>403274416</t>
  </si>
  <si>
    <t xml:space="preserve">Poznámka k položce:_x000d_
Pv1		5600x350	Parapet okna - z vlhkuodolné vysoce lisované dřevotřísky DTD V100 - s přední hranou ve zdvojeném zaoblení, tl.desky = 19 mm, šířka desky h = cca 350mm pro vnitřní okno - dle skutečné šířky okenního profilu, délka desky = dle délky okna. Deska potažená oboustranně dekorativním CPL laminátem. designová úprava - dle individuálního výběru uživatele v koordinaci s celkovým řešením návrhu interiéru. Přesné rozměry zaměřit na stavbě!_x000d_
Pv2		15600x350	_x000d_
Pv3		7000x350	_x000d_
Pv4		8000x350	_x000d_
Pv5		8000x350	_x000d_
Pv6		5600x350	_x000d_
_x000d_
_x000d_
_x000d_
_x000d_
_x000d_
</t>
  </si>
  <si>
    <t>223</t>
  </si>
  <si>
    <t>Pv2R</t>
  </si>
  <si>
    <t>Pv2 D + M Parapet okna - z vlhkuodolné vysoce lisované dřevotřísky DTD V100 - s přední hranou ve zdvojeném zaoblení, tl.desky = 19 mm, šířka desky h = cca 350mm - viz specifikace v PD</t>
  </si>
  <si>
    <t>1669428800</t>
  </si>
  <si>
    <t>224</t>
  </si>
  <si>
    <t>Pv3R</t>
  </si>
  <si>
    <t>Pv3 D + M Parapet okna - z vlhkuodolné vysoce lisované dřevotřísky DTD V100 - s přední hranou ve zdvojeném zaoblení, tl.desky = 19 mm, šířka desky h = cca 350mm - viz specifikace v PD</t>
  </si>
  <si>
    <t>-1862804636</t>
  </si>
  <si>
    <t>225</t>
  </si>
  <si>
    <t>Pv4R</t>
  </si>
  <si>
    <t>Pv4 D + M Parapet okna - z vlhkuodolné vysoce lisované dřevotřísky DTD V100 - s přední hranou ve zdvojeném zaoblení, tl.desky = 19 mm, šířka desky h = cca 350mm - viz specifikace v PD</t>
  </si>
  <si>
    <t>-1892703999</t>
  </si>
  <si>
    <t>226</t>
  </si>
  <si>
    <t>Pv5R</t>
  </si>
  <si>
    <t>Pv5 D + M Parapet okna - z vlhkuodolné vysoce lisované dřevotřísky DTD V100 - s přední hranou ve zdvojeném zaoblení, tl.desky = 19 mm, šířka desky h = cca 350mm - viz specifikace v PD</t>
  </si>
  <si>
    <t>-728627877</t>
  </si>
  <si>
    <t>227</t>
  </si>
  <si>
    <t>Pv6R</t>
  </si>
  <si>
    <t>Pv6 D + M Parapet okna - z vlhkuodolné vysoce lisované dřevotřísky DTD V100 - s přední hranou ve zdvojeném zaoblení, tl.desky = 19 mm, šířka desky h = cca 350mm - viz specifikace v PD</t>
  </si>
  <si>
    <t>-222520187</t>
  </si>
  <si>
    <t>228</t>
  </si>
  <si>
    <t>Rv1R</t>
  </si>
  <si>
    <t>Rv1 D + M Revizní dvířka do sádrokartonu z hliníkových profilů - viz specifikace v PD</t>
  </si>
  <si>
    <t>-1955070697</t>
  </si>
  <si>
    <t xml:space="preserve">Poznámka k položce:_x000d_
Revizní dvířka do sádrokartonu  z hliníkových profilů a vyplněna sádrokartonovou deskou. Otevírání pomocí skrytých zámků_x000d_
_x000d_
_x000d_
_x000d_
_x000d_
_x000d_
_x000d_
_x000d_
_x000d_
_x000d_
</t>
  </si>
  <si>
    <t>229</t>
  </si>
  <si>
    <t>Rv2R</t>
  </si>
  <si>
    <t>Rv2 D + M Revizní dvířka do sádrokartonu z hliníkových profilů - viz specifikace v PD</t>
  </si>
  <si>
    <t>546086696</t>
  </si>
  <si>
    <t>230</t>
  </si>
  <si>
    <t>Sa1R</t>
  </si>
  <si>
    <t>Sa1 D + M Sanitární příčka WC výšky 2050 mm - viz specifikace v PD - viz PŘÍLOHA Č. 1</t>
  </si>
  <si>
    <t>1721828472</t>
  </si>
  <si>
    <t xml:space="preserve">Poznámka k položce:_x000d_
Sa1	viz PŘÍLOHA Č. 1		"Sanitární příčka WC výšky 2050 mm
Nosná konstrukce U profil, krycí úhelníky - hliník s komaxitovou barvou RAL
kompaktní desky tl.25 mm,povrch vysokotlaký laminát,barva bílá RAL
nožičky výška 150mm - nerez brus
dveře šířky 700 mm, dělené rozetové kování, nerez brus
wc zavírač
zaměřit na místě po dokončení obkladů"	1	0	1	bílý laminát_x000d_
Sa2				1	0	1	_x000d_
_x000d_
_x000d_
_x000d_
_x000d_
_x000d_
_x000d_
_x000d_
_x000d_
_x000d_
</t>
  </si>
  <si>
    <t>231</t>
  </si>
  <si>
    <t>Sa2R</t>
  </si>
  <si>
    <t>Sa2 D + M Sanitární příčka WC výšky 2050 mm - viz specifikace v PD - viz PŘÍLOHA Č. 1</t>
  </si>
  <si>
    <t>246395253</t>
  </si>
  <si>
    <t>232</t>
  </si>
  <si>
    <t>Sv01R</t>
  </si>
  <si>
    <t>-508702502</t>
  </si>
  <si>
    <t xml:space="preserve">Poznámka k položce:_x000d_
"Bodový světlík do šíkmé střechy ve sklonu 11°:
•  světlíky s horní vrstvou z 1-vrstvové klenuté transparentní akrylátové PMMA kopule, se spodní vrstvou z polycarbonátové PC desky tl. 32 mm a s izolovaným podnožím kopulového světlíku. 
(Ug=0,90 W/m2 K, Uw=0,98 W/m2 K)
Rozměr 1,6 * 2,5 m a 1,6 * 1,8 m
V rámci dodávky světlíků je nutno osadit do otvoru bezpečnostní mříž pro zamezení pádu."_x000d_
_x000d_
_x000d_
_x000d_
_x000d_
_x000d_
_x000d_
_x000d_
_x000d_
</t>
  </si>
  <si>
    <t>233</t>
  </si>
  <si>
    <t>Sv02R</t>
  </si>
  <si>
    <t>1581842712</t>
  </si>
  <si>
    <t>234</t>
  </si>
  <si>
    <t>Sv03R</t>
  </si>
  <si>
    <t>304209440</t>
  </si>
  <si>
    <t>235</t>
  </si>
  <si>
    <t>Sv04R</t>
  </si>
  <si>
    <t>1922291028</t>
  </si>
  <si>
    <t>236</t>
  </si>
  <si>
    <t>998766102</t>
  </si>
  <si>
    <t>Přesun hmot pro konstrukce truhlářské stanovený z hmotnosti přesunovaného materiálu vodorovná dopravní vzdálenost do 50 m v objektech výšky přes 6 do 12 m</t>
  </si>
  <si>
    <t>-1678455856</t>
  </si>
  <si>
    <t>https://podminky.urs.cz/item/CS_URS_2023_01/998766102</t>
  </si>
  <si>
    <t>237</t>
  </si>
  <si>
    <t>767391113</t>
  </si>
  <si>
    <t>Montáž krytiny z tvarovaných plechů trapézových nebo vlnitých, uchycených přistřelením</t>
  </si>
  <si>
    <t>-871323632</t>
  </si>
  <si>
    <t>https://podminky.urs.cz/item/CS_URS_2023_01/767391113</t>
  </si>
  <si>
    <t>924</t>
  </si>
  <si>
    <t>odpočet světlíky</t>
  </si>
  <si>
    <t>-(1,6*2,5*23+1,6*2,5*6+1,6*1,6*3+1,6*1,6*4)</t>
  </si>
  <si>
    <t>238</t>
  </si>
  <si>
    <t>15484113R</t>
  </si>
  <si>
    <t>plech trapézový 160/250 tl 1,00mm</t>
  </si>
  <si>
    <t>-366090863</t>
  </si>
  <si>
    <t>791*1,133 'Přepočtené koeficientem množství</t>
  </si>
  <si>
    <t>239</t>
  </si>
  <si>
    <t>767691822</t>
  </si>
  <si>
    <t>Ostatní práce - vyvěšení nebo zavěšení kovových křídel dveří, plochy do 2 m2</t>
  </si>
  <si>
    <t>430520651</t>
  </si>
  <si>
    <t>https://podminky.urs.cz/item/CS_URS_2023_01/767691822</t>
  </si>
  <si>
    <t>240</t>
  </si>
  <si>
    <t>767691823</t>
  </si>
  <si>
    <t>Ostatní práce - vyvěšení nebo zavěšení kovových křídel dveří, plochy přes 2 m2</t>
  </si>
  <si>
    <t>-1023567539</t>
  </si>
  <si>
    <t>https://podminky.urs.cz/item/CS_URS_2023_01/767691823</t>
  </si>
  <si>
    <t>242</t>
  </si>
  <si>
    <t>D15R</t>
  </si>
  <si>
    <t>D15 D + M Vnitřní jednokřídlé oceloplechové (případně hliníkové) otočné dveře částečně prosklené - cca horní 1/3 900/2100mm vč.kování a zárubně - viz specifikace v PD</t>
  </si>
  <si>
    <t>-10716283</t>
  </si>
  <si>
    <t xml:space="preserve">Poznámka k položce:_x000d_
D15			900	2100		"Vnitřní jednokřídlé oceloplechové (případně hliníkové) otočné dveře částečně prosklené - cca horní 1/3
určené do namáhaných prostor
povrchová úprava v odstínu světle šedém (RAL 7035)"	1		RAL 7035 (světle šedá)	SDK 150 mm		typová bloková ocelová zárubeň do SDK	121	klika	122	klika_x000d_
</t>
  </si>
  <si>
    <t>243</t>
  </si>
  <si>
    <t>D16R</t>
  </si>
  <si>
    <t>D16 D + M Vnitřní jednokřídlé oceloplechové (případně hliníkové) posuvné dveře částečně prosklené - cca horní 1/3 3000/2100mm vč.kování a zárubně - viz specifikace v PD</t>
  </si>
  <si>
    <t>-798441167</t>
  </si>
  <si>
    <t xml:space="preserve">Poznámka k položce:_x000d_
D16			3000	2100		"Vnitřní jednokřídlé oceloplechové (případně hliníkové) posuvné dveře částečně prosklené - cca horní 1/3
určené do namáhaných prostor
povrchová úprava v odstínu světle šedém (RAL 7035)"		1	RAL 7035 (světle šedá)	SDK 150 mm		dodávka včetně vedení, ovládání a příslušenství	121	klika	123	klika_x000d_
</t>
  </si>
  <si>
    <t>244</t>
  </si>
  <si>
    <t>D17R</t>
  </si>
  <si>
    <t>D17 D + M Vnitřní jednokřídlé oceloplechové (případně hliníkové) otočné dveře částečně prosklené - cca horní 1/3 900/2100mm vč.kování a zárubně - viz specifikace v PD</t>
  </si>
  <si>
    <t>1545125463</t>
  </si>
  <si>
    <t xml:space="preserve">Poznámka k položce:_x000d_
D17			900	2100		"Vnitřní jednokřídlé oceloplechové (případně hliníkové) otočné dveře částečně prosklené - cca horní 1/3
určené do namáhaných prostor
povrchová úprava v odstínu světle šedém (RAL 7035)"	1		RAL 7035 (světle šedá)	SDK 150 mm		typová bloková ocelová zárubeň do SDK	124	klika	125	klika_x000d_
</t>
  </si>
  <si>
    <t>245</t>
  </si>
  <si>
    <t>D18R</t>
  </si>
  <si>
    <t>D18 D + M Vnitřní jednokřídlé oceloplechové (případně hliníkové) otočné dveře plné 900/2100mm vč.kování a zárubně - viz specifikace v PD</t>
  </si>
  <si>
    <t>-911407415</t>
  </si>
  <si>
    <t xml:space="preserve">Poznámka k položce:_x000d_
D18			900	2100		"Vnitřní jednokřídlé oceloplechové (případně hliníkové) otočné dveře plné
určené do namáhaných prostor
povrchová úprava v odstínu světle šedém (RAL 7035)"	1		RAL 7035 (světle šedá)	SDK 150 mm		typová bloková ocelová zárubeň do SDK	125	klika	126	klika_x000d_
</t>
  </si>
  <si>
    <t>246</t>
  </si>
  <si>
    <t>D19R</t>
  </si>
  <si>
    <t>D19 D + M Vnitřní jednokřídlé oceloplechové (případně hliníkové) otočné dveře částečně prosklené - cca horní 1/3 900/2100mm vč.kování a zárubně - viz specifikace v PD</t>
  </si>
  <si>
    <t>-449493347</t>
  </si>
  <si>
    <t xml:space="preserve">Poznámka k položce:_x000d_
D19			900	2100		"Vnitřní jednokřídlé oceloplechové (případně hliníkové) otočné dveře částečně prosklené - cca horní 1/3
určené do namáhaných prostor
povrchová úprava v odstínu světle šedém (RAL 7035)"	1		RAL 7035 (světle šedá)	SDK 150 mm		typová bloková ocelová zárubeň do SDK	121	klika	125	klika_x000d_
</t>
  </si>
  <si>
    <t>247</t>
  </si>
  <si>
    <t>D20R</t>
  </si>
  <si>
    <t>D20 D + M Vnitřní jednokřídlé dřevěné otočné dveře plné určené 900/1970mm vč.kování a zárubně - viz specifikace v PD</t>
  </si>
  <si>
    <t>65079502</t>
  </si>
  <si>
    <t xml:space="preserve">Poznámka k položce:_x000d_
D20			900	1970		"Vnitřní jednokřídlé dřevěné otočné dveře plné
určené do namáhaných prostor z dřevotřísky vylehčené dutinami – odlehčená DTD
povrchová úprava vysokotlaký laminát HPL tl. 0,8mm. "		1	RAL 7035 (světle šedá)	SDK 150 mm		typová bloková ocelová zárubeň do SDK	121	klika	127	klika	"dělené rozetové kování
klika / klika
spodní rozeta slepá
samozavírač
generální klíč"_x000d_
_x000d_
</t>
  </si>
  <si>
    <t>248</t>
  </si>
  <si>
    <t>D21R</t>
  </si>
  <si>
    <t>D21 D + M Vnitřní jednokřídlé dřevěné otočné dveře částečně prosklené - cca horní 1/3 800/1970mm vč.kování a zárubně - viz specifikace v PD</t>
  </si>
  <si>
    <t>-892911568</t>
  </si>
  <si>
    <t xml:space="preserve">Poznámka k položce:_x000d_
D21			800	1970		"Vnitřní jednokřídlé dřevěné otočné dveře částečně prosklené - cca horní 1/3
určené do namáhaných prostor z dřevotřísky vylehčené dutinami – odlehčená DTD
povrchová úprava vysokotlaký laminát HPL tl. 0,8mm. "	1		RAL 7035 (světle šedá)	SDK 150 mm		typová bloková ocelová zárubeň do SDK	121	klika	130	klika_x000d_
</t>
  </si>
  <si>
    <t>249</t>
  </si>
  <si>
    <t>D22R</t>
  </si>
  <si>
    <t>D22 D + M Vnitřní jednokřídlé dřevěné otočné dveře plné 700/1970mm vč.kování a zárubně - viz specifikace v PD</t>
  </si>
  <si>
    <t>-1507192448</t>
  </si>
  <si>
    <t xml:space="preserve">Poznámka k položce:_x000d_
D22			700	1970		"Vnitřní jednokřídlé dřevěné otočné dveře plné
určené do namáhaných prostor z dřevotřísky vylehčené dutinami – odlehčená DTD
povrchová úprava vysokotlaký laminát HPL tl. 0,8mm. "	1		RAL 7035 (světle šedá)	SDK 100 mm		typová bloková ocelová zárubeň do SDK	129	klika	130	klika	"dělené rozetové kování
klika / klika
spodní rozeta slepá
samozavírač
generální klíč"_x000d_
</t>
  </si>
  <si>
    <t>250</t>
  </si>
  <si>
    <t>D23R</t>
  </si>
  <si>
    <t>D23 D + M Vnitřní jednokřídlé dřevěné otočné dveře plné 700/1970mm vč.kování a zárubně - viz specifikace v PD</t>
  </si>
  <si>
    <t>-1626143595</t>
  </si>
  <si>
    <t xml:space="preserve">Poznámka k položce:_x000d_
D23			700	1970		"Vnitřní jednokřídlé dřevěné otočné dveře plné
určené do namáhaných prostor z dřevotřísky vylehčené dutinami – odlehčená DTD
povrchová úprava vysokotlaký laminát HPL tl. 0,8mm. "		1	RAL 7035 (světle šedá)	SDK 100 mm		typová bloková ocelová zárubeň do SDK	128	klika	130	klika	"dělené rozetové kování
klika / klika
spodní rozeta slepá
samozavírač
generální klíč"_x000d_
</t>
  </si>
  <si>
    <t>251</t>
  </si>
  <si>
    <t>D24R</t>
  </si>
  <si>
    <t>D24 D + M Vnitřní jednokřídlé dřevěné otočné dveře plné 800/1970mm vč.kování a zárubně - viz specifikace v PD</t>
  </si>
  <si>
    <t>-412310459</t>
  </si>
  <si>
    <t xml:space="preserve">Poznámka k položce:_x000d_
D24			800	1970		"Vnitřní jednokřídlé dřevěné otočné dveře plné
určené do namáhaných prostor z dřevotřísky vylehčené dutinami – odlehčená DTD
povrchová úprava vysokotlaký laminát HPL tl. 0,8mm. "	1		RAL 7035 (světle šedá)	cihelné zdivo 450 mm		typová bloková ocelová zárubeň do cihelného zdiva	130	klika	107	klika_x000d_
</t>
  </si>
  <si>
    <t>252</t>
  </si>
  <si>
    <t>D25R</t>
  </si>
  <si>
    <t>D25 D + M Vnitřní jednokřídlé dřevěné otočné dveře plné 800/1970mm vč.kování a zárubně - viz specifikace v PD</t>
  </si>
  <si>
    <t>73744888</t>
  </si>
  <si>
    <t xml:space="preserve">Poznámka k položce:_x000d_
D25			800	1970		"Vnitřní jednokřídlé dřevěné otočné dveře plné
určené do namáhaných prostor z dřevotřísky vylehčené dutinami – odlehčená DTD
povrchová úprava vysokotlaký laminát HPL tl. 0,8mm. "		1	RAL 7035 (světle šedá)	SDK 100 mm		typová bloková ocelová zárubeň do SDK	107	klika	107	klika_x000d_
</t>
  </si>
  <si>
    <t>253</t>
  </si>
  <si>
    <t>D26R</t>
  </si>
  <si>
    <t>D26 D + M EW30DP3 -C3 Vnitřní požárně odolné dřevěné dveře, hladké plné, jednokřídlové se samozavírač 800/1810mm vč.kování a zárubně - viz specifikace v PD</t>
  </si>
  <si>
    <t>-1130585900</t>
  </si>
  <si>
    <t xml:space="preserve">Poznámka k položce:_x000d_
D26		EW30DP3 -C3	800	1810		"Vnitřní požárně odolné dřevěné dveře, hladké plné, jednokřídlové se samozavíračem
povrchová úprava CPL laminát
• kování klika - klika"	1		RAL 7035 (světle šedá)	cihelné zdivo 490 mm	900/1860	"Typová ocelová zárubeň 
s požární odolností (určené pro sestavy požárních uzávěrů) do cihelného zdiva"	105	klika	106	klika	"dle projektu PO (vyhl.MVč.202/1999; 246/2001)
generální klíč"_x000d_
_x000d_
</t>
  </si>
  <si>
    <t>254</t>
  </si>
  <si>
    <t>D27R</t>
  </si>
  <si>
    <t>D27 D + M Vnitřní jednokřídlé oceloplechové (případně hliníkové) otočné dveře plné 850/1870mm vč.kování a zárubně - viz specifikace v PD</t>
  </si>
  <si>
    <t>-629465973</t>
  </si>
  <si>
    <t xml:space="preserve">Poznámka k položce:_x000d_
D27			850	1970	Paniková klika	"Vnitřní jednokřídlé oceloplechové (případně hliníkové) otočné dveře plné
určené do namáhaných prostor
povrchová úprava v odstínu světle šedém (RAL 7035)
- podříznutí dveří"	1		RAL 7035 (světle šedá)	cihelné zdivo 490 mm	950/2020	typová bloková ocelová zárubeň do cihelného zdiva	103	klika	101	Paniková klika	"dle projektu PO (vyhl.MVč.202/1999; 246/2001)
generální klíč"_x000d_
_x000d_
</t>
  </si>
  <si>
    <t>255</t>
  </si>
  <si>
    <t>D28R</t>
  </si>
  <si>
    <t>D28 D + M Vnější oceloplechové (případně hliníkové) izolované dvoukřídlové dveře - plné
2500/2500mm vč.kování a zárubně - viz specifikace v PD</t>
  </si>
  <si>
    <t>-756319133</t>
  </si>
  <si>
    <t xml:space="preserve">Poznámka k položce:_x000d_
D28			2500	2500	Paniková klika	"Vnější oceloplechové (případně hliníkové) izolované dvoukřídlové dveře - plné
• kování klika (z exteriéru) - paniková klika
• dveřní křídlo vybavené zámkem s panikovou funkcí
• bezpečnostní vložka v systému generálního klíče
• okapnička nad dveře, kartáčová lišta, okopový plech 300mm"	1		RAL 7035 (světle šedá)	porobetonové tvárnice 300 mm + EPS 100 mm	2600/2550	typová bloková ocelová zárubeň porobetonových tvárnic	EXT.	klika	118	Paniková klika	"dle projektu PO (vyhl.MVč.202/1999; 246/2001)
generální klíč"_x000d_
</t>
  </si>
  <si>
    <t>256</t>
  </si>
  <si>
    <t>D29R</t>
  </si>
  <si>
    <t>D29 D + M kování klika (z exteriéru) - paniková klika - viz specifikace v PD</t>
  </si>
  <si>
    <t>1941052217</t>
  </si>
  <si>
    <t xml:space="preserve">Poznámka k položce:_x000d_
D29			950	2010	Paniková klika	"Vnější plastové izolační jednokřídlové dveře - plné
• kování klika (z exteriéru) - paniková klika"_x000d_
</t>
  </si>
  <si>
    <t>257</t>
  </si>
  <si>
    <t>D30R</t>
  </si>
  <si>
    <t>D30 D + M • kování klika (z exteriéru) - paniková klika • dveřní křídlo vybavené zámkem s panikovou funkcí • bezpečnostní vložka v systému generálního klíče - viz specifikace v PD</t>
  </si>
  <si>
    <t>-839019930</t>
  </si>
  <si>
    <t xml:space="preserve">Poznámka k položce:_x000d_
D30			3100	2750	Paniková klika	"Vnější oceloplechové dvoukřídlové dveře - plné
• integrované dvěřní křídlo 1000/2000 mm
• kování klika (z exteriéru) - paniková klika
• dveřní křídlo vybavené zámkem s panikovou funkcí
• bezpečnostní vložka v systému generálního klíče"_x000d_
</t>
  </si>
  <si>
    <t>258</t>
  </si>
  <si>
    <t>Dp1R</t>
  </si>
  <si>
    <t>Dp1 D + M Dilatační profil - profil pro těžké zatížení z pozinkované oceli (pozinkované) - viz specifikace v PD</t>
  </si>
  <si>
    <t>413164478</t>
  </si>
  <si>
    <t xml:space="preserve">Poznámka k položce:_x000d_
Dp1			"Dilatační profil -  profil pro těžké zatížení z pozinkované oceli (pozinkované)  pro vytvoření a ochranu spojů před poškozením při přechodu ze stávající na novou betonovou podlahu uvnitř místnosti. Konstrukce kloubu jako sinusovka zaručuje nepřerušovaným kontaktem pojezdových kol s profilem kloubu pro těžký provoz („jointless system“) bez vibrací přejíždění vysokozdvižnými vozíky bez ohledu na velikost a tvrdost pneumatik.
- m.118 + přechod mezi m.101 a m.121"	3,8+10,5	0	14,3	"konstrukce ze žárově
zinkované oceli"_x000d_
</t>
  </si>
  <si>
    <t>259</t>
  </si>
  <si>
    <t>L1R</t>
  </si>
  <si>
    <t>L1 D + M Ocelový profil L60/60/6 mm pro kotvení nových říms z PZD desek k obvodovému zdivu
+ kotvení - viz specifikace v PD</t>
  </si>
  <si>
    <t>-1226288990</t>
  </si>
  <si>
    <t xml:space="preserve">Poznámka k položce:_x000d_
"Ocelový profil L60/60/6 mm
- pro kotvení nových říms z PZD desek k obvodovému zdivu
+ kotvení pomocí vhodných chemických kotev Ø 12 mm ve vzdálenosti max. 1000 mm do hloubky cca 180 mm (způsob kotvení je nutné ověřit na místě)"_x000d_
_x000d_
_x000d_
_x000d_
_x000d_
_x000d_
_x000d_
_x000d_
_x000d_
</t>
  </si>
  <si>
    <t>4,5</t>
  </si>
  <si>
    <t>260</t>
  </si>
  <si>
    <t>Lh01R</t>
  </si>
  <si>
    <t>Lh01 D + M Lemování hrany podlahové desky v místě vrat - profil 200/100/8 - viz specifikace v PD</t>
  </si>
  <si>
    <t>-743942156</t>
  </si>
  <si>
    <t xml:space="preserve">Poznámka k položce:_x000d_
Lemování hrany podlahové desky v místě vrat - profil 200/100/8_x000d_
"konstrukce ze žárově
zinkované oceli"_x000d_
_x000d_
_x000d_
_x000d_
_x000d_
_x000d_
_x000d_
_x000d_
</t>
  </si>
  <si>
    <t>2,3*2</t>
  </si>
  <si>
    <t>2,8*2</t>
  </si>
  <si>
    <t>3*1</t>
  </si>
  <si>
    <t>261</t>
  </si>
  <si>
    <t>Lh02R</t>
  </si>
  <si>
    <t>Lh02 D + M Lemování hrany podlahové desky v místě vrat - profil 120/100/6 - viz specifikace v PD</t>
  </si>
  <si>
    <t>-23035308</t>
  </si>
  <si>
    <t xml:space="preserve">Poznámka k položce:_x000d_
Lemování hrany podlahové desky v místě vrat - profil 120/100/6_x000d_
_x000d_
"konstrukce ze žárově
zinkované oceli"_x000d_
_x000d_
_x000d_
_x000d_
_x000d_
_x000d_
_x000d_
_x000d_
</t>
  </si>
  <si>
    <t>262</t>
  </si>
  <si>
    <t>Lh03R</t>
  </si>
  <si>
    <t>Lh03 D + M Lemování hrany podlahové desky u skladu uhlí - profil 120/100/6 - viz specifikace v PD</t>
  </si>
  <si>
    <t>2120702191</t>
  </si>
  <si>
    <t xml:space="preserve">Poznámka k položce:_x000d_
Lemování hrany podlahové desky u skladu uhlí - profil 120/100/6_x000d_
"konstrukce ze žárově
zinkované oceli"_x000d_
_x000d_
_x000d_
_x000d_
_x000d_
_x000d_
_x000d_
_x000d_
</t>
  </si>
  <si>
    <t>Li2R</t>
  </si>
  <si>
    <t>Li2 D + M "Hliníková ukončovací lišta- pro ukončení - viz specifikace v PD</t>
  </si>
  <si>
    <t>1620795241</t>
  </si>
  <si>
    <t xml:space="preserve">Poznámka k položce:_x000d_
"Hliníková ukončovací lišta
- pro ukončení vrchní nášlapné vrstvy. Tloušťka - šířka horního  spojovacího profilu = 3 mm. Výška L profilu = 15 - 20 mm kotvená do podkladní lepící vrstvy nebo šroubovaná na hmoždinky do konstrukční skladby podlahy "_x000d_
_x000d_
_x000d_
_x000d_
_x000d_
_x000d_
_x000d_
_x000d_
_x000d_
</t>
  </si>
  <si>
    <t>0,8*2</t>
  </si>
  <si>
    <t>0,9*1</t>
  </si>
  <si>
    <t>265</t>
  </si>
  <si>
    <t>Och01R</t>
  </si>
  <si>
    <t xml:space="preserve">Och01 D + M Zábrana sloupek - Och01 - vč.chemické kotvy 4kusy/kus - viz specifikace v PD </t>
  </si>
  <si>
    <t>-108945625</t>
  </si>
  <si>
    <t>Poznámka k položce:_x000d_
16,38kg/kus</t>
  </si>
  <si>
    <t>266</t>
  </si>
  <si>
    <t>Och02R</t>
  </si>
  <si>
    <t xml:space="preserve">Och02 D + M Ochrana rohu haly - Och02 - vč.chemické kotvy 16kusy/kus - viz specifikace v PD </t>
  </si>
  <si>
    <t>-1130603316</t>
  </si>
  <si>
    <t>Poznámka k položce:_x000d_
138,35kg/kus</t>
  </si>
  <si>
    <t>267</t>
  </si>
  <si>
    <t>Och03R</t>
  </si>
  <si>
    <t xml:space="preserve">Och03 D + M Ochrana skladu uhlí - Och03 - vč.chemické kotvy 12kusy/kus - viz specifikace v PD </t>
  </si>
  <si>
    <t>1200717888</t>
  </si>
  <si>
    <t>Poznámka k položce:_x000d_
124,44kg/kus</t>
  </si>
  <si>
    <t>268</t>
  </si>
  <si>
    <t>Och04R</t>
  </si>
  <si>
    <t xml:space="preserve">Och04 D + M Ochrana skladu uhlí - Och04 - vč.chemické kotvy 12kusy/kus - viz specifikace v PD </t>
  </si>
  <si>
    <t>797242410</t>
  </si>
  <si>
    <t>269</t>
  </si>
  <si>
    <t>Och05R</t>
  </si>
  <si>
    <t xml:space="preserve">Och05 D + M Ochrana vnitřních stěn - Och05 - vč.chemické kotvy 8kusy/kus - viz specifikace v PD </t>
  </si>
  <si>
    <t>2064704268</t>
  </si>
  <si>
    <t>Poznámka k položce:_x000d_
101,56kg/kus</t>
  </si>
  <si>
    <t>270</t>
  </si>
  <si>
    <t>Och06R</t>
  </si>
  <si>
    <t xml:space="preserve">Och06 D + M Ochrana sloupů - Och06 - vč.chemické kotvy 12kusy/kus - viz specifikace v PD </t>
  </si>
  <si>
    <t>-1380700843</t>
  </si>
  <si>
    <t>Poznámka k položce:_x000d_
109,18kg/kus</t>
  </si>
  <si>
    <t>271</t>
  </si>
  <si>
    <t>Och07R</t>
  </si>
  <si>
    <t xml:space="preserve">Och07 D + M Ochrana sloupů - Och07 - viz specifikace v PD </t>
  </si>
  <si>
    <t>1666823139</t>
  </si>
  <si>
    <t>Poznámka k položce:_x000d_
39,47kg/kus</t>
  </si>
  <si>
    <t>272</t>
  </si>
  <si>
    <t>Och08R</t>
  </si>
  <si>
    <t xml:space="preserve">Och08 D + M Ochrana potrubí - Och08 - vč.chemické kotvy 8kusy/kus - viz specifikace v PD </t>
  </si>
  <si>
    <t>652430841</t>
  </si>
  <si>
    <t>Poznámka k položce:_x000d_
1107,22kg/kus</t>
  </si>
  <si>
    <t>273</t>
  </si>
  <si>
    <t>OK01R</t>
  </si>
  <si>
    <t xml:space="preserve">OK01 D + M Ocelové výměny ve střeše - OK01 - vč.chemické kotvy 4kusy/kus - viz specifikace v PD </t>
  </si>
  <si>
    <t>-136154344</t>
  </si>
  <si>
    <t>Poznámka k položce:_x000d_
436,07kg/kus</t>
  </si>
  <si>
    <t>274</t>
  </si>
  <si>
    <t>OK02R</t>
  </si>
  <si>
    <t xml:space="preserve">OK02 D + M Ocelové výměny ve střeše - OK02 - vč.chemické kotvy 4kusy/kus - viz specifikace v PD </t>
  </si>
  <si>
    <t>594018367</t>
  </si>
  <si>
    <t>Poznámka k položce:_x000d_
441,96kg/kus</t>
  </si>
  <si>
    <t>275</t>
  </si>
  <si>
    <t>OK03R</t>
  </si>
  <si>
    <t xml:space="preserve">OK03 D + M Ocelové výměny ve střeše - OK03 - vč.chemické kotvy 4kusy/kus - viz specifikace v PD </t>
  </si>
  <si>
    <t>675156114</t>
  </si>
  <si>
    <t>Poznámka k položce:_x000d_
464,52kg/kus</t>
  </si>
  <si>
    <t>276</t>
  </si>
  <si>
    <t>OK04R</t>
  </si>
  <si>
    <t xml:space="preserve">OK04 D + M Ocelové výměny ve střeše - OK04 - vč.chemické kotvy 4kusy/kus - viz specifikace v PD </t>
  </si>
  <si>
    <t>-309779683</t>
  </si>
  <si>
    <t>Poznámka k položce:_x000d_
388,65kg/kus</t>
  </si>
  <si>
    <t>277</t>
  </si>
  <si>
    <t>OK05R</t>
  </si>
  <si>
    <t xml:space="preserve">OK05 D + M Ocelové výměny ve střeše - OK05 - vč.chemické kotvy 4kusy/kus - viz specifikace v PD </t>
  </si>
  <si>
    <t>197930739</t>
  </si>
  <si>
    <t>Poznámka k položce:_x000d_
435,12kg/kus</t>
  </si>
  <si>
    <t>278</t>
  </si>
  <si>
    <t>OK06R</t>
  </si>
  <si>
    <t xml:space="preserve">OK06 D + M Ocelové výměny ve střeše - OK06 - vč.chemické kotvy 4kusy/kus - viz specifikace v PD </t>
  </si>
  <si>
    <t>-1902758637</t>
  </si>
  <si>
    <t>Poznámka k položce:_x000d_
354,60kg/kus</t>
  </si>
  <si>
    <t>279</t>
  </si>
  <si>
    <t>OK07R</t>
  </si>
  <si>
    <t xml:space="preserve">OK07 D + M Ocelové výměny ve střeše - OK07 - vč.chemické kotvy 3kusy/kus - viz specifikace v PD </t>
  </si>
  <si>
    <t>1405674996</t>
  </si>
  <si>
    <t>Poznámka k položce:_x000d_
302,23kg/kus</t>
  </si>
  <si>
    <t>280</t>
  </si>
  <si>
    <t>OK08R</t>
  </si>
  <si>
    <t xml:space="preserve">OK08 D + M Ocelové výměny ve střeše - OK08 - vč.chemické kotvy 3kusy/kus - viz specifikace v PD </t>
  </si>
  <si>
    <t>-49636027</t>
  </si>
  <si>
    <t>281</t>
  </si>
  <si>
    <t>OK09R</t>
  </si>
  <si>
    <t xml:space="preserve">OK09 D + M Ocelové výměny ve střeše - OK09 - viz specifikace v PD </t>
  </si>
  <si>
    <t>-1611236315</t>
  </si>
  <si>
    <t>Poznámka k položce:_x000d_
188,57kg/kus</t>
  </si>
  <si>
    <t>282</t>
  </si>
  <si>
    <t>OK10R</t>
  </si>
  <si>
    <t xml:space="preserve">OK10 D + M Ocelové výměny ve střeše - OK10 - viz specifikace v PD </t>
  </si>
  <si>
    <t>1616510727</t>
  </si>
  <si>
    <t>283</t>
  </si>
  <si>
    <t>OK11R</t>
  </si>
  <si>
    <t xml:space="preserve">OK11 D + M Ocelové výměny ve střeše - OK11 - vč.chemické kotvy 4kusy/kus - viz specifikace v PD </t>
  </si>
  <si>
    <t>1603526361</t>
  </si>
  <si>
    <t>Poznámka k položce:_x000d_
575,90kg/kus</t>
  </si>
  <si>
    <t>284</t>
  </si>
  <si>
    <t>OK12R</t>
  </si>
  <si>
    <t xml:space="preserve">OK12 D + M Ocelové výměny ve střeše - OK12 - viz specifikace v PD </t>
  </si>
  <si>
    <t>1720151204</t>
  </si>
  <si>
    <t>Poznámka k položce:_x000d_
467,99kg/kus</t>
  </si>
  <si>
    <t>285</t>
  </si>
  <si>
    <t>OK13R</t>
  </si>
  <si>
    <t xml:space="preserve">OK13 D + M Ocelové výměny ve střeše - OK13 - viz specifikace v PD </t>
  </si>
  <si>
    <t>-1866046151</t>
  </si>
  <si>
    <t>Poznámka k položce:_x000d_
448,49kg/kus</t>
  </si>
  <si>
    <t>286</t>
  </si>
  <si>
    <t>OK14R</t>
  </si>
  <si>
    <t xml:space="preserve">OK14 D + M Ocelové výměny ve střeše - OK14 - viz specifikace v PD </t>
  </si>
  <si>
    <t>723512263</t>
  </si>
  <si>
    <t>Poznámka k položce:_x000d_
381,61kg/kus</t>
  </si>
  <si>
    <t>287</t>
  </si>
  <si>
    <t>OK15R</t>
  </si>
  <si>
    <t xml:space="preserve">OK15 D + M Ocelové výměny ve střeše - OK15 - viz specifikace v PD </t>
  </si>
  <si>
    <t>-417046086</t>
  </si>
  <si>
    <t>Poznámka k položce:_x000d_
375,10kg/kus</t>
  </si>
  <si>
    <t>288</t>
  </si>
  <si>
    <t>OK16R</t>
  </si>
  <si>
    <t xml:space="preserve">OK16 D + M Ocelové výměny ve střeše - OK16 - viz specifikace v PD </t>
  </si>
  <si>
    <t>-1620525148</t>
  </si>
  <si>
    <t>Poznámka k položce:_x000d_
691,26kg/kus</t>
  </si>
  <si>
    <t>289</t>
  </si>
  <si>
    <t>OK17R</t>
  </si>
  <si>
    <t xml:space="preserve">OK17 D + M Ocelové výměny ve střeše - OK17 - vč.chemické kotvy 4kusy/kus - viz specifikace v PD </t>
  </si>
  <si>
    <t>258465740</t>
  </si>
  <si>
    <t>Poznámka k položce:_x000d_
274,73kg/kus</t>
  </si>
  <si>
    <t>290</t>
  </si>
  <si>
    <t>OK18R</t>
  </si>
  <si>
    <t xml:space="preserve">OK18 D + M Ocelové výměny ve střeše - OK18 - vč.chemické kotvy 4kusy/kus - viz specifikace v PD </t>
  </si>
  <si>
    <t>1580929593</t>
  </si>
  <si>
    <t>Poznámka k položce:_x000d_
294,51kg/kus</t>
  </si>
  <si>
    <t>291</t>
  </si>
  <si>
    <t>OK19R</t>
  </si>
  <si>
    <t xml:space="preserve">OK19 D + M Ocelové výměny ve střeše - OK19 - vč.chemické kotvy 2kusy/kus - viz specifikace v PD </t>
  </si>
  <si>
    <t>-1934282073</t>
  </si>
  <si>
    <t>Poznámka k položce:_x000d_
40,26kg/kus</t>
  </si>
  <si>
    <t>292</t>
  </si>
  <si>
    <t>OK20R</t>
  </si>
  <si>
    <t xml:space="preserve">OK20 D + M Ocelové výměny ve střeše - OK20 - vč.chemické kotvy 2kusy/kus - viz specifikace v PD </t>
  </si>
  <si>
    <t>1704814379</t>
  </si>
  <si>
    <t>Poznámka k položce:_x000d_
40,40kg/kus</t>
  </si>
  <si>
    <t>293</t>
  </si>
  <si>
    <t>OK21R</t>
  </si>
  <si>
    <t xml:space="preserve">OK21 D + M Ocelové výměny ve střeše - OK21 - vč.chemické kotvy 2kusy/kus - viz specifikace v PD </t>
  </si>
  <si>
    <t>1096901750</t>
  </si>
  <si>
    <t>Poznámka k položce:_x000d_
25,15kg/kus</t>
  </si>
  <si>
    <t>294</t>
  </si>
  <si>
    <t>OK22R</t>
  </si>
  <si>
    <t xml:space="preserve">OK22 D + M Ocelové výměny ve střeše - OK22 - vč.chemické kotvy 2kusy/kus - viz specifikace v PD </t>
  </si>
  <si>
    <t>782147963</t>
  </si>
  <si>
    <t>295</t>
  </si>
  <si>
    <t>OK23R</t>
  </si>
  <si>
    <t xml:space="preserve">OK23 D + M Ocelové výměny ve střeše - OK23 - vč.chemické kotvy 2kusy/kus - viz specifikace v PD </t>
  </si>
  <si>
    <t>2139514694</t>
  </si>
  <si>
    <t>Poznámka k položce:_x000d_
25,30kg/kus</t>
  </si>
  <si>
    <t>296</t>
  </si>
  <si>
    <t>OK24R</t>
  </si>
  <si>
    <t xml:space="preserve">OK24 D + M Ocelová výměna pro vrata V2 a V5 a přístřešky - OK24 - vč.chemické kotvy 8kusy/kus - viz specifikace v PD </t>
  </si>
  <si>
    <t>1557109760</t>
  </si>
  <si>
    <t>Poznámka k položce:_x000d_
199,18kg/kus</t>
  </si>
  <si>
    <t>297</t>
  </si>
  <si>
    <t>OK25R</t>
  </si>
  <si>
    <t xml:space="preserve">OK25 D + M Ocelová výměna pro vrata V3 a V4 a přístřešek - OK25 - vč.chemické kotvy 12kusy/kus - viz specifikace v PD </t>
  </si>
  <si>
    <t>840193449</t>
  </si>
  <si>
    <t>Poznámka k položce:_x000d_
360,06kg/kus</t>
  </si>
  <si>
    <t>298</t>
  </si>
  <si>
    <t>OK26R</t>
  </si>
  <si>
    <t xml:space="preserve">OK26 D + M Ocelová výměna pro vrata V1 a přístřešek - OK26 - vč.chemické kotvy 8kusy/kus - viz specifikace v PD </t>
  </si>
  <si>
    <t>-871494059</t>
  </si>
  <si>
    <t>Poznámka k položce:_x000d_
265,99kg/kus</t>
  </si>
  <si>
    <t>299</t>
  </si>
  <si>
    <t>OK27R</t>
  </si>
  <si>
    <t xml:space="preserve">OK27 D + M Ocelové výměny pro okna na ose 1/B-E - OK27 - viz specifikace v PD </t>
  </si>
  <si>
    <t>238332607</t>
  </si>
  <si>
    <t>Poznámka k položce:_x000d_
76,32kg/kus</t>
  </si>
  <si>
    <t>300</t>
  </si>
  <si>
    <t>OK28R</t>
  </si>
  <si>
    <t xml:space="preserve">OK28 D + M Ocelové výměny pro okna na ose 1/B-E - OK28 - viz specifikace v PD </t>
  </si>
  <si>
    <t>1829675754</t>
  </si>
  <si>
    <t>Poznámka k položce:_x000d_
75,93kg/kus</t>
  </si>
  <si>
    <t>301</t>
  </si>
  <si>
    <t>OK29R</t>
  </si>
  <si>
    <t xml:space="preserve">OK29 D + M Ocelové výměny pro opláštění na ose 2/A - OK29 - vč.chemické kotvy 8kusy/kus - viz specifikace v PD </t>
  </si>
  <si>
    <t>-473901848</t>
  </si>
  <si>
    <t>Poznámka k položce:_x000d_
159,51kg/kus</t>
  </si>
  <si>
    <t>302</t>
  </si>
  <si>
    <t>OK30R</t>
  </si>
  <si>
    <t xml:space="preserve">OK30 D + M Ocelové výměny pro opláštění na ose 6/A - OK30 - vč.chemické kotvy 8kusy/kus - viz specifikace v PD </t>
  </si>
  <si>
    <t>-534799924</t>
  </si>
  <si>
    <t>Poznámka k položce:_x000d_
156,49kg/kus</t>
  </si>
  <si>
    <t>303</t>
  </si>
  <si>
    <t>OK31R</t>
  </si>
  <si>
    <t xml:space="preserve">OK31 D + M Ocelové konstrukce pro VZT a střešní lávka se zábradlím OK31 - vč.pororošty - viz specifikace v PD </t>
  </si>
  <si>
    <t>1255698407</t>
  </si>
  <si>
    <t>Poznámka k položce:_x000d_
3540,24kg/kus</t>
  </si>
  <si>
    <t>305</t>
  </si>
  <si>
    <t>Vr01R</t>
  </si>
  <si>
    <t>Vr01 D + M Průmyslová sekční tepelně izolační svisle zdvižná vrata na ruční pohon + elektrické ovládání s elektropohonem 3000/3000mm - viz specifikace v PD</t>
  </si>
  <si>
    <t>934536069</t>
  </si>
  <si>
    <t xml:space="preserve">Poznámka k položce:_x000d_
"Průmyslová sekční tepelně izolační svisle zdvižná vrata na ruční pohon + elektrické ovládání s elektropohonem:
• lomené vedení pod šikmou střechu 
• tlačítkové ovládání uvnitř + dálkové ovládání
• pojistka proti prasknutí pružin
• vrata z dvoustěnných ocelových žárově pozinkovaných lamel vyplněných PUR pěnou tl. min 40 mm s vodorovným vroubkováním (vratové články s ochranou proti sevření prstů zvenku i zevnitř), s ocelovými koncovými úhelníky
• s podlahovým těsněním a těsněním překladu z EPDM
• výška článku vrat: 625/750 mm
• ochrana povrchu polyesterovým nátěrem, povrchová úprava vysokotlaký laminát HPL tl. 0,8mm
• vložené dveře sloužící jako únikové dveře: bez vysokého prahu, světlá šířka průchodu 940 mm, světlá průchozí výška 2205 mm, výška prahu 5/10/5 mm, práh z ušlechtilé oceli, se zaoblenými hranami, výškou 5 mm a 10 mm uprostřed
(U=1,10 W/m2 K)"_x000d_
_x000d_
_x000d_
_x000d_
_x000d_
</t>
  </si>
  <si>
    <t>306</t>
  </si>
  <si>
    <t>Vr02R</t>
  </si>
  <si>
    <t>Vr02 D + M Průmyslová sekční tepelně izolační svisle zdvižná vrata na ruční pohon + elektrické ovládání s elektropohonem 2800/3000mm - viz specifikace v PD</t>
  </si>
  <si>
    <t>1758278846</t>
  </si>
  <si>
    <t>307</t>
  </si>
  <si>
    <t>Vr03R</t>
  </si>
  <si>
    <t>Vr03 D + M Průmyslová sekční tepelně izolační svisle zdvižná vrata na ruční pohon + elektrické ovládání s elektropohonem 2300/3000mm - viz specifikace v PD</t>
  </si>
  <si>
    <t>-280632548</t>
  </si>
  <si>
    <t>308</t>
  </si>
  <si>
    <t>Vr04R</t>
  </si>
  <si>
    <t>Vr04 D + M Průmyslová sekční tepelně izolační svisle zdvižná vrata na ruční pohon + elektrické ovládání s elektropohonem 2300/3000mm - viz specifikace v PD</t>
  </si>
  <si>
    <t>-1669782138</t>
  </si>
  <si>
    <t>309</t>
  </si>
  <si>
    <t>Vr05R</t>
  </si>
  <si>
    <t>Vr05 D + M Průmyslová sekční tepelně izolační svisle zdvižná vrata na ruční pohon + elektrické ovládání s elektropohonem 2800/3000mm - viz specifikace v PD</t>
  </si>
  <si>
    <t>258496337</t>
  </si>
  <si>
    <t>310</t>
  </si>
  <si>
    <t>Z01R</t>
  </si>
  <si>
    <t xml:space="preserve">Z01 D + M Žebřík na střechu haly Z01 - vč.chemické kotvy 16kusy/kus - viz specifikace v PD </t>
  </si>
  <si>
    <t>-102990414</t>
  </si>
  <si>
    <t>Poznámka k položce:_x000d_
387,72kg/kus</t>
  </si>
  <si>
    <t>313</t>
  </si>
  <si>
    <t>Z1R</t>
  </si>
  <si>
    <t>Z1 D + M Poklopy čistících šachet, Žárově pozinkovaný, vodotěsný, rozměr 600/600 mm, vč. rámu s kotvami - viz specifikace v PD</t>
  </si>
  <si>
    <t>-385508516</t>
  </si>
  <si>
    <t xml:space="preserve">Poznámka k položce:_x000d_
Poklopy čistících šachet_x000d_
Žárově pozinkovaný, vodotěsný, rozměr 600/600 mm, vč. rámu s kotvami._x000d_
</t>
  </si>
  <si>
    <t>314</t>
  </si>
  <si>
    <t>Z2R</t>
  </si>
  <si>
    <t>Z2 D + M Záchytný a zádržný systém proti pádu z výšky a do hloubky - viz specifikace v PD</t>
  </si>
  <si>
    <t>-1244965346</t>
  </si>
  <si>
    <t>771</t>
  </si>
  <si>
    <t>Podlahy z dlaždic</t>
  </si>
  <si>
    <t>316</t>
  </si>
  <si>
    <t>771111011</t>
  </si>
  <si>
    <t>Příprava podkladu před provedením dlažby vysátí podlah</t>
  </si>
  <si>
    <t>8823091</t>
  </si>
  <si>
    <t>https://podminky.urs.cz/item/CS_URS_2023_01/771111011</t>
  </si>
  <si>
    <t>317</t>
  </si>
  <si>
    <t>771121011</t>
  </si>
  <si>
    <t>Příprava podkladu před provedením dlažby nátěr penetrační na podlahu</t>
  </si>
  <si>
    <t>1148024130</t>
  </si>
  <si>
    <t>https://podminky.urs.cz/item/CS_URS_2023_01/771121011</t>
  </si>
  <si>
    <t>•keramickádlažba300x300resp.600x300mm,protiskluzná,matná,odstínyšedé tl. 10 mm</t>
  </si>
  <si>
    <t>• tenkovrstvý flexibilní lepící tmel tl. 3 mm</t>
  </si>
  <si>
    <t>• stěrková hydroizolace tl. 2 mm</t>
  </si>
  <si>
    <t>• samonivelační vyrovnávací stěrka tl. 5mm</t>
  </si>
  <si>
    <t>• systémová penetrace podkladu</t>
  </si>
  <si>
    <t xml:space="preserve">P05   14,3</t>
  </si>
  <si>
    <t>Podlaha WC chlapci m.107</t>
  </si>
  <si>
    <t>14,3</t>
  </si>
  <si>
    <t xml:space="preserve">P08   15,06</t>
  </si>
  <si>
    <t>30*2 "2x ve skladbě podlahy</t>
  </si>
  <si>
    <t>318</t>
  </si>
  <si>
    <t>771151012</t>
  </si>
  <si>
    <t>Příprava podkladu před provedením dlažby samonivelační stěrka min.pevnosti 20 MPa, tloušťky přes 3 do 5 mm</t>
  </si>
  <si>
    <t>-671687187</t>
  </si>
  <si>
    <t>https://podminky.urs.cz/item/CS_URS_2023_01/771151012</t>
  </si>
  <si>
    <t>319</t>
  </si>
  <si>
    <t>771576114</t>
  </si>
  <si>
    <t>Montáž podlah z dlaždic keramických lepených flexibilním rychletuhnoucím lepidlem velkoformátových hladkých přes 4 do 6 ks/m2</t>
  </si>
  <si>
    <t>2138308114</t>
  </si>
  <si>
    <t>https://podminky.urs.cz/item/CS_URS_2023_01/771576114</t>
  </si>
  <si>
    <t>320</t>
  </si>
  <si>
    <t>59761007</t>
  </si>
  <si>
    <t>dlažba velkoformátová keramická slinutá hladká do interiéru i exteriéru přes 4 do 6ks/m2</t>
  </si>
  <si>
    <t>-845150824</t>
  </si>
  <si>
    <t>30*1,15 'Přepočtené koeficientem množství</t>
  </si>
  <si>
    <t>321</t>
  </si>
  <si>
    <t>771577114</t>
  </si>
  <si>
    <t>Montáž podlah z dlaždic keramických lepených flexibilním lepidlem Příplatek k cenám za dvousložkový spárovací tmel</t>
  </si>
  <si>
    <t>1697436</t>
  </si>
  <si>
    <t>https://podminky.urs.cz/item/CS_URS_2023_01/771577114</t>
  </si>
  <si>
    <t>322</t>
  </si>
  <si>
    <t>771577115</t>
  </si>
  <si>
    <t>Montáž podlah z dlaždic keramických lepených flexibilním lepidlem Příplatek k cenám za dvousložkové lepidlo</t>
  </si>
  <si>
    <t>-718793129</t>
  </si>
  <si>
    <t>https://podminky.urs.cz/item/CS_URS_2023_01/771577115</t>
  </si>
  <si>
    <t>323</t>
  </si>
  <si>
    <t>771591112</t>
  </si>
  <si>
    <t>Izolace podlahy pod dlažbu nátěrem nebo stěrkou ve dvou vrstvách</t>
  </si>
  <si>
    <t>-1960023133</t>
  </si>
  <si>
    <t>https://podminky.urs.cz/item/CS_URS_2023_01/771591112</t>
  </si>
  <si>
    <t>324</t>
  </si>
  <si>
    <t>771592011</t>
  </si>
  <si>
    <t>Čištění vnitřních ploch po položení dlažby podlah nebo schodišť chemickými prostředky</t>
  </si>
  <si>
    <t>-37768402</t>
  </si>
  <si>
    <t>https://podminky.urs.cz/item/CS_URS_2023_01/771592011</t>
  </si>
  <si>
    <t>325</t>
  </si>
  <si>
    <t>998771101</t>
  </si>
  <si>
    <t>Přesun hmot pro podlahy z dlaždic stanovený z hmotnosti přesunovaného materiálu vodorovná dopravní vzdálenost do 50 m v objektech výšky do 6 m</t>
  </si>
  <si>
    <t>999994625</t>
  </si>
  <si>
    <t>https://podminky.urs.cz/item/CS_URS_2023_01/998771101</t>
  </si>
  <si>
    <t>781</t>
  </si>
  <si>
    <t>Dokončovací práce - obklady</t>
  </si>
  <si>
    <t>326</t>
  </si>
  <si>
    <t>781111011</t>
  </si>
  <si>
    <t>Příprava podkladu před provedením obkladu oprášení (ometení) stěny</t>
  </si>
  <si>
    <t>-629603084</t>
  </si>
  <si>
    <t>https://podminky.urs.cz/item/CS_URS_2023_01/781111011</t>
  </si>
  <si>
    <t>327</t>
  </si>
  <si>
    <t>781121011</t>
  </si>
  <si>
    <t>Příprava podkladu před provedením obkladu nátěr penetrační na stěnu</t>
  </si>
  <si>
    <t>1341922059</t>
  </si>
  <si>
    <t>https://podminky.urs.cz/item/CS_URS_2023_01/781121011</t>
  </si>
  <si>
    <t>328</t>
  </si>
  <si>
    <t>781131112</t>
  </si>
  <si>
    <t>Izolace stěny pod obklad izolace nátěrem nebo stěrkou ve dvou vrstvách</t>
  </si>
  <si>
    <t>-1244511012</t>
  </si>
  <si>
    <t>https://podminky.urs.cz/item/CS_URS_2023_01/781131112</t>
  </si>
  <si>
    <t>hydroizol. stěrka s vytažením na stěny</t>
  </si>
  <si>
    <t>styk podlaha x stěna</t>
  </si>
  <si>
    <t>54,83*0,3</t>
  </si>
  <si>
    <t>329</t>
  </si>
  <si>
    <t>781131264</t>
  </si>
  <si>
    <t>Izolace stěny pod obklad izolace těsnícími izolačními pásy mezi podlahou a stěnu</t>
  </si>
  <si>
    <t>-620977974</t>
  </si>
  <si>
    <t>https://podminky.urs.cz/item/CS_URS_2023_01/781131264</t>
  </si>
  <si>
    <t>54,83</t>
  </si>
  <si>
    <t>330</t>
  </si>
  <si>
    <t>781474154</t>
  </si>
  <si>
    <t>Montáž obkladů vnitřních stěn z dlaždic keramických lepených flexibilním lepidlem velkoformátových hladkých přes 4 do 6 ks/m2</t>
  </si>
  <si>
    <t>1501743770</t>
  </si>
  <si>
    <t>https://podminky.urs.cz/item/CS_URS_2023_01/781474154</t>
  </si>
  <si>
    <t>keramický obklad</t>
  </si>
  <si>
    <t>(4,1*2+3,4*2)*1,8</t>
  </si>
  <si>
    <t>(2*2+1,7*2)*1,8</t>
  </si>
  <si>
    <t>(2,21*2+2,305*2)*1,8</t>
  </si>
  <si>
    <t>(2,5*2+2,2*2)*1,8</t>
  </si>
  <si>
    <t>(1*2+2,35*2)*1,8</t>
  </si>
  <si>
    <t>(1,3*2+2,35*2)*1,8</t>
  </si>
  <si>
    <t>-1,8*(0,8*5+0,7*4+0,9) "dveře</t>
  </si>
  <si>
    <t>331</t>
  </si>
  <si>
    <t>59761001</t>
  </si>
  <si>
    <t>obklad velkoformátový keramický hladký přes 4 do 6ks/m2</t>
  </si>
  <si>
    <t>-1023079331</t>
  </si>
  <si>
    <t>85*1,15 'Přepočtené koeficientem množství</t>
  </si>
  <si>
    <t>332</t>
  </si>
  <si>
    <t>781477114</t>
  </si>
  <si>
    <t>Montáž obkladů vnitřních stěn z dlaždic keramických Příplatek k cenám za dvousložkový spárovací tmel</t>
  </si>
  <si>
    <t>774444379</t>
  </si>
  <si>
    <t>https://podminky.urs.cz/item/CS_URS_2023_01/781477114</t>
  </si>
  <si>
    <t>333</t>
  </si>
  <si>
    <t>781477115</t>
  </si>
  <si>
    <t>Montáž obkladů vnitřních stěn z dlaždic keramických Příplatek k cenám za dvousložkové lepidlo</t>
  </si>
  <si>
    <t>-1998119225</t>
  </si>
  <si>
    <t>https://podminky.urs.cz/item/CS_URS_2023_01/781477115</t>
  </si>
  <si>
    <t>334</t>
  </si>
  <si>
    <t>781494111</t>
  </si>
  <si>
    <t>Obklad - dokončující práce profily ukončovací plastové lepené flexibilním lepidlem rohové</t>
  </si>
  <si>
    <t>1120357363</t>
  </si>
  <si>
    <t>https://podminky.urs.cz/item/CS_URS_2023_01/781494111</t>
  </si>
  <si>
    <t>6*1,8</t>
  </si>
  <si>
    <t>8*1,8</t>
  </si>
  <si>
    <t>4*1,8</t>
  </si>
  <si>
    <t>335</t>
  </si>
  <si>
    <t>781494511</t>
  </si>
  <si>
    <t>Obklad - dokončující práce profily ukončovací plastové lepené flexibilním lepidlem ukončovací</t>
  </si>
  <si>
    <t>-187108411</t>
  </si>
  <si>
    <t>https://podminky.urs.cz/item/CS_URS_2023_01/781494511</t>
  </si>
  <si>
    <t>keramický obklad - ukončení obkladu</t>
  </si>
  <si>
    <t>336</t>
  </si>
  <si>
    <t>781495115</t>
  </si>
  <si>
    <t>Obklad - dokončující práce ostatní práce spárování silikonem</t>
  </si>
  <si>
    <t>1068897173</t>
  </si>
  <si>
    <t>https://podminky.urs.cz/item/CS_URS_2023_01/781495115</t>
  </si>
  <si>
    <t>SILIKON STYK S PODLAHOU</t>
  </si>
  <si>
    <t>styk dlažba x sokl</t>
  </si>
  <si>
    <t>styk obklad x dlažba</t>
  </si>
  <si>
    <t>337</t>
  </si>
  <si>
    <t>781495211</t>
  </si>
  <si>
    <t>Čištění vnitřních ploch po provedení obkladu stěn chemickými prostředky</t>
  </si>
  <si>
    <t>-1384146366</t>
  </si>
  <si>
    <t>https://podminky.urs.cz/item/CS_URS_2023_01/781495211</t>
  </si>
  <si>
    <t>338</t>
  </si>
  <si>
    <t>998781101</t>
  </si>
  <si>
    <t>Přesun hmot pro obklady keramické stanovený z hmotnosti přesunovaného materiálu vodorovná dopravní vzdálenost do 50 m v objektech výšky do 6 m</t>
  </si>
  <si>
    <t>634573715</t>
  </si>
  <si>
    <t>https://podminky.urs.cz/item/CS_URS_2023_01/998781101</t>
  </si>
  <si>
    <t>783</t>
  </si>
  <si>
    <t>Dokončovací práce - nátěry</t>
  </si>
  <si>
    <t>339</t>
  </si>
  <si>
    <t>783301313</t>
  </si>
  <si>
    <t>Příprava podkladu zámečnických konstrukcí před provedením nátěru odmaštění odmašťovačem ředidlovým</t>
  </si>
  <si>
    <t>767682291</t>
  </si>
  <si>
    <t>https://podminky.urs.cz/item/CS_URS_2023_01/783301313</t>
  </si>
  <si>
    <t>nátěr ocelových překladů</t>
  </si>
  <si>
    <t>0,4*(1,8*3)</t>
  </si>
  <si>
    <t>340</t>
  </si>
  <si>
    <t>783314203</t>
  </si>
  <si>
    <t>Základní antikorozní nátěr zámečnických konstrukcí jednonásobný syntetický samozákladující</t>
  </si>
  <si>
    <t>-1810212747</t>
  </si>
  <si>
    <t>https://podminky.urs.cz/item/CS_URS_2023_01/783314203</t>
  </si>
  <si>
    <t>341</t>
  </si>
  <si>
    <t>783813101</t>
  </si>
  <si>
    <t>Penetrační nátěr omítek hladkých betonových povrchů syntetický</t>
  </si>
  <si>
    <t>-934982620</t>
  </si>
  <si>
    <t>https://podminky.urs.cz/item/CS_URS_2023_01/783813101</t>
  </si>
  <si>
    <t>Viditelné prefa stěny přístavby budou opatřeny impregnací nebo bílým nátěrem.</t>
  </si>
  <si>
    <t>Viditelné plochy ŽB prefa konstrukcí budou opatřeny impregnacÍ</t>
  </si>
  <si>
    <t>S1 D + M Prefa sloup 400/400/6275mm Beton C 45/55 - vnitřní sloupy osa C - 2x KONZ - viz specifikace v PD</t>
  </si>
  <si>
    <t>2,000*0,4*4*6,275</t>
  </si>
  <si>
    <t>S2 D + M Prefa sloup 400/400/4930mm Beton C 45/55 - obvodové sloupy osa E - viz specifikace v PD</t>
  </si>
  <si>
    <t>3,000*0,4*4*4,93</t>
  </si>
  <si>
    <t>S2a D + M Prefa sloup 400/400/4930mm Beton C 45/55 - obvodové sloupy osa E - viz specifikace v PD</t>
  </si>
  <si>
    <t>1,000*0,4*4*4,93</t>
  </si>
  <si>
    <t>S2b D + M Prefa sloup 400/400/4930mm Beton C 45/55 - obvodové sloupy osa E - viz specifikace v PD</t>
  </si>
  <si>
    <t>1,000*0,4*4*4,33</t>
  </si>
  <si>
    <t>S3 D + M Prefa sloup 400/400/4330mm Beton C 45/55 - sloupy osa A - viz specifikace v PD</t>
  </si>
  <si>
    <t>2,000*0,4*4*4,33</t>
  </si>
  <si>
    <t>S3a D + M Prefa sloup 400/400/4330mm Beton C 45/55 - sloupy osa A - viz specifikace v PD</t>
  </si>
  <si>
    <t>S3b D + M Prefa sloup 400/400/4330mm Beton C 45/55 - sloupy osa A - viz specifikace v PD</t>
  </si>
  <si>
    <t>S4 D + M Prefa sloup 400/400/4330mm Beton C 45/55 - sloup osa A/4 - 1x KONZ. - viz specifikace v PD</t>
  </si>
  <si>
    <t>S10 D + M Prefa sloup 400/400/6285mm Beton C 45/55 - štítové sloupy osa 7 - viz specifikace v PD</t>
  </si>
  <si>
    <t>1,000*0,4*4*6,285</t>
  </si>
  <si>
    <t>S11 D + M Prefa sloup 400/400/5680mm Beton C 45/55 - štítové sloupy osa 7 - viz specifikace v PD</t>
  </si>
  <si>
    <t>1,000*0,4*4*5,68</t>
  </si>
  <si>
    <t>S11z D + M Prefa sloup 400/400/5680mm Beton C 45/55 - štítové sloupy osa 7 - viz specifikace v PD</t>
  </si>
  <si>
    <t>S12 D + M Prefa sloup 400/400/5270mm Beton C 45/55 - štítové sloupy osa 7 - viz specifikace v PD</t>
  </si>
  <si>
    <t>1,000*0,4*4*5,27</t>
  </si>
  <si>
    <t>S13 D + M Prefa sloup 400/400/4670mm Beton C 45/55 - štítové sloupy osa 7 - viz specifikace v PD</t>
  </si>
  <si>
    <t>1,000*0,4*4*4,67</t>
  </si>
  <si>
    <t>S14 D + M Prefa sloup 400/400/6885mm Beton C 45/55 - štítové sloupy osa 1 - viz specifikace v PD</t>
  </si>
  <si>
    <t>1,000*0,4*4*6,885</t>
  </si>
  <si>
    <t>S15 D + M Prefa sloup 400/400/6280mm Beton C 45/55 - štítové sloupy osa 1 - viz specifikace v PD</t>
  </si>
  <si>
    <t>1,000*0,4*4*6,28</t>
  </si>
  <si>
    <t>S15z D + M Prefa sloup 400/400/6280mm Beton C 45/55 - štítové sloupy osa 1 - viz specifikace v PD</t>
  </si>
  <si>
    <t>S16 D + M Prefa sloup 400/400/5270mm Beton C 45/55 - štítové sloupy osa 1 - viz specifikace v PD</t>
  </si>
  <si>
    <t>S17 D + M Prefa sloup 400/400/5270mm Beton C 45/55 - štítové sloupy osa 1 - viz specifikace v PD</t>
  </si>
  <si>
    <t>ON01 D + M Prefa obvodové nosníky 190/350/5280mm Beton C 45/55 - viz specifikace v PD</t>
  </si>
  <si>
    <t>4,000*(0,35+0,19*2)*5,28</t>
  </si>
  <si>
    <t>ON2 D + M Prefa obvodové nosníky 190/350/5490mm Beton C 45/55 - viz specifikace v PD</t>
  </si>
  <si>
    <t>1,000*(0,35+0,19*2)*5,49</t>
  </si>
  <si>
    <t>ON2a D + M Prefa obvodové nosníky 190/350/5490mm Beton C 45/55 - viz specifikace v PD</t>
  </si>
  <si>
    <t>ON2b D + M Prefa obvodové nosníky 190/350/5490mm Beton C 45/55 - viz specifikace v PD</t>
  </si>
  <si>
    <t>ON2c D + M Prefa obvodové nosníky 190/350/5490mm Beton C 45/55 - viz specifikace v PD</t>
  </si>
  <si>
    <t>V1 D + M Prefa vazník 180-400/900/11570mm Beton C 45/55 - vazníky tvaru T - viz specifikace v PD</t>
  </si>
  <si>
    <t>3,000*(0,4*2+0,9*2)*11,57</t>
  </si>
  <si>
    <t>VA1 D + M Prefa vaznice 160-400/800/10575mm Beton C 45/55 - vaznice tvaru T - viz specifikace v PD</t>
  </si>
  <si>
    <t>4,000*(0,4*2+0,8*2)*10,575</t>
  </si>
  <si>
    <t>VA1a D + M Prefa vaznice 160-400/800/10575mm Beton C 45/55 - vaznice tvaru T - viz specifikace v PD</t>
  </si>
  <si>
    <t>1,000*(0,4*2+0,8*2)*10,575</t>
  </si>
  <si>
    <t>VA1b D + M Prefa vaznice 160-400/800/10575mm Beton C 45/55 - vaznice tvaru T - viz specifikace v PD</t>
  </si>
  <si>
    <t>VA1c D + M Prefa vaznice 160-400/800/10575mm Beton C 45/55 - vaznice tvaru T - viz specifikace v PD</t>
  </si>
  <si>
    <t>VA1d D + M Prefa vaznice 160-400/800/10575mm Beton C 45/55 - vaznice tvaru T - viz specifikace v PD</t>
  </si>
  <si>
    <t>VA1e D + M Prefa vaznice 160-400/800/10575mm Beton C 45/55 - vaznice tvaru T - viz specifikace v PD</t>
  </si>
  <si>
    <t>VA1f D + M Prefa vaznice 160-400/800/10575mm Beton C 45/55 - vaznice tvaru T - viz specifikace v PD</t>
  </si>
  <si>
    <t>ZT1 D + M Prefa ztužidla 190/455/5980mm Beton C 45/55 - viz specifikace v PD</t>
  </si>
  <si>
    <t>7,000*(0,19*2+0,455*2)*5,98</t>
  </si>
  <si>
    <t>ZT1a D + M Prefa ztužidla 190/455/5980mm Beton C 45/55 - viz specifikace v PD</t>
  </si>
  <si>
    <t>1,000*(0,19*2+0,455*2)*5,98</t>
  </si>
  <si>
    <t>ZT1b D + M Prefa ztužidla 190/455/5980mm Beton C 45/55 - viz specifikace v PD</t>
  </si>
  <si>
    <t>ZT1c D + M Prefa ztužidla 190/455/5980mm Beton C 45/55 - viz specifikace v PD</t>
  </si>
  <si>
    <t>ZT2 D + M Prefa ztužidla 190/455/5980mm Beton C 45/55 - viz specifikace v PD</t>
  </si>
  <si>
    <t>ZT3 D + M Prefa ztužidla 190/455/5980mm Beton C 45/55 - viz specifikace v PD</t>
  </si>
  <si>
    <t>342</t>
  </si>
  <si>
    <t>783817101</t>
  </si>
  <si>
    <t>Krycí (ochranný ) nátěr omítek jednonásobný hladkých betonových povrchů nebo povrchů z desek na bázi dřeva (dřevovláknitých apod.) syntetický</t>
  </si>
  <si>
    <t>-856159552</t>
  </si>
  <si>
    <t>https://podminky.urs.cz/item/CS_URS_2023_01/783817101</t>
  </si>
  <si>
    <t>343</t>
  </si>
  <si>
    <t>783823133</t>
  </si>
  <si>
    <t>Penetrační nátěr omítek hladkých omítek hladkých, zrnitých tenkovrstvých nebo štukových stupně členitosti 1 a 2 silikátový</t>
  </si>
  <si>
    <t>321664457</t>
  </si>
  <si>
    <t>https://podminky.urs.cz/item/CS_URS_2023_01/783823133</t>
  </si>
  <si>
    <t>344</t>
  </si>
  <si>
    <t>783827423</t>
  </si>
  <si>
    <t>Krycí (ochranný ) nátěr omítek dvojnásobný hladkých omítek hladkých, zrnitých tenkovrstvých nebo štukových stupně členitosti 1 a 2 silikátový</t>
  </si>
  <si>
    <t>-710031251</t>
  </si>
  <si>
    <t>https://podminky.urs.cz/item/CS_URS_2023_01/783827423</t>
  </si>
  <si>
    <t>345</t>
  </si>
  <si>
    <t>783933161</t>
  </si>
  <si>
    <t>Penetrační nátěr betonových podlah pórovitých ( např. z cihelné dlažby, betonu apod.) epoxidový</t>
  </si>
  <si>
    <t>-1588605529</t>
  </si>
  <si>
    <t>https://podminky.urs.cz/item/CS_URS_2023_01/783933161</t>
  </si>
  <si>
    <t>346</t>
  </si>
  <si>
    <t>783937163</t>
  </si>
  <si>
    <t>Krycí (uzavírací) nátěr betonových podlah dvojnásobný epoxidový rozpouštědlový</t>
  </si>
  <si>
    <t>1471513368</t>
  </si>
  <si>
    <t>https://podminky.urs.cz/item/CS_URS_2023_01/783937163</t>
  </si>
  <si>
    <t>784</t>
  </si>
  <si>
    <t>Dokončovací práce - malby a tapety</t>
  </si>
  <si>
    <t>347</t>
  </si>
  <si>
    <t>784111003</t>
  </si>
  <si>
    <t>Oprášení (ometení) podkladu v místnostech výšky přes 3,80 do 5,00 m</t>
  </si>
  <si>
    <t>-524161921</t>
  </si>
  <si>
    <t>https://podminky.urs.cz/item/CS_URS_2023_01/784111003</t>
  </si>
  <si>
    <t>348</t>
  </si>
  <si>
    <t>784181123</t>
  </si>
  <si>
    <t>Penetrace podkladu jednonásobná hloubková akrylátová bezbarvá v místnostech výšky přes 3,80 do 5,00 m</t>
  </si>
  <si>
    <t>-1875447367</t>
  </si>
  <si>
    <t>https://podminky.urs.cz/item/CS_URS_2023_01/784181123</t>
  </si>
  <si>
    <t>349</t>
  </si>
  <si>
    <t>784211103</t>
  </si>
  <si>
    <t>Malby z malířských směsí oděruvzdorných za mokra dvojnásobné, bílé za mokra oděruvzdorné výborně v místnostech výšky přes 3,80 do 5,00 m</t>
  </si>
  <si>
    <t>-925558665</t>
  </si>
  <si>
    <t>https://podminky.urs.cz/item/CS_URS_2023_01/784211103</t>
  </si>
  <si>
    <t>malba nad keramický obklad</t>
  </si>
  <si>
    <t>(4,1*2+3,4*2)*(2,5-1,8)</t>
  </si>
  <si>
    <t>(2*2+1,7*2)*(2,5-1,8)</t>
  </si>
  <si>
    <t>(2,21*2+2,305*2)*(2,5-1,8)</t>
  </si>
  <si>
    <t>(2,5*2+2,2*2)*(2,5-1,8)</t>
  </si>
  <si>
    <t>(1*2+2,35*2)*(2,5-1,8)</t>
  </si>
  <si>
    <t>(1,3*2+2,35*2)*(2,5-1,8)</t>
  </si>
  <si>
    <t>(3,9-1,5)*(7+2,305+2,3+2,8+2,3+2,2)*2</t>
  </si>
  <si>
    <t>(4,8-1,5)*(21)*2</t>
  </si>
  <si>
    <t>(5,3-1,5)*(9)*2</t>
  </si>
  <si>
    <t>((5,3+4,8)/2-1,5)*(10,6+15,6+20,9)*2</t>
  </si>
  <si>
    <t>ztratné</t>
  </si>
  <si>
    <t>781,544*1,05</t>
  </si>
  <si>
    <t>350</t>
  </si>
  <si>
    <t>784660101</t>
  </si>
  <si>
    <t>Linkrustace s vrchním nátěrem latexovým v místnostech výšky do 3,80 m</t>
  </si>
  <si>
    <t>-42831068</t>
  </si>
  <si>
    <t>https://podminky.urs.cz/item/CS_URS_2023_01/784660101</t>
  </si>
  <si>
    <t>Vnitřní povrchy stěn budou kvalitou povrchu odpovídat stupni jakosti Q2 + 2x výmalba (barva RAL 9010 - bílá) + nátěr transparetní krycí vrstvou</t>
  </si>
  <si>
    <t>omyvatelného latexu do výšky 1,80m</t>
  </si>
  <si>
    <t>1,8*(7,1+0,6*2+5,7+8,1+6,6)</t>
  </si>
  <si>
    <t>351</t>
  </si>
  <si>
    <t>HZS1292</t>
  </si>
  <si>
    <t>Hodinové zúčtovací sazby profesí HSV zemní a pomocné práce stavební dělník</t>
  </si>
  <si>
    <t>512</t>
  </si>
  <si>
    <t>386034400</t>
  </si>
  <si>
    <t>https://podminky.urs.cz/item/CS_URS_2023_01/HZS1292</t>
  </si>
  <si>
    <t>stavební přípomoce a práce nezahrnuté ve výkazu výměr</t>
  </si>
  <si>
    <t>8*5*3</t>
  </si>
  <si>
    <t>352</t>
  </si>
  <si>
    <t>HZS2492</t>
  </si>
  <si>
    <t>Hodinové zúčtovací sazby profesí PSV zednické výpomoci a pomocné práce PSV pomocný dělník PSV</t>
  </si>
  <si>
    <t>-1777664777</t>
  </si>
  <si>
    <t>https://podminky.urs.cz/item/CS_URS_2023_01/HZS2492</t>
  </si>
  <si>
    <t>OST</t>
  </si>
  <si>
    <t>Ostatní</t>
  </si>
  <si>
    <t>353</t>
  </si>
  <si>
    <t>Bs1R</t>
  </si>
  <si>
    <t>Bs1 D + M Betonové svodidlo - 440x500x1000 mm, 255 kg - viz specifikace v PD</t>
  </si>
  <si>
    <t>1935019241</t>
  </si>
  <si>
    <t xml:space="preserve">Poznámka k položce:_x000d_
Betonové svodidlo - 440x500x1000 mm, 255 kg_x000d_
_x000d_
</t>
  </si>
  <si>
    <t>354</t>
  </si>
  <si>
    <t>Bs2R</t>
  </si>
  <si>
    <t>Bs2 D + M Betonové svodidlo - 440x500x2000 mm, 510 kg - viz specifikace v PD</t>
  </si>
  <si>
    <t>1046744914</t>
  </si>
  <si>
    <t xml:space="preserve">Poznámka k položce:_x000d_
Betonové svodidlo - 440x500x2000 mm, 510 kg_x000d_
_x000d_
_x000d_
</t>
  </si>
  <si>
    <t>355</t>
  </si>
  <si>
    <t>Bs3R</t>
  </si>
  <si>
    <t>Bs3 D + M Betonové svodidlo - oblouk 440x500 mm, R = 1000 mm, 320 kg - viz specifikace v PD</t>
  </si>
  <si>
    <t>582477637</t>
  </si>
  <si>
    <t xml:space="preserve">Poznámka k položce:_x000d_
Betonové svodidlo - oblouk 440x500 mm, R = 1000 mm,  320 kg_x000d_
_x000d_
_x000d_
</t>
  </si>
  <si>
    <t>356</t>
  </si>
  <si>
    <t>Kt01R</t>
  </si>
  <si>
    <t>Kt01 D + M Komínové těleso - 4 kořovody Ø 200 mm- 2x dvouprůduchová komínová tvárnice s keramickou vložkou a tepelnou izolací - 360x670 mm, v. 330 mm - viz specifikace v PD</t>
  </si>
  <si>
    <t>1648267352</t>
  </si>
  <si>
    <t xml:space="preserve">Poznámka k položce:_x000d_
Kt01			"Komínové těleso - 4 kořovody Ø 200 mm
- 2x dvouprůduchová komínová tvárnice s keramickou vložkou a tepelnou izolací - 360x670 mm, v. 330 mm
- celková výška: 6930 mm,výška pod střešním pláštěm: 5280 mm
- kontaktní zateplení tepelnou izolací z minerální vaty tl. 50 mm nad střešním pláštěm
- atypická nerezová krycí deska pro zateplení + 6 kotev
- 4x prodloužení pro přívod vzduchu
- 4x prodloužení pro dvířka
- 4x větrací mřížka
- kotvení ke střešní konstrukci nebo k ocelovým konstrukcím"	kpl	0	kpl_x000d_
_x000d_
_x000d_
_x000d_
</t>
  </si>
  <si>
    <t>357</t>
  </si>
  <si>
    <t>O1R</t>
  </si>
  <si>
    <t>O1 D + M OZNAČOVACÍ ŠTÍTKY - viz specifikace v PD</t>
  </si>
  <si>
    <t>1181711542</t>
  </si>
  <si>
    <t xml:space="preserve">Poznámka k položce:_x000d_
"OZNAČOVACÍ ŠTÍTKY:
Označení v objektu musí být zrealizováno ve smyslu platné legislativy a je součástí dodávky generálního dodavatele . Jedná se hlavně o:
- označení únikových cest podle projektu PO
- označení požárních uzávěrů ve smyslu projektu PO a vyhlášky MV č.202/1999 a 246/2001
- označení dveří do místnosti přípojek - kotelny podle normových požadavků bezpečnosti práce
- označení stanovišť hasících přístrojů
- označení uzavíracích armatur přípojky tepla, označení ohřívače TUV
- štítky, na kterých bude uvedeno výrobní číslo výrobku, datum přejímky a konec záruční doby výrobku
- označení vstupních dveří do předsíněk wc - piktogramy ""muži / ženy"""_x000d_
</t>
  </si>
  <si>
    <t>358</t>
  </si>
  <si>
    <t>O2R</t>
  </si>
  <si>
    <t>O2 D + M NÁSTĚNNÉ HYDRANTOVÉ SYSTÉMY A HASÍCÍ PŘÍSTROJE - viz specifikace v PD</t>
  </si>
  <si>
    <t>1044473673</t>
  </si>
  <si>
    <t xml:space="preserve">Poznámka k položce:_x000d_
"NÁSTĚNNÉ HYDRANTOVÉ SYSTÉMY A HASÍCÍ PŘÍSTROJE:
V objektu budou dodavatelem osazeny hydrantové systémy a hasící přístroje - dle přesné specifikace ve zprávě požárně bezpečnostního řešení stavby.
"_x000d_
</t>
  </si>
  <si>
    <t>359</t>
  </si>
  <si>
    <t>PZD1R</t>
  </si>
  <si>
    <t>PZD1 D + M Deska PZD 59/29/7 P5- určená pro novou římsu na střeše - viz specifikace v PD</t>
  </si>
  <si>
    <t>-404853942</t>
  </si>
  <si>
    <t xml:space="preserve">Poznámka k položce:_x000d_
PZD1			"Deska PZD 59/29/7 P5
- určená pro novou římsu na střeše nad m. 111
- kotvená pomocí L profilů a chemických kotev"	15	0	15_x000d_
</t>
  </si>
  <si>
    <t>360</t>
  </si>
  <si>
    <t>PZD2R</t>
  </si>
  <si>
    <t>PZD2 D + M Deska PZD 104/29/7 P5- určená pro novou římsu na střeše - viz specifikace v PD</t>
  </si>
  <si>
    <t>305731260</t>
  </si>
  <si>
    <t xml:space="preserve">Poznámka k položce:_x000d_
PZD2			"Deska PZD 104/29/7 P5
- určená pro novou římsu na střeše nad m. 103-106
- kotvená pomocí L profilů a chemických kotev"	54	0	54_x000d_
_x000d_
</t>
  </si>
  <si>
    <t>361</t>
  </si>
  <si>
    <t>Šp01R</t>
  </si>
  <si>
    <t>Šp01 D + M Šachta prefabrikovaná- pojížděná- složená z šachtového dna a šachtové zákrytové desky- šachtové dno o rozměrech 1440x1140 mm a výšky 150 mm - viz specifikace v PD</t>
  </si>
  <si>
    <t>-1462880412</t>
  </si>
  <si>
    <t xml:space="preserve">Poznámka k položce:_x000d_
Šp01			"Šachta prefabrikovaná - pojížděná 
- složená z šachtového dna a šachtové zákrytové desky
- šachtové dno o rozměrech 1440x1140 mm a výšky 150 mm, se stěnami tl.  120 mm po obvodě dna a výšky 1050 mm (celková výška šachtového dna: 1200 mm, vnitřní rozměr: 1200x900 mm)
- šachtová zákrytová deska o rozměrech 1440x1140 mm a výšce 200 mm se sníženým okrajem na 140 mm a čtvercovým prostupem 600x600 mm
- kompozitní poklop B125 600x600 mm s rámem k zabetonování
- célá konstrukce je pojížděná - B125
- před osazením šachty je třeba celou šachtu obalit izolací, a poté ji uložit na štěrkový podsyp"	2 kpl	0	2 kpl_x000d_
_x000d_
</t>
  </si>
  <si>
    <t>362</t>
  </si>
  <si>
    <t>Vy1R</t>
  </si>
  <si>
    <t>Vy1 D + M "Vybavení WC chlapci - m. 107 - viz specifikace v PD</t>
  </si>
  <si>
    <t>950300213</t>
  </si>
  <si>
    <t xml:space="preserve">Poznámka k položce:_x000d_
"Vybavení WC chlapci - m. 107
- 2x držák na WC štětku
- 2x zásobník toaletního papíru
- 2x háček na oděvy
- 2x elektronický dávkovač mýdla
- 1x odpadkový koš
- 1x zásobník papírových ručníků
- 1x zrcadlo nad umyvadly"_x000d_
</t>
  </si>
  <si>
    <t>363</t>
  </si>
  <si>
    <t>Vy2R</t>
  </si>
  <si>
    <t>Vy2 D + M Vybavení WC OOSPO + dívky - m. 127 - viz specifikace v PD</t>
  </si>
  <si>
    <t>-2119855811</t>
  </si>
  <si>
    <t xml:space="preserve">Poznámka k položce:_x000d_
"Vybavení WC OOSPO + dívky - m. 127
- 1x držák na WC štětku
- 1x zásobník toaletního papíru
- 1x zásobník na hygienické sáčky
- 1x háček na oděvy
- 1x elektronický dávkovač mýdla
- 1x odpadkový koš
- 1x zásobník papírových ručníků
- 1x zrcadlo nad umyvadlem
- 1x madlo svislé
- 1x madlo vodorovné
- 1x madlo sklopné"_x000d_
</t>
  </si>
  <si>
    <t>364</t>
  </si>
  <si>
    <t>Vy3R</t>
  </si>
  <si>
    <t>Vy3 D + M Vybavení úklidová místnost - m. 129 - viz specifikace v PD</t>
  </si>
  <si>
    <t>-1387181765</t>
  </si>
  <si>
    <t xml:space="preserve">Poznámka k položce:_x000d_
"Vybavení úklidová místnost - m. 129
- 1x elektronický dávkovač mýdla
- 1x odpadkový koš
- 1x zásobník papírových ručníků"	1		1	Vyvzorkovat s investorem_x000d_
</t>
  </si>
  <si>
    <t>365</t>
  </si>
  <si>
    <t>Vy4R</t>
  </si>
  <si>
    <t>Vy4 D + M Vybavení WC učitelé - m. 130 - viz specifikace v PD</t>
  </si>
  <si>
    <t>-95835611</t>
  </si>
  <si>
    <t xml:space="preserve">Poznámka k položce:_x000d_
"Vybavení WC učitelé - m. 130
- 1x držák na WC štětku
- 1x zásobník toaletního papíru
- 1x zásobník na hygienické sáčky
- 1x háček na oděvy
- 1x elektronický dávkovač mýdla
- 1x odpadkový koš
- 1x zásobník papírových ručníků
- 1x zrcadlo nad umyvadlem"_x000d_
</t>
  </si>
  <si>
    <t xml:space="preserve">D.1.2. - STAVEBNĚ KONSTRUKČNÍ ŘEŠENÍ (KON) </t>
  </si>
  <si>
    <t>Úroveň 3:</t>
  </si>
  <si>
    <t>D.1.2.1 - Železobetonové prefabrikované konstrukce</t>
  </si>
  <si>
    <t>332381321</t>
  </si>
  <si>
    <t>Sloupy železobetonové z trub ocelových, bez výztuže, včetně betonové výplně vnitřního průměru přes 200 do 250 mm</t>
  </si>
  <si>
    <t>1430641385</t>
  </si>
  <si>
    <t>https://podminky.urs.cz/item/CS_URS_2023_01/332381321</t>
  </si>
  <si>
    <t>Poznámka k položce:_x000d_
detail 4 - uložení obvodových nosníků na sloup_x000d_
detail 5 - uložení vazníku a vaznic na sloup_x000d_
detail 6 - uložení vazníku a vaznic na sloup</t>
  </si>
  <si>
    <t>detail 4 - uložení obvodových nosníků na sloup</t>
  </si>
  <si>
    <t>nosníky navléknout trubkami na vyčnívající výztuž sloupů - trubku vyplnit JB C20/25</t>
  </si>
  <si>
    <t>0,35*2*10</t>
  </si>
  <si>
    <t>detail 5 - uložení vazníku a vaznic na sloup</t>
  </si>
  <si>
    <t>(0,3+0,4)*2*7</t>
  </si>
  <si>
    <t>detail 6 - uložení vazníku a vaznic na sloup</t>
  </si>
  <si>
    <t>vaznice navléknout trubkami na vyčnívající výztuž sloupů - trubku vyplnit JB C20/25</t>
  </si>
  <si>
    <t>(0,3+0,2)*14</t>
  </si>
  <si>
    <t>389381001</t>
  </si>
  <si>
    <t>Dobetonování prefabrikovaných konstrukcí</t>
  </si>
  <si>
    <t>1557784353</t>
  </si>
  <si>
    <t>https://podminky.urs.cz/item/CS_URS_2023_01/389381001</t>
  </si>
  <si>
    <t>Poznámka k položce:_x000d_
zálivka beton C 30/37 - zalití prefa sloupu do kalichu - viz detail 1</t>
  </si>
  <si>
    <t>zálivka beton C 30/37 - zalití prefa sloupu do kalichu - viz detail 1</t>
  </si>
  <si>
    <t>0,1*1*(0,4*4)*22 "boky sloupu</t>
  </si>
  <si>
    <t>0,1*0,4*0,4*22 "dno sloupu</t>
  </si>
  <si>
    <t>S1R</t>
  </si>
  <si>
    <t>809552969</t>
  </si>
  <si>
    <t>S2R</t>
  </si>
  <si>
    <t>-1311974629</t>
  </si>
  <si>
    <t>S2aR</t>
  </si>
  <si>
    <t>1279454107</t>
  </si>
  <si>
    <t>S2bR</t>
  </si>
  <si>
    <t>-927710485</t>
  </si>
  <si>
    <t>S3R</t>
  </si>
  <si>
    <t>-693321436</t>
  </si>
  <si>
    <t>S3aR</t>
  </si>
  <si>
    <t>-654252041</t>
  </si>
  <si>
    <t>S3bR</t>
  </si>
  <si>
    <t>1932258869</t>
  </si>
  <si>
    <t>S4R</t>
  </si>
  <si>
    <t>646956177</t>
  </si>
  <si>
    <t>S10R</t>
  </si>
  <si>
    <t>-809836301</t>
  </si>
  <si>
    <t>S11R</t>
  </si>
  <si>
    <t>-589895092</t>
  </si>
  <si>
    <t>S11zR</t>
  </si>
  <si>
    <t>1542093483</t>
  </si>
  <si>
    <t>S12R</t>
  </si>
  <si>
    <t>-1824959971</t>
  </si>
  <si>
    <t>S13R</t>
  </si>
  <si>
    <t>1092051017</t>
  </si>
  <si>
    <t>S14R</t>
  </si>
  <si>
    <t>-584046740</t>
  </si>
  <si>
    <t>S15R</t>
  </si>
  <si>
    <t>1398928991</t>
  </si>
  <si>
    <t>S15zR</t>
  </si>
  <si>
    <t>-1332170986</t>
  </si>
  <si>
    <t>S16R</t>
  </si>
  <si>
    <t>-1792150269</t>
  </si>
  <si>
    <t>S17R</t>
  </si>
  <si>
    <t>1228669249</t>
  </si>
  <si>
    <t>SP1R</t>
  </si>
  <si>
    <t>SP1 D + M Prefa sendvičové základové prahy 390/(1200/1900)/5980mm Beton C 35/45 - (160+150+80=390mm) perimetr tl.150mm - viz specifikace v PD</t>
  </si>
  <si>
    <t>1735018202</t>
  </si>
  <si>
    <t>SP2R</t>
  </si>
  <si>
    <t>SP2 D + M Prefa sendvičové základové prahy 390/(700/1200/1900)/5980mm Beton C 35/45 - (160+150+80=390mm) perimetr tl.150mm - dveřní otvor - viz specifikace v PD</t>
  </si>
  <si>
    <t>-1745269819</t>
  </si>
  <si>
    <t>SP3R</t>
  </si>
  <si>
    <t>SP3 D + M Prefa sendvičové základové prahy 390/(700/1200)/5980mm Beton C 35/45 - (160+150+80=390mm) perimetr tl.150mm - 2x dveřní otvor - viz specifikace v PD</t>
  </si>
  <si>
    <t>966446224</t>
  </si>
  <si>
    <t>SP4R</t>
  </si>
  <si>
    <t>SP4 D + M Prefa sendvičové základové prahy 390/(700/1200/1900)/6170mm Beton C 35/45 - (160+150+80=390mm) perimetr tl.150mm - dveřní otvor - viz specifikace v PD</t>
  </si>
  <si>
    <t>-1111601389</t>
  </si>
  <si>
    <t>SP5R</t>
  </si>
  <si>
    <t>SP5 D + M Prefa sendvičové základové prahy 390/(1200/1900)/5620mm Beton C 35/45 - (160+150+80=390mm) perimetr tl.150mm - viz specifikace v PD</t>
  </si>
  <si>
    <t>-194586315</t>
  </si>
  <si>
    <t>SP6R</t>
  </si>
  <si>
    <t>SP6 D + M Prefa sendvičové základové prahy 390/(1200/1900)/5180mm Beton C 35/45 - (160+150+80=390mm) perimetr tl.150mm - viz specifikace v PD</t>
  </si>
  <si>
    <t>1022368316</t>
  </si>
  <si>
    <t>SP7R</t>
  </si>
  <si>
    <t>SP7 D + M Prefa sendvičové základové prahy 390/(1200/1900)/5620mm Beton C 35/45 - (160+150+80=390mm) perimetr tl.150mm - viz specifikace v PD</t>
  </si>
  <si>
    <t>-1712236853</t>
  </si>
  <si>
    <t>SP8R</t>
  </si>
  <si>
    <t>SP8 D + M Prefa sendvičové základové prahy 390/(1200/1900)/5965mm Beton C 35/45 - (160+150+80=390mm) perimetr tl.150mm - viz specifikace v PD</t>
  </si>
  <si>
    <t>1734094244</t>
  </si>
  <si>
    <t>SP9R</t>
  </si>
  <si>
    <t>SP9 D + M Prefa sendvičové základové prahy 390/(1200/1900)/1970mm Beton C 35/45 - (160+150+80=390mm) perimetr tl.150mm - viz specifikace v PD</t>
  </si>
  <si>
    <t>773272034</t>
  </si>
  <si>
    <t>SP10R</t>
  </si>
  <si>
    <t>SP10 D + M Prefa sendvičové základové prahy 390/(600/1300)/1010mm Beton C 35/45 - (160+150+80=390mm) perimetr tl.150mm - viz specifikace v PD</t>
  </si>
  <si>
    <t>-397101310</t>
  </si>
  <si>
    <t>SP11R</t>
  </si>
  <si>
    <t>SP11 D + M Prefa sendvičové základové prahy 390/(1200/1900)/5965mm Beton C 35/45 - (160+150+80=390mm) perimetr tl.150mm - viz specifikace v PD</t>
  </si>
  <si>
    <t>-249038980</t>
  </si>
  <si>
    <t>SP12R</t>
  </si>
  <si>
    <t>SP12 D + M Prefa sendvičové základové prahy 390/(700/1200/1900)/5620mm Beton C 35/45 - (160+150+80=390mm) perimetr tl.150mm - dveřní otvor - viz specifikace v PD</t>
  </si>
  <si>
    <t>1235674949</t>
  </si>
  <si>
    <t>SP13R</t>
  </si>
  <si>
    <t>SP13 D + M Prefa sendvičové základové prahy 390/(1400/2100)/5180mm Beton C 35/45 - (160+150+80=390mm) perimetr tl.150mm - viz specifikace v PD</t>
  </si>
  <si>
    <t>-491540246</t>
  </si>
  <si>
    <t>SP14R</t>
  </si>
  <si>
    <t>SP14 D + M Prefa sendvičové základové prahy 390/(1600/2300)/5180mm Beton C 35/45 - (160+150+80=390mm) perimetr tl.150mm - viz specifikace v PD</t>
  </si>
  <si>
    <t>1559412186</t>
  </si>
  <si>
    <t>SP15R</t>
  </si>
  <si>
    <t>SP15 D + M Prefa sendvičové základové prahy 390/(1600/2300)/5620mm Beton C 35/45 - (160+150+80=390mm) perimetr tl.150mm - viz specifikace v PD</t>
  </si>
  <si>
    <t>301855944</t>
  </si>
  <si>
    <t>SP16R</t>
  </si>
  <si>
    <t>SP16 D + M Prefa sendvičové základové prahy 390/(1600/2300)/6170mm Beton C 35/45 - (160+150+80=390mm) perimetr tl.150mm - viz specifikace v PD</t>
  </si>
  <si>
    <t>-2040682933</t>
  </si>
  <si>
    <t>ON01R</t>
  </si>
  <si>
    <t>11064137</t>
  </si>
  <si>
    <t>ON2R</t>
  </si>
  <si>
    <t>-1365164930</t>
  </si>
  <si>
    <t>ON2aR</t>
  </si>
  <si>
    <t>-2113908498</t>
  </si>
  <si>
    <t>ON2bR</t>
  </si>
  <si>
    <t>-285059497</t>
  </si>
  <si>
    <t>ON2cR</t>
  </si>
  <si>
    <t>1828892607</t>
  </si>
  <si>
    <t>V1R</t>
  </si>
  <si>
    <t>1622688901</t>
  </si>
  <si>
    <t>VA1R</t>
  </si>
  <si>
    <t>-162788957</t>
  </si>
  <si>
    <t>VA1aR</t>
  </si>
  <si>
    <t>368020279</t>
  </si>
  <si>
    <t>VA1bR</t>
  </si>
  <si>
    <t>-1879950139</t>
  </si>
  <si>
    <t>VA1cR</t>
  </si>
  <si>
    <t>636767662</t>
  </si>
  <si>
    <t>VA1dR</t>
  </si>
  <si>
    <t>-1088884274</t>
  </si>
  <si>
    <t>VA1eR</t>
  </si>
  <si>
    <t>-1902502341</t>
  </si>
  <si>
    <t>VA1fR</t>
  </si>
  <si>
    <t>-387714539</t>
  </si>
  <si>
    <t>ZT1R</t>
  </si>
  <si>
    <t>1932751138</t>
  </si>
  <si>
    <t>ZT1aR</t>
  </si>
  <si>
    <t>-977906601</t>
  </si>
  <si>
    <t>ZT1bR</t>
  </si>
  <si>
    <t>-1607158659</t>
  </si>
  <si>
    <t>ZT1cR</t>
  </si>
  <si>
    <t>-888070488</t>
  </si>
  <si>
    <t>ZT2R</t>
  </si>
  <si>
    <t>1679284317</t>
  </si>
  <si>
    <t>ZT3R</t>
  </si>
  <si>
    <t>-1100867470</t>
  </si>
  <si>
    <t>9001R</t>
  </si>
  <si>
    <t>Ostatní práce a přípomoce nezahrnuté ve výkazu výměr</t>
  </si>
  <si>
    <t>-1683500343</t>
  </si>
  <si>
    <t>953332114</t>
  </si>
  <si>
    <t>Vložky svislé do dilatačních spár z pryže kladené volně, včetně dodání a osazení, v jakémkoliv zdivu, tl. 10 mm</t>
  </si>
  <si>
    <t>1988051927</t>
  </si>
  <si>
    <t>https://podminky.urs.cz/item/CS_URS_2023_01/953332114</t>
  </si>
  <si>
    <t>nosník uložit na zhlaví sloupu na pryžová ložiska tl.10mm</t>
  </si>
  <si>
    <t>0,4*0,19*10</t>
  </si>
  <si>
    <t>vaznice/vazník uložit na zhlaví sloupu na pryžová ložiska tl.10mm</t>
  </si>
  <si>
    <t>(0,4*0,4)*2*7 "půdorys ve dvou polohách</t>
  </si>
  <si>
    <t>0,4*0,4*2*7 "boky - napojení vaznice na vazník</t>
  </si>
  <si>
    <t>vaznice/ztužidla uložit na zhlaví sloupu na pryžová ložiska tl.10mm</t>
  </si>
  <si>
    <t>(0,4*0,4)*14 "vodorovná</t>
  </si>
  <si>
    <t>0,2*0,4*14 "svislá pryž</t>
  </si>
  <si>
    <t>985411111</t>
  </si>
  <si>
    <t>Beztlakové zalití trhlin a dutin aktivovanou maltou</t>
  </si>
  <si>
    <t>1757846362</t>
  </si>
  <si>
    <t>https://podminky.urs.cz/item/CS_URS_2023_01/985411111</t>
  </si>
  <si>
    <t>sendvičový základový práh ukládat na kalich do maltového lože tl.20mm</t>
  </si>
  <si>
    <t>viz detail 2 - detail kotvení sendvičových panelů ke sloup a uložení sendvičových panelů na hlavici piloty</t>
  </si>
  <si>
    <t>0,02*0,4*1,25*22</t>
  </si>
  <si>
    <t>Det2R</t>
  </si>
  <si>
    <t>Det2 D + M Kotvení sendvičových panelů ke sloupu - viz detail 2 - viz specifikace v PD</t>
  </si>
  <si>
    <t>kompl</t>
  </si>
  <si>
    <t>147741094</t>
  </si>
  <si>
    <t>Det3R</t>
  </si>
  <si>
    <t>Det3 D + M Kotvení sendvičových panelů ke zdivu - viz detail 3 - viz specifikace v PD</t>
  </si>
  <si>
    <t>1425877046</t>
  </si>
  <si>
    <t>Det6R</t>
  </si>
  <si>
    <t>Det6 D + M Uložení vazníku a vaznic na sloup - viz detail 6 - viz specifikace v PD</t>
  </si>
  <si>
    <t>-2117635875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</si>
  <si>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</si>
  <si>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</si>
  <si>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-1155787421</t>
  </si>
  <si>
    <t>https://podminky.urs.cz/item/CS_URS_2023_01/998014011</t>
  </si>
  <si>
    <t>998014090</t>
  </si>
  <si>
    <t>Přesun hmot pro budovy a haly občanské výstavby, bydlení, výrobu a služby s nosnou svislou konstrukcí montovanou z dílců betonových plošných nebo tyčových s jakýmkoliv obvodovým pláštěm kromě vyzdívaného, i bez pláště Příplatek k cenám za zvětšený přesun přes vymezenou největší dopravní vzdálenost do 500 m</t>
  </si>
  <si>
    <t>-24447078</t>
  </si>
  <si>
    <t>https://podminky.urs.cz/item/CS_URS_2023_01/998014090</t>
  </si>
  <si>
    <t>HZS1332</t>
  </si>
  <si>
    <t>Hodinové zúčtovací sazby profesí HSV provádění konstrukcí montér konstrukcí specialista</t>
  </si>
  <si>
    <t>-546646437</t>
  </si>
  <si>
    <t>https://podminky.urs.cz/item/CS_URS_2023_01/HZS1332</t>
  </si>
  <si>
    <t>pomocné a ostatní práce</t>
  </si>
  <si>
    <t>8*5</t>
  </si>
  <si>
    <t>-901282183</t>
  </si>
  <si>
    <t>Poznámka k položce:_x000d_
výrobní dokumentace prefa kce</t>
  </si>
  <si>
    <t xml:space="preserve">D.1.2.2 -  Železobetonové monolitické a ocelové konstrukce</t>
  </si>
  <si>
    <t>1001R</t>
  </si>
  <si>
    <t>Zemní práce pro piloty - odvoz a skládkovné vykopané zeminy, pomocné zemní práce pro piloty</t>
  </si>
  <si>
    <t>957310201</t>
  </si>
  <si>
    <t>213221111</t>
  </si>
  <si>
    <t>Ochranná vrstva na základové spáře z prostého betonu se zvýšenými nároky na prostředí tl. do 150 mm tř. C 25/30</t>
  </si>
  <si>
    <t>301214694</t>
  </si>
  <si>
    <t>https://podminky.urs.cz/item/CS_URS_2023_01/213221111</t>
  </si>
  <si>
    <t>podkladní beton tl.100mm</t>
  </si>
  <si>
    <t>základová deska pod požární nádrž v tl. 300mm z betonu C 30/37 XC4, XA2, XF2 a je uložena na základových pasech.</t>
  </si>
  <si>
    <t>základ.deska ZD2 - tl.300mm (HÚ -1,200,</t>
  </si>
  <si>
    <t>DÚ -1,500) + 100mm podkladní beton tl.100mm</t>
  </si>
  <si>
    <t>0,1*(5*5) "ZD2</t>
  </si>
  <si>
    <t>základ.deska ZD1 - tl.250mm + 100mm podkladní</t>
  </si>
  <si>
    <t>beton tl.100mm (HÚ +0,040, DÚ- 0,210, ZS -0,310)</t>
  </si>
  <si>
    <t>Základ.deska ZD1</t>
  </si>
  <si>
    <t>deska skladu</t>
  </si>
  <si>
    <t>0,1*3,6*3 "ZD1</t>
  </si>
  <si>
    <t>0,45*0,1*1,115*2 "ZP1</t>
  </si>
  <si>
    <t>0,45*0,1*0,85*2 "ZP1</t>
  </si>
  <si>
    <t>0,1*(2,5*1,5) "ZP2</t>
  </si>
  <si>
    <t>1,1*0,1*(10,5) "pas ZP3</t>
  </si>
  <si>
    <t>0,1*(1,6*2,2)*2 "patka ZP3</t>
  </si>
  <si>
    <t>0,1*0,8*(2) "ZP4</t>
  </si>
  <si>
    <t>0,1*0,9*(5*2+2*4) "ZD2</t>
  </si>
  <si>
    <t>0,1*(1,3*1,6)</t>
  </si>
  <si>
    <t>• podkladní beton tl. 100 mm</t>
  </si>
  <si>
    <t>0,1*9</t>
  </si>
  <si>
    <t>226113313</t>
  </si>
  <si>
    <t>Velkoprofilové vrty náběrovým vrtáním svislé nezapažené průměru přes 1050 do 1250 mm, v hl od 0 do 5 m v hornině tř. III</t>
  </si>
  <si>
    <t>1273308946</t>
  </si>
  <si>
    <t>https://podminky.urs.cz/item/CS_URS_2023_01/226113313</t>
  </si>
  <si>
    <t>pr.1,25m hl.4m</t>
  </si>
  <si>
    <t>11*4</t>
  </si>
  <si>
    <t>226113413</t>
  </si>
  <si>
    <t>Velkoprofilové vrty náběrovým vrtáním svislé nezapažené průměru přes 1050 do 1250 mm, v hl přes 5 m v hornině tř. III</t>
  </si>
  <si>
    <t>1155540225</t>
  </si>
  <si>
    <t>https://podminky.urs.cz/item/CS_URS_2023_01/226113413</t>
  </si>
  <si>
    <t>pr.1,25m hl.7m</t>
  </si>
  <si>
    <t>2*7</t>
  </si>
  <si>
    <t>pr.1,25m hl.5,5m</t>
  </si>
  <si>
    <t>8*5,5</t>
  </si>
  <si>
    <t>226114413</t>
  </si>
  <si>
    <t>Velkoprofilové vrty náběrovým vrtáním svislé nezapažené průměru přes 1500 do 2050 mm, v hl přes 5 m v hornině tř. III</t>
  </si>
  <si>
    <t>666637697</t>
  </si>
  <si>
    <t>https://podminky.urs.cz/item/CS_URS_2023_01/226114413</t>
  </si>
  <si>
    <t>pr.1,65m hl.5,5m</t>
  </si>
  <si>
    <t>1*5,5</t>
  </si>
  <si>
    <t>239111113</t>
  </si>
  <si>
    <t>Odbourání vrchní znehodnocené části výplně betonových pilot při průměru piloty přes 650 do 1250 mm</t>
  </si>
  <si>
    <t>1273327360</t>
  </si>
  <si>
    <t>https://podminky.urs.cz/item/CS_URS_2023_01/239111113</t>
  </si>
  <si>
    <t>0,3*(8+2+11)</t>
  </si>
  <si>
    <t>239111114</t>
  </si>
  <si>
    <t>Odbourání vrchní znehodnocené části výplně betonových pilot při průměru piloty přes 1250 do 2450 mm</t>
  </si>
  <si>
    <t>-406475264</t>
  </si>
  <si>
    <t>https://podminky.urs.cz/item/CS_URS_2023_01/239111114</t>
  </si>
  <si>
    <t>0,3*(1)</t>
  </si>
  <si>
    <t>271532212</t>
  </si>
  <si>
    <t>Podsyp pod základové konstrukce se zhutněním a urovnáním povrchu z kameniva hrubého, frakce 16 - 32 mm</t>
  </si>
  <si>
    <t>-2043307322</t>
  </si>
  <si>
    <t>https://podminky.urs.cz/item/CS_URS_2023_01/271532212</t>
  </si>
  <si>
    <t>popdsyp</t>
  </si>
  <si>
    <t xml:space="preserve">• zhutněný štěrkový podsyp 16-32 tl. 200 mm - s vedením potrubí pro odvětrání radonu z podloží </t>
  </si>
  <si>
    <t>• zhutněný štěrkový podsyp 16-32 tl. 150 mm - s vedením potrubí pro odvětrání radonu z podloží</t>
  </si>
  <si>
    <t>P06</t>
  </si>
  <si>
    <t>P07</t>
  </si>
  <si>
    <t>P08</t>
  </si>
  <si>
    <t>(0,2+0,15)*((21,7*36,9)+(1,1*7,5)+(5,9*10,35)+(6,7*2,3))</t>
  </si>
  <si>
    <t>• zhutněný štěrkový zásyp 16-32 tl. 1420 mm, hutněný po max. 300 mm</t>
  </si>
  <si>
    <t>12,6*1,42</t>
  </si>
  <si>
    <t>ztratné sedání</t>
  </si>
  <si>
    <t>343,017*0,3</t>
  </si>
  <si>
    <t>273322611</t>
  </si>
  <si>
    <t>Základy z betonu železového (bez výztuže) desky z betonu se zvýšenými nároky na prostředí tř. C 30/37</t>
  </si>
  <si>
    <t>-368501480</t>
  </si>
  <si>
    <t>https://podminky.urs.cz/item/CS_URS_2023_01/273322611</t>
  </si>
  <si>
    <t>Poznámka k položce:_x000d_
Beton C30/37 - XC4, XA1, XF2</t>
  </si>
  <si>
    <t>0,3*(5*5) "ZD2</t>
  </si>
  <si>
    <t>0,25*3,6*3 "ZD1</t>
  </si>
  <si>
    <t>273351121</t>
  </si>
  <si>
    <t>Bednění základů desek zřízení</t>
  </si>
  <si>
    <t>494714158</t>
  </si>
  <si>
    <t>https://podminky.urs.cz/item/CS_URS_2023_01/273351121</t>
  </si>
  <si>
    <t>0,5*(5*2+2*5) "ZD2</t>
  </si>
  <si>
    <t>0,5*(3,6*2+2*3) "ZD1</t>
  </si>
  <si>
    <t>273351122</t>
  </si>
  <si>
    <t>Bednění základů desek odstranění</t>
  </si>
  <si>
    <t>366592382</t>
  </si>
  <si>
    <t>https://podminky.urs.cz/item/CS_URS_2023_01/273351122</t>
  </si>
  <si>
    <t>273353121</t>
  </si>
  <si>
    <t>Bednění kotevních otvorů a prostupů v základových konstrukcích v deskách včetně polohového zajištění a odbednění, popř. ztraceného bednění z pletiva apod. průřezu přes 0,02 do 0,05 m2, hl. do 0,50 m</t>
  </si>
  <si>
    <t>-1938965047</t>
  </si>
  <si>
    <t>https://podminky.urs.cz/item/CS_URS_2023_01/273353121</t>
  </si>
  <si>
    <t>273361821</t>
  </si>
  <si>
    <t>Výztuž základů desek z betonářské oceli 10 505 (R) nebo BSt 500</t>
  </si>
  <si>
    <t>-728187158</t>
  </si>
  <si>
    <t>https://podminky.urs.cz/item/CS_URS_2023_01/273361821</t>
  </si>
  <si>
    <t>Včetně rezervy prosím berte pro všechny prvky 90 kg výztuže na m3</t>
  </si>
  <si>
    <t>0,3*(5*5)*90/1000 "ZD2</t>
  </si>
  <si>
    <t xml:space="preserve">základ.deska ZD1 - tl.250mm </t>
  </si>
  <si>
    <t>0,25*3,6*3*90/1000 "ZD1</t>
  </si>
  <si>
    <t>273362021</t>
  </si>
  <si>
    <t>Výztuž základů desek ze svařovaných sítí z drátů typu KARI</t>
  </si>
  <si>
    <t>-1511185468</t>
  </si>
  <si>
    <t>https://podminky.urs.cz/item/CS_URS_2023_01/273362021</t>
  </si>
  <si>
    <t>horní výztuž - svařovaná síť (O drátů 8mm, oka 150x150mm)</t>
  </si>
  <si>
    <t>5,40 kg/m2</t>
  </si>
  <si>
    <t>0,3*(5*5)*5,4/1000*1,2 "ZD2</t>
  </si>
  <si>
    <t>horní + dolní výztuž - ocelová svařovaná síť</t>
  </si>
  <si>
    <t>(dráty Ø8mm, oka 100x 100mm)</t>
  </si>
  <si>
    <t>7,90 kg/m2</t>
  </si>
  <si>
    <t>0,25*3,6*3*7,9*2/1000*1,2 "ZD1</t>
  </si>
  <si>
    <t>274313911</t>
  </si>
  <si>
    <t>Základy z betonu prostého pasy betonu kamenem neprokládaného tř. C 30/37</t>
  </si>
  <si>
    <t>-878558714</t>
  </si>
  <si>
    <t>https://podminky.urs.cz/item/CS_URS_2023_01/274313911</t>
  </si>
  <si>
    <t>274322611</t>
  </si>
  <si>
    <t>Základy z betonu železového (bez výztuže) pasy z betonu se zvýšenými nároky na prostředí tř. C 30/37</t>
  </si>
  <si>
    <t>-1018395827</t>
  </si>
  <si>
    <t>https://podminky.urs.cz/item/CS_URS_2023_01/274322611</t>
  </si>
  <si>
    <t>274351121</t>
  </si>
  <si>
    <t>Bednění základů pasů rovné zřízení</t>
  </si>
  <si>
    <t>1638484277</t>
  </si>
  <si>
    <t>https://podminky.urs.cz/item/CS_URS_2023_01/274351121</t>
  </si>
  <si>
    <t>2*0,6*(5*2+2*4) "ZD2</t>
  </si>
  <si>
    <t>2*3*1,115*2 "ZP1</t>
  </si>
  <si>
    <t>2*2*0,85*2 "ZP1</t>
  </si>
  <si>
    <t>2*1,5*0,85*2 "ZP1</t>
  </si>
  <si>
    <t>2*1,6*(2,9+2,4+2,9) "pas ZP3</t>
  </si>
  <si>
    <t>2*0,38*(1,2*2) "pas ZP3 nad patkou</t>
  </si>
  <si>
    <t>2*0,6*(2) "ZP4</t>
  </si>
  <si>
    <t>274351122</t>
  </si>
  <si>
    <t>Bednění základů pasů rovné odstranění</t>
  </si>
  <si>
    <t>-2023098181</t>
  </si>
  <si>
    <t>https://podminky.urs.cz/item/CS_URS_2023_01/274351122</t>
  </si>
  <si>
    <t>274352221</t>
  </si>
  <si>
    <t>Bednění základů pasů kruhové nebo obloukové poloměru přes 1 do 2,5 m zřízení</t>
  </si>
  <si>
    <t>-1056662410</t>
  </si>
  <si>
    <t>https://podminky.urs.cz/item/CS_URS_2023_01/274352221</t>
  </si>
  <si>
    <t>Poznámka k položce:_x000d_
ŽB kalichy pilot</t>
  </si>
  <si>
    <t>(2*PI*0,625*0,625+2*PI*0,625*1,5)*21</t>
  </si>
  <si>
    <t>(2*PI*0,825*0,825+2*PI*0,825*1,5)*1</t>
  </si>
  <si>
    <t>kónický kalich pro osazení</t>
  </si>
  <si>
    <t>prefa sloupů - hl.800mm</t>
  </si>
  <si>
    <t>0,8*(0,6*4)*22</t>
  </si>
  <si>
    <t>274352222</t>
  </si>
  <si>
    <t>Bednění základů pasů kruhové nebo obloukové poloměru přes 1 do 2,5 m odstranění</t>
  </si>
  <si>
    <t>-39793091</t>
  </si>
  <si>
    <t>https://podminky.urs.cz/item/CS_URS_2023_01/274352222</t>
  </si>
  <si>
    <t>274361821</t>
  </si>
  <si>
    <t>Výztuž základů pasů z betonářské oceli 10 505 (R) nebo BSt 500</t>
  </si>
  <si>
    <t>1497258248</t>
  </si>
  <si>
    <t>https://podminky.urs.cz/item/CS_URS_2023_01/274361821</t>
  </si>
  <si>
    <t>0,5*1,6*(2,9+2,4+2,9)*90/1000 "pas ZP3</t>
  </si>
  <si>
    <t>0,5*0,38*(1,2*2)*90/1000 "pas ZP3 nad patkou</t>
  </si>
  <si>
    <t>0,7*0,4*(2)*90/1000 "ZP4</t>
  </si>
  <si>
    <t>0,5*0,6*(5*2+2*4)*90/1000 "ZD2</t>
  </si>
  <si>
    <t>275322611</t>
  </si>
  <si>
    <t>Základy z betonu železového (bez výztuže) patky z betonu se zvýšenými nároky na prostředí tř. C 30/37</t>
  </si>
  <si>
    <t>-531974055</t>
  </si>
  <si>
    <t>https://podminky.urs.cz/item/CS_URS_2023_01/275322611</t>
  </si>
  <si>
    <t>772731817</t>
  </si>
  <si>
    <t xml:space="preserve">odpočet </t>
  </si>
  <si>
    <t>-0,8*(0,6+0,5)/2*(0,6+0,5)/2*22</t>
  </si>
  <si>
    <t>275351121</t>
  </si>
  <si>
    <t>Bednění základů patek zřízení</t>
  </si>
  <si>
    <t>-347914397</t>
  </si>
  <si>
    <t>https://podminky.urs.cz/item/CS_URS_2023_01/275351121</t>
  </si>
  <si>
    <t>1,3*(2*2+2*1) "ZP2</t>
  </si>
  <si>
    <t>1,5*(1,2*2+2*1,8)*2 "patka ZP3</t>
  </si>
  <si>
    <t>1,5*(1*2+2*1,3)</t>
  </si>
  <si>
    <t>275351122</t>
  </si>
  <si>
    <t>Bednění základů patek odstranění</t>
  </si>
  <si>
    <t>571545607</t>
  </si>
  <si>
    <t>https://podminky.urs.cz/item/CS_URS_2023_01/275351122</t>
  </si>
  <si>
    <t>275361821</t>
  </si>
  <si>
    <t>Výztuž základů patek z betonářské oceli 10 505 (R)</t>
  </si>
  <si>
    <t>-2123947457</t>
  </si>
  <si>
    <t>https://podminky.urs.cz/item/CS_URS_2023_01/275361821</t>
  </si>
  <si>
    <t>1*(2*1)*90/1000 "ZP2</t>
  </si>
  <si>
    <t>1,1*(1,2*1,8)*2*90/1000 "patka ZP3</t>
  </si>
  <si>
    <t>1,5*(1*1,3)*90/1000</t>
  </si>
  <si>
    <t>-1237473316</t>
  </si>
  <si>
    <t>37*90/1000</t>
  </si>
  <si>
    <t>Pil1R</t>
  </si>
  <si>
    <t>Pil1 D + M Piloty pr.1250mm hl.5500mm - Pi08, Pi11, Pi13, Pi16, Pi18 - Pi21 - vč.beton,výztuž - viz.specifikace v PD</t>
  </si>
  <si>
    <t>-1671695605</t>
  </si>
  <si>
    <t>Pil2R</t>
  </si>
  <si>
    <t>Pil2 D + M Piloty pr.1650mm hl.5500mm - Pilota Pi06 - vč. beton,výztuž - viz.specifikace v PD</t>
  </si>
  <si>
    <t>-1592570204</t>
  </si>
  <si>
    <t>Pil3R</t>
  </si>
  <si>
    <t>Pil3 D + M Piloty pr.1250mm hl.7000mm - Piloty Pi09, Pi14 - vč.beton,výztuž - viz.specifikace v PD</t>
  </si>
  <si>
    <t>-1797542847</t>
  </si>
  <si>
    <t>Pil4R</t>
  </si>
  <si>
    <t>Pil4 D + M Piloty pr.1250mm hl.4000mm - Piloty Pi01 - 05, Pi07, Pi10, Pi12, Pi15, Pi17, Pi22 - vč. beton,výztuž - viz.specifikace v PD</t>
  </si>
  <si>
    <t>974681238</t>
  </si>
  <si>
    <t>311113154</t>
  </si>
  <si>
    <t>Nadzákladové zdi z tvárnic ztraceného bednění betonových hladkých, včetně výplně z betonu třídy C 25/30, tloušťky zdiva přes 250 do 300 mm</t>
  </si>
  <si>
    <t>900620317</t>
  </si>
  <si>
    <t>https://podminky.urs.cz/item/CS_URS_2023_01/311113154</t>
  </si>
  <si>
    <t>Nosnou konstrukci přístavby otevřeného skladu na uhlí tvoří nosné stěny z BD bloků vyplněných betonem s výztuží</t>
  </si>
  <si>
    <t>Stěna z BD 300 bloků - celkem 2ks</t>
  </si>
  <si>
    <t>sklad</t>
  </si>
  <si>
    <t>(2,9+2,4)/2*3*2</t>
  </si>
  <si>
    <t>311361821</t>
  </si>
  <si>
    <t>Výztuž nadzákladových zdí nosných svislých nebo odkloněných od svislice, rovných nebo oblých z betonářské oceli 10 505 (R) nebo BSt 500</t>
  </si>
  <si>
    <t>841710713</t>
  </si>
  <si>
    <t>https://podminky.urs.cz/item/CS_URS_2023_01/311361821</t>
  </si>
  <si>
    <t>(2,9+2,4)/2*3*2*0,3*90/1000</t>
  </si>
  <si>
    <t>330321610</t>
  </si>
  <si>
    <t>Sloupy, pilíře, táhla, rámové stojky, vzpěry z betonu železového (bez výztuže) bez zvláštních nároků na vliv prostředí tř. C 30/37</t>
  </si>
  <si>
    <t>1155212047</t>
  </si>
  <si>
    <t>https://podminky.urs.cz/item/CS_URS_2023_01/330321610</t>
  </si>
  <si>
    <t>želbet.sloupek S1</t>
  </si>
  <si>
    <t>Sloupek S1 - celkem 2ks</t>
  </si>
  <si>
    <t>0,45*0,3*2,7*2 "želbet.sloupek S1</t>
  </si>
  <si>
    <t>0,3*0,3*1,6*2 "želbet.sloupek S1</t>
  </si>
  <si>
    <t>331351121</t>
  </si>
  <si>
    <t>Bednění hranatých sloupů a pilířů včetně vzepření průřezu pravoúhlého čtyřúhelníka výšky do 4 m, průřezu přes 0,08 do 0,16 m2 zřízení</t>
  </si>
  <si>
    <t>-42078765</t>
  </si>
  <si>
    <t>https://podminky.urs.cz/item/CS_URS_2023_01/331351121</t>
  </si>
  <si>
    <t>(0,45*2+2*0,3)*2,7*2 "želbet.sloupek S1</t>
  </si>
  <si>
    <t>(0,3*2+2*0,3)*1,6*2 "želbet.sloupek S1</t>
  </si>
  <si>
    <t>331351122</t>
  </si>
  <si>
    <t>Bednění hranatých sloupů a pilířů včetně vzepření průřezu pravoúhlého čtyřúhelníka výšky do 4 m, průřezu přes 0,08 do 0,16 m2 odstranění</t>
  </si>
  <si>
    <t>1569461778</t>
  </si>
  <si>
    <t>https://podminky.urs.cz/item/CS_URS_2023_01/331351122</t>
  </si>
  <si>
    <t>331361821</t>
  </si>
  <si>
    <t>Výztuž sloupů, pilířů, rámových stojek, táhel nebo vzpěr hranatých svislých nebo šikmých (odkloněných) z betonářské oceli 10 505 (R) nebo BSt 500</t>
  </si>
  <si>
    <t>973487990</t>
  </si>
  <si>
    <t>https://podminky.urs.cz/item/CS_URS_2023_01/331361821</t>
  </si>
  <si>
    <t>0,45*0,3*2,7*2*90/1000 "želbet.sloupek S1</t>
  </si>
  <si>
    <t>0,3*0,3*1,6*2*90/1000 "želbet.sloupek S1</t>
  </si>
  <si>
    <t>417321515</t>
  </si>
  <si>
    <t>Ztužující pásy a věnce z betonu železového (bez výztuže) tř. C 25/30</t>
  </si>
  <si>
    <t>461960573</t>
  </si>
  <si>
    <t>https://podminky.urs.cz/item/CS_URS_2023_01/417321515</t>
  </si>
  <si>
    <t>Věnec V1 - 0,8m´(profil 460x250mm) + 8,54m´(profil 300x250mm)</t>
  </si>
  <si>
    <t>0,46*0,25*(0,8)</t>
  </si>
  <si>
    <t>0,3*0,25*(8,54)</t>
  </si>
  <si>
    <t>Věnec V2 - 8,22m´(profil 450x250mm) + 5,13m´(profil 420x250mm)</t>
  </si>
  <si>
    <t>0,46*0,25*(0,665)</t>
  </si>
  <si>
    <t>0,45*0,25*(8,22)</t>
  </si>
  <si>
    <t>0,42*0,25*(5,13)</t>
  </si>
  <si>
    <t>Věnec V3 - 8,11m´(profil 300x300mm) + 3,86m´(profil 300x450mm)</t>
  </si>
  <si>
    <t>0,3*0,3*(8,11)</t>
  </si>
  <si>
    <t>0,3*0,45*(3,86)</t>
  </si>
  <si>
    <t>Věnec V4 - celkem 5,9m´</t>
  </si>
  <si>
    <t>0,3*0,3*(5,9)</t>
  </si>
  <si>
    <t>417351115</t>
  </si>
  <si>
    <t>Bednění bočnic ztužujících pásů a věnců včetně vzpěr zřízení</t>
  </si>
  <si>
    <t>529641083</t>
  </si>
  <si>
    <t>https://podminky.urs.cz/item/CS_URS_2023_01/417351115</t>
  </si>
  <si>
    <t>2*0,5*(0,8)</t>
  </si>
  <si>
    <t>2*0,5*(8,54)</t>
  </si>
  <si>
    <t>2*0,5*(0,665)</t>
  </si>
  <si>
    <t>2*0,5*(8,22)</t>
  </si>
  <si>
    <t>2*0,5*(5,13)</t>
  </si>
  <si>
    <t>2*0,5*(8,11)</t>
  </si>
  <si>
    <t>2*0,55*(3,86)</t>
  </si>
  <si>
    <t>2*0,5*(5,9)</t>
  </si>
  <si>
    <t>417351116</t>
  </si>
  <si>
    <t>Bednění bočnic ztužujících pásů a věnců včetně vzpěr odstranění</t>
  </si>
  <si>
    <t>971439106</t>
  </si>
  <si>
    <t>https://podminky.urs.cz/item/CS_URS_2023_01/417351116</t>
  </si>
  <si>
    <t>417361821</t>
  </si>
  <si>
    <t>Výztuž ztužujících pásů a věnců z betonářské oceli 10 505 (R) nebo BSt 500</t>
  </si>
  <si>
    <t>-534602383</t>
  </si>
  <si>
    <t>https://podminky.urs.cz/item/CS_URS_2023_01/417361821</t>
  </si>
  <si>
    <t>4,055*90/1000</t>
  </si>
  <si>
    <t>625141001</t>
  </si>
  <si>
    <t>Podkladní vrstva vnějších omítaných betonových konstrukcí prováděná z desek vkládaných do bednění současně s betonováním dřevovláknitých s vrstvou EPS, celkové tl. 50 mm</t>
  </si>
  <si>
    <t>-377121049</t>
  </si>
  <si>
    <t>https://podminky.urs.cz/item/CS_URS_2023_01/625141001</t>
  </si>
  <si>
    <t>do bednění pasů a horních částí patek vložit od úrovně -0,500 zateplení tl.50mm</t>
  </si>
  <si>
    <t>0,5*(10,5) "pas ZP3</t>
  </si>
  <si>
    <t>953312125</t>
  </si>
  <si>
    <t>Vložky svislé do dilatačních spár z polystyrenových desek extrudovaných včetně dodání a osazení, v jakémkoliv zdivu přes 40 do 50 mm</t>
  </si>
  <si>
    <t>170771333</t>
  </si>
  <si>
    <t>https://podminky.urs.cz/item/CS_URS_2023_01/953312125</t>
  </si>
  <si>
    <t>dilatace tl.50mm</t>
  </si>
  <si>
    <t>0,5*(5) "ZD2</t>
  </si>
  <si>
    <t>953334312</t>
  </si>
  <si>
    <t>Kombinovaný těsnící pás do pracovních spar betonových konstrukcí PVC pás s bobtnavým kruhovým profilem šířky 125 mm</t>
  </si>
  <si>
    <t>1249854496</t>
  </si>
  <si>
    <t>https://podminky.urs.cz/item/CS_URS_2023_01/953334312</t>
  </si>
  <si>
    <t>pracovní spáry</t>
  </si>
  <si>
    <t>1,115*2 "ZP1</t>
  </si>
  <si>
    <t>0,85*2 "ZP1</t>
  </si>
  <si>
    <t>(2,5+1,5) "ZP2</t>
  </si>
  <si>
    <t>(10,5) "pas ZP3</t>
  </si>
  <si>
    <t>(1,2)*2 "patka ZP3</t>
  </si>
  <si>
    <t>(2) "ZP4</t>
  </si>
  <si>
    <t>(5*2+2*4) "ZD2</t>
  </si>
  <si>
    <t>(0,45*2+2*0,3)*2*2 "želbet.sloupek S1</t>
  </si>
  <si>
    <t>(0,3*2+2*0,3)*2*2 "želbet.sloupek S1</t>
  </si>
  <si>
    <t>985331217</t>
  </si>
  <si>
    <t>Dodatečné vlepování betonářské výztuže včetně vyvrtání a vyčištění otvoru chemickou maltou průměr výztuže 20 mm</t>
  </si>
  <si>
    <t>-1942500720</t>
  </si>
  <si>
    <t>https://podminky.urs.cz/item/CS_URS_2023_01/985331217</t>
  </si>
  <si>
    <t>propojení se stáv.pasem</t>
  </si>
  <si>
    <t>- kotevní trny 2 + 2 Ø20</t>
  </si>
  <si>
    <t>0,5*2*2</t>
  </si>
  <si>
    <t>propojení se zhlavím piloty</t>
  </si>
  <si>
    <t>0,5*2*3</t>
  </si>
  <si>
    <t>- kotevní trny Ø20 á 250mm</t>
  </si>
  <si>
    <t>(osazovat prostřídaně</t>
  </si>
  <si>
    <t>1*6*2*2</t>
  </si>
  <si>
    <t>13021017</t>
  </si>
  <si>
    <t>tyč ocelová kruhová žebírková DIN 488 jakost B500B (10 505) výztuž do betonu D 20mm</t>
  </si>
  <si>
    <t>1769335231</t>
  </si>
  <si>
    <t>29*0,00254 'Přepočtené koeficientem množství</t>
  </si>
  <si>
    <t>-1807896982</t>
  </si>
  <si>
    <t>998021024</t>
  </si>
  <si>
    <t>Přesun hmot pro haly občanské výstavby, výrobu a služby s nosnou svislou konstrukcí zděnou nebo betonovou monolitickou Příplatek k ceně za zvětšený přesun přes vymezenou největší dopravní vzdálenost do 500 m</t>
  </si>
  <si>
    <t>898956033</t>
  </si>
  <si>
    <t>https://podminky.urs.cz/item/CS_URS_2023_01/998021024</t>
  </si>
  <si>
    <t>713131141</t>
  </si>
  <si>
    <t>Montáž tepelné izolace stěn rohožemi, pásy, deskami, dílci, bloky (izolační materiál ve specifikaci) lepením celoplošně</t>
  </si>
  <si>
    <t>1373536197</t>
  </si>
  <si>
    <t>https://podminky.urs.cz/item/CS_URS_2023_01/713131141</t>
  </si>
  <si>
    <t>tepelný izolant tl.80mm</t>
  </si>
  <si>
    <t>v exteriér.rohu objektu</t>
  </si>
  <si>
    <t>0,25*(0,4*2)</t>
  </si>
  <si>
    <t>28376016</t>
  </si>
  <si>
    <t>deska perimetrická fasádní soklová 150kPa λ=0,035 tl 80mm</t>
  </si>
  <si>
    <t>-1365944725</t>
  </si>
  <si>
    <t>0,2*1,1 'Přepočtené koeficientem množství</t>
  </si>
  <si>
    <t>HZS1322</t>
  </si>
  <si>
    <t>Hodinové zúčtovací sazby profesí HSV provádění konstrukcí betonář/železář odborný</t>
  </si>
  <si>
    <t>750457819</t>
  </si>
  <si>
    <t>https://podminky.urs.cz/item/CS_URS_2023_01/HZS1322</t>
  </si>
  <si>
    <t>práce a přípomoce nezahrnuté ve výkazu výměr</t>
  </si>
  <si>
    <t>Poznámka k položce:_x000d_
výrobní dokumentace</t>
  </si>
  <si>
    <t>D.1.3. - POŽÁRNĚ BEZPEČNOSTNÍ ŘEŠENÍ</t>
  </si>
  <si>
    <t>953943211</t>
  </si>
  <si>
    <t>Osazování drobných kovových předmětů kotvených do stěny hasicího přístroje</t>
  </si>
  <si>
    <t>-1468287373</t>
  </si>
  <si>
    <t>https://podminky.urs.cz/item/CS_URS_2023_01/953943211</t>
  </si>
  <si>
    <t>N1.01 Dílny 5 5 5x Práškový 6 kg – 21A, 113B</t>
  </si>
  <si>
    <t>N1.02 Kotelna 2 3 3x Sněhový-CO2 5 kg – 70B</t>
  </si>
  <si>
    <t>N1.03 Rozvodna 1 2 2x Sněhový-CO2 5 kg – 70B</t>
  </si>
  <si>
    <t>N1.04 Sklad 3 3 3x Práškový 6 kg – 21A, 113B</t>
  </si>
  <si>
    <t>44932114</t>
  </si>
  <si>
    <t>přístroj hasicí ruční práškový PG 6 LE</t>
  </si>
  <si>
    <t>-1352239393</t>
  </si>
  <si>
    <t>44932211</t>
  </si>
  <si>
    <t>přístroj hasicí ruční sněhový KS 5 BG</t>
  </si>
  <si>
    <t>348161535</t>
  </si>
  <si>
    <t>35442239</t>
  </si>
  <si>
    <t>bezpečnostní tabulka plast (A4)</t>
  </si>
  <si>
    <t>-1958110072</t>
  </si>
  <si>
    <t>-1573677544</t>
  </si>
  <si>
    <t>D.1.4. - TECHNIKA PROSTŘEDÍ STAVEB</t>
  </si>
  <si>
    <t>D.1.4.1 -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</si>
  <si>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</si>
  <si>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</si>
  <si>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</si>
  <si>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</si>
  <si>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1898333462</t>
  </si>
  <si>
    <t xml:space="preserve">Poznámka k položce:_x000d_
Zemní práce hor. tř. 3, pro pažený výkop rýhy _x000d_
K1:30,5*1,0*1,2=36,60; K2:2,0*1,0*1,0=2,00; K3:3,5*1,0*1,0=3,50; K4:1,5*1,0*1,0=1,5; K5:2,5*1,0*0,9=2,25; K6:5,0*1,0*1,1=5,50; K7:9,0*1,0*0,9=8,10; K8:2,0*1,0*1,3=2,60; V:10,0*1,0*2,1+2,0*1,0*2,1=25,20_x000d_
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</si>
  <si>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</si>
  <si>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</si>
  <si>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1170320209</t>
  </si>
  <si>
    <t>https://podminky.urs.cz/item/CS_URS_2023_01/162251102</t>
  </si>
  <si>
    <t>-940854376</t>
  </si>
  <si>
    <t xml:space="preserve">Poznámka k položce:_x000d_
Odvoz kubatury na skládku_x000d_
K1:36,6-21,35=15,25; K2:2,0-1,1=0,90; K3:3,5-1,92=1,58; K4:1,5-0,82=0,68; K5:2,25-1,12=1,13; K6:5,5-3,35=2,15; K7:8,1-4,05=4,05; K8:2,6-1,7=0,90; V:25,20-21,60=3,60_x000d_
</t>
  </si>
  <si>
    <t>-1827592849</t>
  </si>
  <si>
    <t>30,24*10 'Přepočtené koeficientem množství</t>
  </si>
  <si>
    <t>-591448458</t>
  </si>
  <si>
    <t>-1039688140</t>
  </si>
  <si>
    <t>30,24*1,9 'Přepočtené koeficientem množství</t>
  </si>
  <si>
    <t>-1929484294</t>
  </si>
  <si>
    <t>113638646</t>
  </si>
  <si>
    <t xml:space="preserve">Poznámka k položce:_x000d_
Zásyp zeminou z výkopu_x000d_
K1:36,6-14,64-(30,5*3,14*0,08*0,08)=21,35; K2:2,0-0,88-(2,0*3,14*0,06*0,06)=1,10; K3:3,5-1,54-(3,5*3,14*0,06*0,06)=1,92; K4:1,5-0,66-(1,5*3,14*0,06*0,06)=0,82; K5:2,25-1,11-(2,5*3,14*0,05*0,05)=1,12; K6:5,5-2,21-(5,0*3,14*0,05*0,05)=3,35; K7:8,1-3,98-(9,0*3,14*0,05*0,05)=4,05; K8:2,6-0,88-(2,0*3,14*0,05*0,05)=1,70; V:25,20-3,51-((10,0+2,0)*3,14*0,05*0,05)=21,60_x000d_
</t>
  </si>
  <si>
    <t>451572111</t>
  </si>
  <si>
    <t>Lože pod potrubí, stoky a drobné objekty v otevřeném výkopu z kameniva drobného těženého 0 až 4 mm</t>
  </si>
  <si>
    <t>881296230</t>
  </si>
  <si>
    <t>https://podminky.urs.cz/item/CS_URS_2023_01/451572111</t>
  </si>
  <si>
    <t xml:space="preserve">Poznámka k položce:_x000d_
Pískový podsyp a obsyp potrubí_x000d_
K1:(30,5*1,0*0,5)-(30,5*3,14*0,08*0,08)=14,64; K2:(2,0*1,0*0,45)-(2,0*3,14*0,06*0,06)=0,88; K3:(3,5*1,0*0,45)-(3,5*3,14*0,6*0,6)=1,54; K4:(1,5*1,0*0,45)-(1,5*3,14*0,06*0,06)=0,66; K5:(2,5*1,0*0,45)-(2,5*3,14*0,05*0,05)=1,11; K6:(5,0*1,0*0,45)-(5,0*3,14*0,05*0,05)=2,21; K7:(9,0*1,0*0,45)-(9,0*3,14*0,05*0,05)=3,98; K8:(2,0*1,0*0,45)-(2,0*3,14*0,05*0,05)=0,88; V:(0,3*1,0*(10,0+2,0))-(3,14*0,05*0,05*(10,0+2,0))=3,51_x000d_
</t>
  </si>
  <si>
    <t>877215231</t>
  </si>
  <si>
    <t>Montáž tvarovek na kanalizačním potrubí z trub z plastu z tvrdého PVC nebo z polypropylenu v otevřeném výkopu víček DN 50</t>
  </si>
  <si>
    <t>862463566</t>
  </si>
  <si>
    <t>https://podminky.urs.cz/item/CS_URS_2023_01/877215231</t>
  </si>
  <si>
    <t>Z 50 záslepka</t>
  </si>
  <si>
    <t>28615689</t>
  </si>
  <si>
    <t>zátka hrdlová HTM DN 50 l = 39mm</t>
  </si>
  <si>
    <t>593484619</t>
  </si>
  <si>
    <t>877245231</t>
  </si>
  <si>
    <t>Montáž tvarovek na kanalizačním potrubí z trub z plastu z tvrdého PVC nebo z polypropylenu v otevřeném výkopu víček DN 80</t>
  </si>
  <si>
    <t>-1080275547</t>
  </si>
  <si>
    <t>https://podminky.urs.cz/item/CS_URS_2023_01/877245231</t>
  </si>
  <si>
    <t>Z 75 záslepka</t>
  </si>
  <si>
    <t>28615690</t>
  </si>
  <si>
    <t>zátka hrdlová HTM DN 75 l = 39mm</t>
  </si>
  <si>
    <t>-162616489</t>
  </si>
  <si>
    <t>877265211</t>
  </si>
  <si>
    <t>Montáž tvarovek na kanalizačním potrubí z trub z plastu z tvrdého PVC nebo z polypropylenu v otevřeném výkopu jednoosých DN 110</t>
  </si>
  <si>
    <t>1837121365</t>
  </si>
  <si>
    <t>https://podminky.urs.cz/item/CS_URS_2023_01/877265211</t>
  </si>
  <si>
    <t>PVC KG Koleno 45° hrdlové</t>
  </si>
  <si>
    <t>PVC KG Odbočka 110/110 - 45°</t>
  </si>
  <si>
    <t>PVC HT redukce 110/75</t>
  </si>
  <si>
    <t>28611351</t>
  </si>
  <si>
    <t>koleno kanalizační PVC KG 110x45°</t>
  </si>
  <si>
    <t>884316138</t>
  </si>
  <si>
    <t>28611908</t>
  </si>
  <si>
    <t>odbočka kanalizační plastová PP s hrdlem KG 110/110/45°</t>
  </si>
  <si>
    <t>2131833867</t>
  </si>
  <si>
    <t>28611932R</t>
  </si>
  <si>
    <t>redukce kanalizační plastová HT 110/75</t>
  </si>
  <si>
    <t>-2071392018</t>
  </si>
  <si>
    <t>877265231</t>
  </si>
  <si>
    <t>Montáž tvarovek na kanalizačním potrubí z trub z plastu z tvrdého PVC nebo z polypropylenu v otevřeném výkopu víček DN 110</t>
  </si>
  <si>
    <t>1405922138</t>
  </si>
  <si>
    <t>https://podminky.urs.cz/item/CS_URS_2023_01/877265231</t>
  </si>
  <si>
    <t>Z 110 záslepka</t>
  </si>
  <si>
    <t>28611718</t>
  </si>
  <si>
    <t>víčko kanalizace plastové KG DN 110</t>
  </si>
  <si>
    <t>-343369770</t>
  </si>
  <si>
    <t>877275211</t>
  </si>
  <si>
    <t>Montáž tvarovek na kanalizačním potrubí z trub z plastu z tvrdého PVC nebo z polypropylenu v otevřeném výkopu jednoosých DN 125</t>
  </si>
  <si>
    <t>1553975699</t>
  </si>
  <si>
    <t>https://podminky.urs.cz/item/CS_URS_2023_01/877275211</t>
  </si>
  <si>
    <t>PVC KG Odbočka 125/110 - 45°</t>
  </si>
  <si>
    <t>PVC KG redukce 125/110</t>
  </si>
  <si>
    <t>28611356</t>
  </si>
  <si>
    <t>koleno kanalizační PVC KG 125x45°</t>
  </si>
  <si>
    <t>-901748801</t>
  </si>
  <si>
    <t>28611425R</t>
  </si>
  <si>
    <t>odbočka kanalizační plastová s hrdlem KG 125/110/45°</t>
  </si>
  <si>
    <t>-381098169</t>
  </si>
  <si>
    <t>28611502</t>
  </si>
  <si>
    <t>redukce kanalizační PVC 125/110</t>
  </si>
  <si>
    <t>-1548816733</t>
  </si>
  <si>
    <t>877315211</t>
  </si>
  <si>
    <t>Montáž tvarovek na kanalizačním potrubí z trub z plastu z tvrdého PVC nebo z polypropylenu v otevřeném výkopu jednoosých DN 160</t>
  </si>
  <si>
    <t>2071042406</t>
  </si>
  <si>
    <t>https://podminky.urs.cz/item/CS_URS_2023_01/877315211</t>
  </si>
  <si>
    <t>PVC KG Odbočka 160/125 - 45°</t>
  </si>
  <si>
    <t>PVC KG Odbočka 160/110 - 45°</t>
  </si>
  <si>
    <t>PVC KG redukce 160/125</t>
  </si>
  <si>
    <t>Čistící kus - 160</t>
  </si>
  <si>
    <t>28611361</t>
  </si>
  <si>
    <t>koleno kanalizační PVC KG 160x45°</t>
  </si>
  <si>
    <t>1065038005</t>
  </si>
  <si>
    <t>28611914</t>
  </si>
  <si>
    <t>odbočka kanalizační plastová s hrdlem KG 160/125/45°</t>
  </si>
  <si>
    <t>277773698</t>
  </si>
  <si>
    <t>28611912</t>
  </si>
  <si>
    <t>odbočka kanalizační plastová s hrdlem KG 160/110/45°</t>
  </si>
  <si>
    <t>-272022184</t>
  </si>
  <si>
    <t>28611506</t>
  </si>
  <si>
    <t>redukce kanalizační PVC 160/125</t>
  </si>
  <si>
    <t>1683875205</t>
  </si>
  <si>
    <t>28611948</t>
  </si>
  <si>
    <t>čistící kus kanalizační PVC DN 160</t>
  </si>
  <si>
    <t>1519967853</t>
  </si>
  <si>
    <t>977151115</t>
  </si>
  <si>
    <t>Jádrové vrty diamantovými korunkami do stavebních materiálů (železobetonu, betonu, cihel, obkladů, dlažeb, kamene) průměru přes 60 do 70 mm</t>
  </si>
  <si>
    <t>-1557241014</t>
  </si>
  <si>
    <t>https://podminky.urs.cz/item/CS_URS_2023_01/977151115</t>
  </si>
  <si>
    <t>Jádrový vrt pro potrubí DN 20 - DN 65</t>
  </si>
  <si>
    <t>DN 20 - DN 65</t>
  </si>
  <si>
    <t>5*0,5</t>
  </si>
  <si>
    <t>-1873376249</t>
  </si>
  <si>
    <t>Jádrový vrt pro potrubí DN 25 - DN 65</t>
  </si>
  <si>
    <t>DN 25 - DN 65</t>
  </si>
  <si>
    <t>977151124</t>
  </si>
  <si>
    <t>Jádrové vrty diamantovými korunkami do stavebních materiálů (železobetonu, betonu, cihel, obkladů, dlažeb, kamene) průměru přes 150 do 180 mm</t>
  </si>
  <si>
    <t>-890763348</t>
  </si>
  <si>
    <t>https://podminky.urs.cz/item/CS_URS_2023_01/977151124</t>
  </si>
  <si>
    <t>Jádrový vrt pro potrubí DN 50 - DN 160</t>
  </si>
  <si>
    <t>998276101</t>
  </si>
  <si>
    <t>Přesun hmot pro trubní vedení hloubené z trub z plastických hmot nebo sklolaminátových pro vodovody nebo kanalizace v otevřeném výkopu dopravní vzdálenost do 15 m</t>
  </si>
  <si>
    <t>-1992871874</t>
  </si>
  <si>
    <t>https://podminky.urs.cz/item/CS_URS_2023_01/998276101</t>
  </si>
  <si>
    <t>721</t>
  </si>
  <si>
    <t>Zdravotechnika - vnitřní kanalizace</t>
  </si>
  <si>
    <t>721173401</t>
  </si>
  <si>
    <t>Potrubí z trub PVC SN4 svodné (ležaté) DN 110</t>
  </si>
  <si>
    <t>370276561</t>
  </si>
  <si>
    <t>https://podminky.urs.cz/item/CS_URS_2023_01/721173401</t>
  </si>
  <si>
    <t>Potrubí PVC-KG kanalizační , spojované pomocí hrdla s gumovým těsněním, vč. Tvarovek a spojovacího materiálu - Ø110mm</t>
  </si>
  <si>
    <t>721173402</t>
  </si>
  <si>
    <t>Potrubí z trub PVC SN4 svodné (ležaté) DN 125</t>
  </si>
  <si>
    <t>-1268705636</t>
  </si>
  <si>
    <t>https://podminky.urs.cz/item/CS_URS_2023_01/721173402</t>
  </si>
  <si>
    <t>Potrubí PVC-KG kanalizační , spojované pomocí hrdla s gumovým těsněním, vč. Tvarovek a spojovacího materiálu - Ø125mm</t>
  </si>
  <si>
    <t>721173403</t>
  </si>
  <si>
    <t>Potrubí z trub PVC SN4 svodné (ležaté) DN 160</t>
  </si>
  <si>
    <t>1106321663</t>
  </si>
  <si>
    <t>https://podminky.urs.cz/item/CS_URS_2023_01/721173403</t>
  </si>
  <si>
    <t>Potrubí PVC-KG kanalizační , spojované pomocí hrdla s gumovým těsněním, vč. Tvarovek a spojovacího materiálu - Ø160mm</t>
  </si>
  <si>
    <t>721174024</t>
  </si>
  <si>
    <t>Potrubí z trub polypropylenových odpadní (svislé) DN 75</t>
  </si>
  <si>
    <t>-1368158810</t>
  </si>
  <si>
    <t>https://podminky.urs.cz/item/CS_URS_2023_01/721174024</t>
  </si>
  <si>
    <t xml:space="preserve">Plastové odpadní potrubí PP HT- neizolované            </t>
  </si>
  <si>
    <t>28615618</t>
  </si>
  <si>
    <t>koleno kanalizační PP úhel 87° DN 75 pro vysoké teploty</t>
  </si>
  <si>
    <t>303225145</t>
  </si>
  <si>
    <t>HT koleno 87° - 75</t>
  </si>
  <si>
    <t>28615611</t>
  </si>
  <si>
    <t>koleno kanalizační PP úhel 45° DN 75 pro vysoké teploty</t>
  </si>
  <si>
    <t>CS ÚRS 2022 01</t>
  </si>
  <si>
    <t>353453731</t>
  </si>
  <si>
    <t>HT koleno 45° - 75</t>
  </si>
  <si>
    <t>28615551</t>
  </si>
  <si>
    <t>odbočka HTEA úhel 45° DN 75/50</t>
  </si>
  <si>
    <t>-1820908742</t>
  </si>
  <si>
    <t>HT Odbočka 75/50 - 45°</t>
  </si>
  <si>
    <t>28615636</t>
  </si>
  <si>
    <t>redukce nesouosá HTR DN 75/50</t>
  </si>
  <si>
    <t>-108018477</t>
  </si>
  <si>
    <t>HT Redukce 75/50</t>
  </si>
  <si>
    <t>721174025</t>
  </si>
  <si>
    <t>Potrubí z trub polypropylenových odpadní (svislé) DN 110</t>
  </si>
  <si>
    <t>-1914900366</t>
  </si>
  <si>
    <t>https://podminky.urs.cz/item/CS_URS_2023_01/721174025</t>
  </si>
  <si>
    <t>28615619</t>
  </si>
  <si>
    <t>koleno kanalizační PP úhel 87° DN 110 pro vysoké teploty</t>
  </si>
  <si>
    <t>-1942745180</t>
  </si>
  <si>
    <t>28615612</t>
  </si>
  <si>
    <t>koleno kanalizační PP úhel 45° DN 110 pro vysoké teploty</t>
  </si>
  <si>
    <t>-1105109764</t>
  </si>
  <si>
    <t>28615625</t>
  </si>
  <si>
    <t>odbočka HTEA úhel 45° DN 110/110</t>
  </si>
  <si>
    <t>1095183243</t>
  </si>
  <si>
    <t>28615553</t>
  </si>
  <si>
    <t>odbočka HTEA úhel 45° DN 110/75</t>
  </si>
  <si>
    <t>1098340419</t>
  </si>
  <si>
    <t>28615637</t>
  </si>
  <si>
    <t>redukce kanalizační nesouosá PP dlouhá DN 110/75 pro vysoké teploty</t>
  </si>
  <si>
    <t>11390398</t>
  </si>
  <si>
    <t>28615603</t>
  </si>
  <si>
    <t>čistící tvarovka odpadní PP DN 110 pro vysoké teploty</t>
  </si>
  <si>
    <t>997466402</t>
  </si>
  <si>
    <t>721174043</t>
  </si>
  <si>
    <t>Potrubí z trub polypropylenových připojovací DN 50</t>
  </si>
  <si>
    <t>-775617321</t>
  </si>
  <si>
    <t>https://podminky.urs.cz/item/CS_URS_2023_01/721174043</t>
  </si>
  <si>
    <t>28615617</t>
  </si>
  <si>
    <t>koleno kanalizační PP úhel 87° DN 50 pro vysoké teploty</t>
  </si>
  <si>
    <t>1938222303</t>
  </si>
  <si>
    <t>HT koleno 87° - 50</t>
  </si>
  <si>
    <t>28615610</t>
  </si>
  <si>
    <t>koleno kanalizační PP úhel 45° DN 50 pro vysoké teploty</t>
  </si>
  <si>
    <t>-1570790924</t>
  </si>
  <si>
    <t>HT koleno 45° - 50</t>
  </si>
  <si>
    <t>28615623</t>
  </si>
  <si>
    <t>odbočka HTEA úhel 45° DN 50/50</t>
  </si>
  <si>
    <t>-2102042921</t>
  </si>
  <si>
    <t>HT Odbočka 50/50 - 45°</t>
  </si>
  <si>
    <t>721211421</t>
  </si>
  <si>
    <t>Podlahové vpusti se svislým odtokem DN 50/75/110 mřížka nerez 115x115</t>
  </si>
  <si>
    <t>-1107506894</t>
  </si>
  <si>
    <t>https://podminky.urs.cz/item/CS_URS_2023_01/721211421</t>
  </si>
  <si>
    <t>Podlahová vpust DN 50</t>
  </si>
  <si>
    <t>se zápachovým uzávěrem - suchým sifonem</t>
  </si>
  <si>
    <t>721242116</t>
  </si>
  <si>
    <t>Lapače střešních splavenin polypropylenové (PP) s kulovým kloubem na odtoku DN 125</t>
  </si>
  <si>
    <t>-1737950159</t>
  </si>
  <si>
    <t>https://podminky.urs.cz/item/CS_URS_2023_01/721242116</t>
  </si>
  <si>
    <t>Lapač střešních splavenin DN 125</t>
  </si>
  <si>
    <t>721273153</t>
  </si>
  <si>
    <t>Ventilační hlavice z polypropylenu (PP) DN 110</t>
  </si>
  <si>
    <t>1566148638</t>
  </si>
  <si>
    <t>https://podminky.urs.cz/item/CS_URS_2023_01/721273153</t>
  </si>
  <si>
    <t>Větrací hlavice 110</t>
  </si>
  <si>
    <t>721274121</t>
  </si>
  <si>
    <t>Ventily přivzdušňovací odpadních potrubí vnitřní od DN 32 do DN 50</t>
  </si>
  <si>
    <t>-1257048373</t>
  </si>
  <si>
    <t>https://podminky.urs.cz/item/CS_URS_2023_01/721274121</t>
  </si>
  <si>
    <t>Sifon - 50</t>
  </si>
  <si>
    <t>721274125</t>
  </si>
  <si>
    <t>Ventily přivzdušňovací odpadních potrubí vnitřní DN 75</t>
  </si>
  <si>
    <t>-1666165295</t>
  </si>
  <si>
    <t>https://podminky.urs.cz/item/CS_URS_2023_01/721274125</t>
  </si>
  <si>
    <t>Sifon - 75</t>
  </si>
  <si>
    <t>721274126</t>
  </si>
  <si>
    <t>Ventily přivzdušňovací odpadních potrubí vnitřní DN 110</t>
  </si>
  <si>
    <t>-1881464487</t>
  </si>
  <si>
    <t>https://podminky.urs.cz/item/CS_URS_2023_01/721274126</t>
  </si>
  <si>
    <t>Sifon - 110</t>
  </si>
  <si>
    <t>721290111</t>
  </si>
  <si>
    <t>Zkouška těsnosti kanalizace v objektech vodou do DN 125</t>
  </si>
  <si>
    <t>-1096407929</t>
  </si>
  <si>
    <t>https://podminky.urs.cz/item/CS_URS_2023_01/721290111</t>
  </si>
  <si>
    <t xml:space="preserve">Zkouška těsnosti, plynotěsnosnosti potrubí, </t>
  </si>
  <si>
    <t xml:space="preserve">Plastové odpadní potrubí PP HT- neizolované            75</t>
  </si>
  <si>
    <t xml:space="preserve">Plastové odpadní potrubí PP HT- neizolované            110</t>
  </si>
  <si>
    <t xml:space="preserve">Plastové odpadní potrubí PP HT- neizolované            50</t>
  </si>
  <si>
    <t>721290112</t>
  </si>
  <si>
    <t>Zkouška těsnosti kanalizace v objektech vodou DN 150 nebo DN 200</t>
  </si>
  <si>
    <t>1865220652</t>
  </si>
  <si>
    <t>https://podminky.urs.cz/item/CS_URS_2023_01/721290112</t>
  </si>
  <si>
    <t>998721101</t>
  </si>
  <si>
    <t>Přesun hmot pro vnitřní kanalizace stanovený z hmotnosti přesunovaného materiálu vodorovná dopravní vzdálenost do 50 m v objektech výšky do 6 m</t>
  </si>
  <si>
    <t>1214906603</t>
  </si>
  <si>
    <t>https://podminky.urs.cz/item/CS_URS_2023_01/998721101</t>
  </si>
  <si>
    <t>722</t>
  </si>
  <si>
    <t>Zdravotechnika - vnitřní vodovod</t>
  </si>
  <si>
    <t>722130234</t>
  </si>
  <si>
    <t>Potrubí z ocelových trubek pozinkovaných závitových svařovaných běžných DN 32</t>
  </si>
  <si>
    <t>-354855775</t>
  </si>
  <si>
    <t>https://podminky.urs.cz/item/CS_URS_2023_01/722130234</t>
  </si>
  <si>
    <t xml:space="preserve">Potrubí ocelové vodovodní,  pozinkované závitové, vč. tvarovek, spojovacího, závěsného a upevňovacího materiálu </t>
  </si>
  <si>
    <t>O32</t>
  </si>
  <si>
    <t xml:space="preserve">Potrubí ocelové vodovodní,  pozinkované závitové, vč. tvarovek, spojovacího, závěsného a upevňovacího materiálu  - v chráničce DN 100</t>
  </si>
  <si>
    <t>O32 - chránička DN 100</t>
  </si>
  <si>
    <t>722130235</t>
  </si>
  <si>
    <t>Potrubí z ocelových trubek pozinkovaných závitových svařovaných běžných DN 40</t>
  </si>
  <si>
    <t>1015433865</t>
  </si>
  <si>
    <t>https://podminky.urs.cz/item/CS_URS_2023_01/722130235</t>
  </si>
  <si>
    <t>DN40</t>
  </si>
  <si>
    <t>722171935</t>
  </si>
  <si>
    <t>Výměna trubky, tvarovky, vsazení odbočky na rozvodech vody z plastů D přes 32 do 40 mm</t>
  </si>
  <si>
    <t>1173006402</t>
  </si>
  <si>
    <t>https://podminky.urs.cz/item/CS_URS_2023_01/722171935</t>
  </si>
  <si>
    <t>Vysazení nové odbočky na stávající rozvody</t>
  </si>
  <si>
    <t>28615140</t>
  </si>
  <si>
    <t>trubka vodovodní tlaková PPR řada PN 16 D 40mm dl 4m</t>
  </si>
  <si>
    <t>-1322994474</t>
  </si>
  <si>
    <t>1*1,03 'Přepočtené koeficientem množství</t>
  </si>
  <si>
    <t>137535591</t>
  </si>
  <si>
    <t>Vysazení odbočky na rozvody vody</t>
  </si>
  <si>
    <t>z DN40 na DN32</t>
  </si>
  <si>
    <t>28615138</t>
  </si>
  <si>
    <t>trubka vodovodní tlaková PPR řada PN 16 D 32mm dl 4m</t>
  </si>
  <si>
    <t>1720425992</t>
  </si>
  <si>
    <t>722173115</t>
  </si>
  <si>
    <t>Potrubí z plastových trubek ze síťovaného polyethylenu (PE-Xa) spojované mechanicky násuvnou objímkou plastovou D 32/4,4</t>
  </si>
  <si>
    <t>177157842</t>
  </si>
  <si>
    <t>https://podminky.urs.cz/item/CS_URS_2023_01/722173115</t>
  </si>
  <si>
    <t xml:space="preserve">Potrubí PE d32 vodovodní, vč. tvarovek, spojovacího, závěsného a upevňovacího materiálu </t>
  </si>
  <si>
    <t>v chráničce Ø100 mm</t>
  </si>
  <si>
    <t>722174022</t>
  </si>
  <si>
    <t>Potrubí z plastových trubek z polypropylenu PPR svařovaných polyfúzně PN 20 (SDR 6) D 20 x 3,4</t>
  </si>
  <si>
    <t>1655602154</t>
  </si>
  <si>
    <t>https://podminky.urs.cz/item/CS_URS_2023_01/722174022</t>
  </si>
  <si>
    <t>Potrubí vodovodní tlakové z PPR S3,2 RCT , spojovaného svařováním, vč. tvarovek, spojovacího, závěsného a upevňovacího materiálu a uzavíracích armatur</t>
  </si>
  <si>
    <t xml:space="preserve"> Ø20/3,4</t>
  </si>
  <si>
    <t>722174023</t>
  </si>
  <si>
    <t>Potrubí z plastových trubek z polypropylenu PPR svařovaných polyfúzně PN 20 (SDR 6) D 25 x 4,2</t>
  </si>
  <si>
    <t>-304224839</t>
  </si>
  <si>
    <t>https://podminky.urs.cz/item/CS_URS_2023_01/722174023</t>
  </si>
  <si>
    <t>Ø25/4,2</t>
  </si>
  <si>
    <t>722174024</t>
  </si>
  <si>
    <t>Potrubí z plastových trubek z polypropylenu PPR svařovaných polyfúzně PN 20 (SDR 6) D 32 x 5,4</t>
  </si>
  <si>
    <t>-221091664</t>
  </si>
  <si>
    <t>https://podminky.urs.cz/item/CS_URS_2023_01/722174024</t>
  </si>
  <si>
    <t xml:space="preserve"> Ø32/5,4</t>
  </si>
  <si>
    <t>722174025</t>
  </si>
  <si>
    <t>Potrubí z plastových trubek z polypropylenu PPR svařovaných polyfúzně PN 20 (SDR 6) D 40 x 6,7</t>
  </si>
  <si>
    <t>-2058815910</t>
  </si>
  <si>
    <t>https://podminky.urs.cz/item/CS_URS_2023_01/722174025</t>
  </si>
  <si>
    <t>Ø40/6,7</t>
  </si>
  <si>
    <t>722176140</t>
  </si>
  <si>
    <t>Montáž potrubí z plastových trub svařovaných na tupo D přes 90 do 110 mm</t>
  </si>
  <si>
    <t>368707398</t>
  </si>
  <si>
    <t>https://podminky.urs.cz/item/CS_URS_2023_01/722176140</t>
  </si>
  <si>
    <t>v chráničce O100 mm</t>
  </si>
  <si>
    <t>16 "v chráničce O100 mm</t>
  </si>
  <si>
    <t>28613826</t>
  </si>
  <si>
    <t>trubka vodovodní HDPE (IPE) tyče 6,12m 110x10,0mm</t>
  </si>
  <si>
    <t>1884898765</t>
  </si>
  <si>
    <t>16*1,1 'Přepočtené koeficientem množství</t>
  </si>
  <si>
    <t>-530967606</t>
  </si>
  <si>
    <t>-1071477685</t>
  </si>
  <si>
    <t>17*1,1 'Přepočtené koeficientem množství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</si>
  <si>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</si>
  <si>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</si>
  <si>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812278727</t>
  </si>
  <si>
    <t>https://podminky.urs.cz/item/CS_URS_2023_01/722181231</t>
  </si>
  <si>
    <t xml:space="preserve">Izolace tepelná  z pěněného polyetylénu tl. 10 mm na potrubí (sv) Ø20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</si>
  <si>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</si>
  <si>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</si>
  <si>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-89704533</t>
  </si>
  <si>
    <t>https://podminky.urs.cz/item/CS_URS_2023_01/722181232</t>
  </si>
  <si>
    <t xml:space="preserve">Izolace tepelná  z pěněného polyetylénu tl. 10 mm na potrubí (sv) Ø25 mm</t>
  </si>
  <si>
    <t xml:space="preserve">Izolace tepelná  z pěněného polyetylénu tl. 10 mm na potrubí (sv) Ø32 mm</t>
  </si>
  <si>
    <t xml:space="preserve">Izolace tepelná  z pěněného polyetylénu tl. 10 mm na potrubí (sv) Ø40 mm</t>
  </si>
  <si>
    <t>-504130372</t>
  </si>
  <si>
    <t xml:space="preserve">Izolace tepelná  z pěněného polyetylénu tl. 10 mm na potrubí Ø32 mm</t>
  </si>
  <si>
    <t>Ø32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</si>
  <si>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</si>
  <si>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</si>
  <si>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-497829096</t>
  </si>
  <si>
    <t>https://podminky.urs.cz/item/CS_URS_2023_01/722181241</t>
  </si>
  <si>
    <t xml:space="preserve">Izolace tepelná  z pěněného polyetylénu tl. 20mm na potrubí (tv) Ø20 mm</t>
  </si>
  <si>
    <t>722219101</t>
  </si>
  <si>
    <t>Armatury přírubové montáž vodovodních armatur přírubových ostatních typů DN 40</t>
  </si>
  <si>
    <t>-582125206</t>
  </si>
  <si>
    <t>https://podminky.urs.cz/item/CS_URS_2023_01/722219101</t>
  </si>
  <si>
    <t>Příruba se závitem</t>
  </si>
  <si>
    <t>55253687R</t>
  </si>
  <si>
    <t>příruba se závitem DN40</t>
  </si>
  <si>
    <t>179020</t>
  </si>
  <si>
    <t>722220111</t>
  </si>
  <si>
    <t>Armatury s jedním závitem nástěnky pro výtokový ventil G 1/2"</t>
  </si>
  <si>
    <t>1842420824</t>
  </si>
  <si>
    <t>https://podminky.urs.cz/item/CS_URS_2023_01/722220111</t>
  </si>
  <si>
    <t>Nástěnky se záslepkami DN 15, pro WC/pisoáry</t>
  </si>
  <si>
    <t>722220243</t>
  </si>
  <si>
    <t>Armatury s jedním závitem přechodové tvarovky PPR, PN 20 (SDR 6) s kovovým závitem vnitřním přechodky s převlečnou maticí D 32 x G 5/4"</t>
  </si>
  <si>
    <t>-1732451198</t>
  </si>
  <si>
    <t>https://podminky.urs.cz/item/CS_URS_2023_01/722220243</t>
  </si>
  <si>
    <t>Přechodka z PPR DN32 na PE d32</t>
  </si>
  <si>
    <t>722224115</t>
  </si>
  <si>
    <t>Armatury s jedním závitem kohouty plnicí a vypouštěcí PN 10 G 1/2"</t>
  </si>
  <si>
    <t>763259277</t>
  </si>
  <si>
    <t>https://podminky.urs.cz/item/CS_URS_2023_01/722224115</t>
  </si>
  <si>
    <t>Vypouštěcí ventil DN 15</t>
  </si>
  <si>
    <t>722230103</t>
  </si>
  <si>
    <t>Armatury se dvěma závity ventily přímé G 1"</t>
  </si>
  <si>
    <t>1475288277</t>
  </si>
  <si>
    <t>https://podminky.urs.cz/item/CS_URS_2023_01/722230103</t>
  </si>
  <si>
    <t>Uzavírací ventil závitový</t>
  </si>
  <si>
    <t>Ø25</t>
  </si>
  <si>
    <t>722230104</t>
  </si>
  <si>
    <t>Armatury se dvěma závity ventily přímé G 5/4"</t>
  </si>
  <si>
    <t>20961716</t>
  </si>
  <si>
    <t>https://podminky.urs.cz/item/CS_URS_2023_01/722230104</t>
  </si>
  <si>
    <t>722231072</t>
  </si>
  <si>
    <t>Armatury se dvěma závity ventily zpětné mosazné PN 10 do 110°C G 1/2"</t>
  </si>
  <si>
    <t>1460074124</t>
  </si>
  <si>
    <t>https://podminky.urs.cz/item/CS_URS_2023_01/722231072</t>
  </si>
  <si>
    <t>Zpětný ventil DN 15</t>
  </si>
  <si>
    <t>722231075</t>
  </si>
  <si>
    <t>Armatury se dvěma závity ventily zpětné mosazné PN 10 do 110°C G 5/4"</t>
  </si>
  <si>
    <t>355855772</t>
  </si>
  <si>
    <t>https://podminky.urs.cz/item/CS_URS_2023_01/722231075</t>
  </si>
  <si>
    <t>Zpětný ventil</t>
  </si>
  <si>
    <t>722231141</t>
  </si>
  <si>
    <t>Armatury se dvěma závity ventily pojistné rohové G 1/2"</t>
  </si>
  <si>
    <t>886829813</t>
  </si>
  <si>
    <t>https://podminky.urs.cz/item/CS_URS_2023_01/722231141</t>
  </si>
  <si>
    <t>Rohový ventil kulový DN 15, se sítkem, pro umyvadla/výlevky/uhřívače</t>
  </si>
  <si>
    <t>722231221</t>
  </si>
  <si>
    <t>Armatury se dvěma závity ventily pojistné k bojleru mosazné PN 6 do 100°C G 1/2"</t>
  </si>
  <si>
    <t>1943149015</t>
  </si>
  <si>
    <t>https://podminky.urs.cz/item/CS_URS_2023_01/722231221</t>
  </si>
  <si>
    <t>Pojistný ventil DN 15</t>
  </si>
  <si>
    <t>722232061</t>
  </si>
  <si>
    <t>Armatury se dvěma závity kulové kohouty PN 42 do 185 °C přímé vnitřní závit s vypouštěním G 1/2"</t>
  </si>
  <si>
    <t>1451656562</t>
  </si>
  <si>
    <t>https://podminky.urs.cz/item/CS_URS_2023_01/722232061</t>
  </si>
  <si>
    <t xml:space="preserve">Vypouštěcí ventil DN 15 se šroubením na hadici </t>
  </si>
  <si>
    <t>1279197445</t>
  </si>
  <si>
    <t>DN15</t>
  </si>
  <si>
    <t>722240121</t>
  </si>
  <si>
    <t>Armatury z plastických hmot kohouty (PPR) kulové DN 16</t>
  </si>
  <si>
    <t>1369050659</t>
  </si>
  <si>
    <t>https://podminky.urs.cz/item/CS_URS_2023_01/722240121</t>
  </si>
  <si>
    <t>Kulový kohout plastový</t>
  </si>
  <si>
    <t>95</t>
  </si>
  <si>
    <t>722240122</t>
  </si>
  <si>
    <t>Armatury z plastických hmot kohouty (PPR) kulové DN 20</t>
  </si>
  <si>
    <t>-713489795</t>
  </si>
  <si>
    <t>https://podminky.urs.cz/item/CS_URS_2023_01/722240122</t>
  </si>
  <si>
    <t xml:space="preserve">Poznámka k položce:_x000d_
Kulový kohout plastový s napojením na hadici_x000d_
DN20 _x000d_
</t>
  </si>
  <si>
    <t>Kulový kohout plastový s napojením na hadici</t>
  </si>
  <si>
    <t xml:space="preserve">DN20 </t>
  </si>
  <si>
    <t>722240123</t>
  </si>
  <si>
    <t>Armatury z plastických hmot kohouty (PPR) kulové DN 25</t>
  </si>
  <si>
    <t>1829502737</t>
  </si>
  <si>
    <t>https://podminky.urs.cz/item/CS_URS_2023_01/722240123</t>
  </si>
  <si>
    <t>DN25</t>
  </si>
  <si>
    <t>97</t>
  </si>
  <si>
    <t>49800542</t>
  </si>
  <si>
    <t xml:space="preserve">Poznámka k položce:_x000d_
Kulový kohout plastový s napojením na hadici_x000d_
DN25_x000d_
</t>
  </si>
  <si>
    <t>722240125</t>
  </si>
  <si>
    <t>Armatury z plastických hmot kohouty (PPR) kulové DN 40</t>
  </si>
  <si>
    <t>-1201664807</t>
  </si>
  <si>
    <t>https://podminky.urs.cz/item/CS_URS_2023_01/722240125</t>
  </si>
  <si>
    <t>722250133</t>
  </si>
  <si>
    <t>Požární příslušenství a armatury hydrantový systém s tvarově stálou hadicí celoplechový D 25 x 30 m</t>
  </si>
  <si>
    <t>-516804916</t>
  </si>
  <si>
    <t>https://podminky.urs.cz/item/CS_URS_2023_01/722250133</t>
  </si>
  <si>
    <t>Hydrantový systém s tvarově stálou hadicí DN 25/30 m celoplechový</t>
  </si>
  <si>
    <t>722290226</t>
  </si>
  <si>
    <t>Zkoušky, proplach a desinfekce vodovodního potrubí zkoušky těsnosti vodovodního potrubí závitového do DN 50</t>
  </si>
  <si>
    <t>1394966397</t>
  </si>
  <si>
    <t>https://podminky.urs.cz/item/CS_URS_2023_01/722290226</t>
  </si>
  <si>
    <t>Zkouška těsnosti, tlaková zkouška, proplach potrubí</t>
  </si>
  <si>
    <t>Zkouška těsnosti, tlaková zkouška vč. desinfekce potrubí</t>
  </si>
  <si>
    <t>1094793765</t>
  </si>
  <si>
    <t>Zkouška těsnosti, tlaková zkouška</t>
  </si>
  <si>
    <t>722290234</t>
  </si>
  <si>
    <t>Zkoušky, proplach a desinfekce vodovodního potrubí proplach a desinfekce vodovodního potrubí do DN 80</t>
  </si>
  <si>
    <t>1123480418</t>
  </si>
  <si>
    <t>https://podminky.urs.cz/item/CS_URS_2023_01/722290234</t>
  </si>
  <si>
    <t>725</t>
  </si>
  <si>
    <t>Zdravotechnika - zařizovací předměty</t>
  </si>
  <si>
    <t>725111132</t>
  </si>
  <si>
    <t>Zařízení záchodů splachovače nádržkové plastové nízkopoložené nebo vysokopoložené</t>
  </si>
  <si>
    <t>696631113</t>
  </si>
  <si>
    <t>https://podminky.urs.cz/item/CS_URS_2023_01/725111132</t>
  </si>
  <si>
    <t xml:space="preserve">Poznámka k položce:_x000d_
Dodávka zařizovacích bude upřesněna mezi stavebníkem a prováděcí firmou. Klozety jsou navrženy závěsné s podmítkovým modulem ve stěně a s ovládáním zpředu. Pro umyvadla jsou navrženy baterie stojánkové, pro výlevku je navržena baterie nástěnná. _x000d_
Zařizovací předměty musí splňovat specifické požadavky dle Metodiky DNSH pro komponentu 6.1 a 6.2._x000d_
-	 Udržitelné využívání a ochrana vodních zdrojů:_x000d_
a)	umyvadlové baterie a kuchyňské baterie mají maximální průtok vody 6 litrů/min; _x000d_
b)	sprchy mají maximální průtok vody 8 litrů/min; _x000d_
c)	WC, zahrnující soupravy, mísy a splachovací nádrže, mají úplný objem splachovací vody maximálně 6 litrů a maximální průměrný objem splachovací vody 3,5 litru; _x000d_
d)	pisoáry spotřebují maximálně 2 litry/mísu/hodinu. Splachovací pisoáry mají maximální úplný objem splachovací vody 1 litr_x000d_
</t>
  </si>
  <si>
    <t>Klozet závěsný vč. sedátka a upínacího materiálu - pro tělesně postižené</t>
  </si>
  <si>
    <t>725112022</t>
  </si>
  <si>
    <t>Zařízení záchodů klozety keramické závěsné na nosné stěny s hlubokým splachováním odpad vodorovný</t>
  </si>
  <si>
    <t>-1451399115</t>
  </si>
  <si>
    <t>https://podminky.urs.cz/item/CS_URS_2023_01/725112022</t>
  </si>
  <si>
    <t>Klozet závěsný vč. sedátka a upínacího materiálu</t>
  </si>
  <si>
    <t>725119125</t>
  </si>
  <si>
    <t>Zařízení záchodů montáž klozetových mís závěsných na nosné stěny</t>
  </si>
  <si>
    <t>1358498367</t>
  </si>
  <si>
    <t>https://podminky.urs.cz/item/CS_URS_2023_01/725119125</t>
  </si>
  <si>
    <t>55231352</t>
  </si>
  <si>
    <t>klozet nerezový závěsný se sedátkem pro handicapované</t>
  </si>
  <si>
    <t>250885954</t>
  </si>
  <si>
    <t>725121011</t>
  </si>
  <si>
    <t>Pisoárové záchodky splachovače automatické s montážní krabicí skupinové</t>
  </si>
  <si>
    <t>1447717824</t>
  </si>
  <si>
    <t>https://podminky.urs.cz/item/CS_URS_2023_01/725121011</t>
  </si>
  <si>
    <t>Pisoár vč. příslušenství</t>
  </si>
  <si>
    <t>se sifonem</t>
  </si>
  <si>
    <t>725121502</t>
  </si>
  <si>
    <t>Pisoárové záchodky keramické bez splachovací nádrže urinál bez odsávání s otvorem pro ventil</t>
  </si>
  <si>
    <t>-1397556237</t>
  </si>
  <si>
    <t>https://podminky.urs.cz/item/CS_URS_2023_01/725121502</t>
  </si>
  <si>
    <t>725211616</t>
  </si>
  <si>
    <t>Umyvadla keramická bílá bez výtokových armatur připevněná na stěnu šrouby s krytem na sifon (polosloupem), šířka umyvadla 550 mm</t>
  </si>
  <si>
    <t>174115407</t>
  </si>
  <si>
    <t>https://podminky.urs.cz/item/CS_URS_2023_01/725211616</t>
  </si>
  <si>
    <t xml:space="preserve">Umyvadlo vč. upínacího materiálu - sifon DN50 </t>
  </si>
  <si>
    <t>725211681</t>
  </si>
  <si>
    <t>Umyvadla keramická bílá bez výtokových armatur připevněná na stěnu šrouby zdravotní, šířka umyvadla 640 mm</t>
  </si>
  <si>
    <t>-2123721695</t>
  </si>
  <si>
    <t>https://podminky.urs.cz/item/CS_URS_2023_01/725211681</t>
  </si>
  <si>
    <t>Umyvadlo vč. upínacího materiálu - sifon DN50 - pro tělesně postižené</t>
  </si>
  <si>
    <t>725331111</t>
  </si>
  <si>
    <t>Výlevky bez výtokových armatur a splachovací nádrže keramické se sklopnou plastovou mřížkou 425 mm</t>
  </si>
  <si>
    <t>-1893397351</t>
  </si>
  <si>
    <t>https://podminky.urs.cz/item/CS_URS_2023_01/725331111</t>
  </si>
  <si>
    <t xml:space="preserve">Výlevka vč. upínacího materiálu - sifon DN110 </t>
  </si>
  <si>
    <t>725539201</t>
  </si>
  <si>
    <t>Elektrické ohřívače zásobníkové montáž tlakových ohřívačů závěsných (svislých nebo vodorovných) do 15 l</t>
  </si>
  <si>
    <t>-247084008</t>
  </si>
  <si>
    <t>https://podminky.urs.cz/item/CS_URS_2023_01/725539201</t>
  </si>
  <si>
    <t>Elektrický zásobníkový tlakový ohřívač TV vč. pojistné armatury, montáž pod zařizovací předmět, 10 litrů, 1,5 kW, 230 V)</t>
  </si>
  <si>
    <t>54132283</t>
  </si>
  <si>
    <t>ohřívač vody elektrický závěsný akumulační svislý příkon 10L 2kW</t>
  </si>
  <si>
    <t>1248891399</t>
  </si>
  <si>
    <t>725821312</t>
  </si>
  <si>
    <t>Baterie dřezové nástěnné pákové s otáčivým kulatým ústím a délkou ramínka 300 mm</t>
  </si>
  <si>
    <t>1598319613</t>
  </si>
  <si>
    <t>https://podminky.urs.cz/item/CS_URS_2023_01/725821312</t>
  </si>
  <si>
    <t xml:space="preserve">Výlevková páková baterie vč. napojovacích hadiček se šroubením </t>
  </si>
  <si>
    <t>725822642</t>
  </si>
  <si>
    <t>Baterie umyvadlové stojánkové automatické senzorové přívodem teplé a studené vody</t>
  </si>
  <si>
    <t>-1918405562</t>
  </si>
  <si>
    <t>https://podminky.urs.cz/item/CS_URS_2023_01/725822642</t>
  </si>
  <si>
    <t>Umyvadlová senzorová baterie vč. napojovacích hadiček se šroubením</t>
  </si>
  <si>
    <t>725822652</t>
  </si>
  <si>
    <t>Baterie umyvadlové stojánkové automatické senzorové směšovací teplota a množství vody na baterii</t>
  </si>
  <si>
    <t>-806177101</t>
  </si>
  <si>
    <t>https://podminky.urs.cz/item/CS_URS_2023_01/725822652</t>
  </si>
  <si>
    <t xml:space="preserve">Umyvadlová  baterie vč. napojovacích hadiček se šroubením - pro tělesně postižené</t>
  </si>
  <si>
    <t>725865411</t>
  </si>
  <si>
    <t>Zápachové uzávěrky zařizovacích předmětů pro pisoáry DN 32/40</t>
  </si>
  <si>
    <t>128610865</t>
  </si>
  <si>
    <t>https://podminky.urs.cz/item/CS_URS_2023_01/725865411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</si>
  <si>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</si>
  <si>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</si>
  <si>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</si>
  <si>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</si>
  <si>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-1607358241</t>
  </si>
  <si>
    <t>https://podminky.urs.cz/item/CS_URS_2023_01/726131001</t>
  </si>
  <si>
    <t>726131002</t>
  </si>
  <si>
    <t>Předstěnové instalační systémy do lehkých stěn s kovovou konstrukcí pro umyvadla stavební výšky do 1120 mm pro tělesně postižené</t>
  </si>
  <si>
    <t>-27405378</t>
  </si>
  <si>
    <t>https://podminky.urs.cz/item/CS_URS_2023_01/726131002</t>
  </si>
  <si>
    <t>726131021</t>
  </si>
  <si>
    <t>Předstěnové instalační systémy do lehkých stěn s kovovou konstrukcí pro pisoáry stavební výška 1300 mm</t>
  </si>
  <si>
    <t>696661322</t>
  </si>
  <si>
    <t>https://podminky.urs.cz/item/CS_URS_2023_01/726131021</t>
  </si>
  <si>
    <t>726131042</t>
  </si>
  <si>
    <t>Předstěnové instalační systémy do lehkých stěn s kovovou konstrukcí pro závěsné klozety ovládání zepředu, stavební výšky 1120 mm s připojením na odsávání zápachu</t>
  </si>
  <si>
    <t>671698149</t>
  </si>
  <si>
    <t>https://podminky.urs.cz/item/CS_URS_2023_01/726131042</t>
  </si>
  <si>
    <t>Nádržky pro WC do SDK přizdívky vč. ovládací desky dělené 3/6l</t>
  </si>
  <si>
    <t>726131043</t>
  </si>
  <si>
    <t>Předstěnové instalační systémy do lehkých stěn s kovovou konstrukcí pro závěsné klozety ovládání zepředu, stavební výšky 1120 mm pro tělesně postižené</t>
  </si>
  <si>
    <t>1306873314</t>
  </si>
  <si>
    <t>https://podminky.urs.cz/item/CS_URS_2023_01/726131043</t>
  </si>
  <si>
    <t>727212114</t>
  </si>
  <si>
    <t>Protipožární trubní ucpávky plastového potrubí prostup stěnou tloušťky 100 mm požární odolnost EI 90-120 D 63</t>
  </si>
  <si>
    <t>879537962</t>
  </si>
  <si>
    <t>https://podminky.urs.cz/item/CS_URS_2023_01/727212114</t>
  </si>
  <si>
    <t xml:space="preserve">Protipožární ucpávka  pro potrubí DN 20 - DN 65</t>
  </si>
  <si>
    <t>-2024049240</t>
  </si>
  <si>
    <t xml:space="preserve">Protipožární ucpávka  pro potrubí DN 25 - DN 65</t>
  </si>
  <si>
    <t>727212119</t>
  </si>
  <si>
    <t>Protipožární trubní ucpávky plastového potrubí prostup stěnou tloušťky 100 mm požární odolnost EI 90-120 D 160</t>
  </si>
  <si>
    <t>1275410743</t>
  </si>
  <si>
    <t>https://podminky.urs.cz/item/CS_URS_2023_01/727212119</t>
  </si>
  <si>
    <t xml:space="preserve">Protipožární ucpávka  pro potrubí DN 50 - DN 160</t>
  </si>
  <si>
    <t>HZS1431</t>
  </si>
  <si>
    <t>Hodinové zúčtovací sazby profesí HSV provádění konstrukcí inženýrských a dopravních staveb dělník inženýrských sítí</t>
  </si>
  <si>
    <t>-1809476963</t>
  </si>
  <si>
    <t>https://podminky.urs.cz/item/CS_URS_2023_01/HZS1431</t>
  </si>
  <si>
    <t>HZS2212</t>
  </si>
  <si>
    <t>Hodinové zúčtovací sazby profesí PSV provádění stavebních instalací instalatér odborný</t>
  </si>
  <si>
    <t>-1594603539</t>
  </si>
  <si>
    <t>https://podminky.urs.cz/item/CS_URS_2023_01/HZS2212</t>
  </si>
  <si>
    <t>-2110020934</t>
  </si>
  <si>
    <t>D.1.4.2 - Vzduchotechnika</t>
  </si>
  <si>
    <t>1 - Kovárna</t>
  </si>
  <si>
    <t>2 - Sociální zařízení</t>
  </si>
  <si>
    <t>3 - Kotelna</t>
  </si>
  <si>
    <t>4 - Kompresorovna</t>
  </si>
  <si>
    <t>5 - Montážní materiál</t>
  </si>
  <si>
    <t>6 - Nátěry</t>
  </si>
  <si>
    <t>7 - Izolace</t>
  </si>
  <si>
    <t xml:space="preserve">    751 - Vzduchotechnika</t>
  </si>
  <si>
    <t xml:space="preserve">    VRN9 - Ostatní náklady</t>
  </si>
  <si>
    <t>Kovárna</t>
  </si>
  <si>
    <t>1.1</t>
  </si>
  <si>
    <t>Přívodní sestavná jednotka s EC motory ve složení: nasávací komora, filtrační třídy F7, tlumící, ventilátorová, ohřívací vodní + elektro vytápění komory a tlumící komora</t>
  </si>
  <si>
    <t>ks</t>
  </si>
  <si>
    <t xml:space="preserve">Poznámka k položce:_x000d_
(parametry dle  přílohy č.5 TPZ a tab.č.2 v TZ)</t>
  </si>
  <si>
    <t>1.2</t>
  </si>
  <si>
    <t>Odvodní sestavná jednotka s EC motory ve složení: tlumící komora, ventilátorová, tlumící a výfuková</t>
  </si>
  <si>
    <t>44621</t>
  </si>
  <si>
    <t>Obdelníková dvouřadá vyústka do kruhového potrubí přívodní 825x125mm s regulací R1</t>
  </si>
  <si>
    <t>44652</t>
  </si>
  <si>
    <t>Obdelníková jednořadá vyústka do kruhového potrubí odvodní1025x125mm s regulací R1</t>
  </si>
  <si>
    <t>751510044</t>
  </si>
  <si>
    <t>Vzduchotechnické potrubí z pozinkovaného plechu kruhové, trouba spirálně vinutá bez příruby, průměru přes 300 do 400 mm</t>
  </si>
  <si>
    <t>-131310894</t>
  </si>
  <si>
    <t>https://podminky.urs.cz/item/CS_URS_2023_01/751510044</t>
  </si>
  <si>
    <t xml:space="preserve">Potrubí SPIRO  do průměru  400 mm/40% tvar.</t>
  </si>
  <si>
    <t>1254963018</t>
  </si>
  <si>
    <t xml:space="preserve">Potrubí SPIRO  do průměru  315 mm/20% tvar.</t>
  </si>
  <si>
    <t>751511024</t>
  </si>
  <si>
    <t>Montáž potrubí plechového skupiny I čtyřhranného s přírubou tloušťky plechu 0,8 mm, průřezu přes 0,50 do 0,79 m2</t>
  </si>
  <si>
    <t>1710335056</t>
  </si>
  <si>
    <t>https://podminky.urs.cz/item/CS_URS_2023_01/751511024</t>
  </si>
  <si>
    <t>Čtyřhranné ocelové potrubí do obvodu 2630mm/ 100% tvar. sk.I pozink ON 12 0403</t>
  </si>
  <si>
    <t>42982116</t>
  </si>
  <si>
    <t>trouba čtyřhranná Pz průřez do 0,79m2</t>
  </si>
  <si>
    <t>424960623</t>
  </si>
  <si>
    <t>2*1,2 'Přepočtené koeficientem množství</t>
  </si>
  <si>
    <t>Sociální zařízení</t>
  </si>
  <si>
    <t>751133012</t>
  </si>
  <si>
    <t>Montáž ventilátoru diagonálního nízkotlakého potrubního nevýbušného, průměru přes 100 do 200 mm</t>
  </si>
  <si>
    <t>2046499754</t>
  </si>
  <si>
    <t>https://podminky.urs.cz/item/CS_URS_2023_01/751133012</t>
  </si>
  <si>
    <t>Ventilátor diagon.úsporný do kruh.potr. s EC motorem , tichý, úsporný D=160mm</t>
  </si>
  <si>
    <t>42913000</t>
  </si>
  <si>
    <t>ventilátor axiální diagonální nevýbušný ocelový IP44 příkon 130W D 200mm</t>
  </si>
  <si>
    <t>1083756968</t>
  </si>
  <si>
    <t>Poznámka k položce:_x000d_
Ventilátor diagon.úsporný do kruh.potr. s EC motorem , tichý, úsporný D=160mm</t>
  </si>
  <si>
    <t>2.1a</t>
  </si>
  <si>
    <t>Spojovací manžeta D=160mm</t>
  </si>
  <si>
    <t>751514662</t>
  </si>
  <si>
    <t>Montáž škrtící klapky nebo zpětné klapky do plechového potrubí kruhové s přírubou, průměru přes 100 do 200 mm</t>
  </si>
  <si>
    <t>-1886445796</t>
  </si>
  <si>
    <t>https://podminky.urs.cz/item/CS_URS_2023_01/751514662</t>
  </si>
  <si>
    <t>Zpětná klapka těsná D=160mm</t>
  </si>
  <si>
    <t>42971005</t>
  </si>
  <si>
    <t>klapka kruhová uzavírací Pz D 160mm</t>
  </si>
  <si>
    <t>-312507768</t>
  </si>
  <si>
    <t>Poznámka k položce:_x000d_
Zpětná klapka těsná D=160mm</t>
  </si>
  <si>
    <t>751514762</t>
  </si>
  <si>
    <t>Montáž protidešťové stříšky nebo výfukové hlavice do plechového potrubí kruhové s přírubou, průměru přes 100 do 200 mm</t>
  </si>
  <si>
    <t>1474851232</t>
  </si>
  <si>
    <t>https://podminky.urs.cz/item/CS_URS_2023_01/751514762</t>
  </si>
  <si>
    <t>Výfuková hlavice D=160mm</t>
  </si>
  <si>
    <t>42981025</t>
  </si>
  <si>
    <t>výfuková hlavice Pz D 160mm</t>
  </si>
  <si>
    <t>-2137025017</t>
  </si>
  <si>
    <t>751537147</t>
  </si>
  <si>
    <t>Montáž potrubí ohebného kruhového izolovaného minerální vatou Al hadice (izolace tepelná i hluková), průměru přes 150 do 200 mm</t>
  </si>
  <si>
    <t>-1882025512</t>
  </si>
  <si>
    <t>https://podminky.urs.cz/item/CS_URS_2023_01/751537147</t>
  </si>
  <si>
    <t>Ohebná hadice tlumící D=160 mm, 10 bm v balení</t>
  </si>
  <si>
    <t>42981742</t>
  </si>
  <si>
    <t>hadice ohebná z Al s tepelnou a hlukovou izolací 50mm, délka 10m D 160mm</t>
  </si>
  <si>
    <t>515392607</t>
  </si>
  <si>
    <t>1*1,2 'Přepočtené koeficientem množství</t>
  </si>
  <si>
    <t>751537146</t>
  </si>
  <si>
    <t>Montáž potrubí ohebného kruhového izolovaného minerální vatou Al hadice (izolace tepelná i hluková), průměru přes 100 do 150 mm</t>
  </si>
  <si>
    <t>-840499187</t>
  </si>
  <si>
    <t>https://podminky.urs.cz/item/CS_URS_2023_01/751537146</t>
  </si>
  <si>
    <t>Ohebná hadice tlumící D=127 mm, 10 bm v balení</t>
  </si>
  <si>
    <t>42981741</t>
  </si>
  <si>
    <t>hadice ohebná z Al s tepelnou a hlukovou izolací 50mm, délka 10m D 127mm</t>
  </si>
  <si>
    <t>246954551</t>
  </si>
  <si>
    <t>-1453408829</t>
  </si>
  <si>
    <t>Ohebná hadice tlumící D=102 mm, 10 bm v balení</t>
  </si>
  <si>
    <t>2*10</t>
  </si>
  <si>
    <t>42981729</t>
  </si>
  <si>
    <t>hadice ohebná z Al s tepelnou a hlukovou izolací 25mm, délka 10m D 102mm</t>
  </si>
  <si>
    <t>200762658</t>
  </si>
  <si>
    <t>751322012</t>
  </si>
  <si>
    <t>Montáž talířových ventilů, anemostatů, dýz talířového ventilu, průměru přes 100 do 200 mm</t>
  </si>
  <si>
    <t>530903006</t>
  </si>
  <si>
    <t>https://podminky.urs.cz/item/CS_URS_2023_01/751322012</t>
  </si>
  <si>
    <t>Talířový ventil odvodní kovový D=125mm</t>
  </si>
  <si>
    <t>42972213</t>
  </si>
  <si>
    <t>ventil talířový pro odvod vzduchu kovový D 125mm</t>
  </si>
  <si>
    <t>-1279230305</t>
  </si>
  <si>
    <t>751322011</t>
  </si>
  <si>
    <t>Montáž talířových ventilů, anemostatů, dýz talířového ventilu, průměru do 100 mm</t>
  </si>
  <si>
    <t>-765314293</t>
  </si>
  <si>
    <t>https://podminky.urs.cz/item/CS_URS_2023_01/751322011</t>
  </si>
  <si>
    <t>Talířový ventil odvodní kovový D=100mm</t>
  </si>
  <si>
    <t>42972212</t>
  </si>
  <si>
    <t>ventil talířový pro odvod vzduchu kovový D 100mm</t>
  </si>
  <si>
    <t>2140569319</t>
  </si>
  <si>
    <t>751398023</t>
  </si>
  <si>
    <t>Montáž ostatních zařízení větrací mřížky stěnové, průřezu přes 0,100 do 0,150 m2</t>
  </si>
  <si>
    <t>-139781261</t>
  </si>
  <si>
    <t>https://podminky.urs.cz/item/CS_URS_2023_01/751398023</t>
  </si>
  <si>
    <t>Stěnová mřížka uzavřená 600x200mm</t>
  </si>
  <si>
    <t>42972404</t>
  </si>
  <si>
    <t>mřížka stěnová uzavřená jednořadá kovová úhel lamel 15° 600x200mm</t>
  </si>
  <si>
    <t>1951790493</t>
  </si>
  <si>
    <t>751510043</t>
  </si>
  <si>
    <t>Vzduchotechnické potrubí z pozinkovaného plechu kruhové, trouba spirálně vinutá bez příruby, průměru přes 200 do 300 mm</t>
  </si>
  <si>
    <t>1542175738</t>
  </si>
  <si>
    <t>https://podminky.urs.cz/item/CS_URS_2023_01/751510043</t>
  </si>
  <si>
    <t xml:space="preserve">Potrubí SPIRO  do průměru  200 mm/30% tvar.</t>
  </si>
  <si>
    <t>751510042</t>
  </si>
  <si>
    <t>Vzduchotechnické potrubí z pozinkovaného plechu kruhové, trouba spirálně vinutá bez příruby, průměru přes 100 do 200 mm</t>
  </si>
  <si>
    <t>-2073563015</t>
  </si>
  <si>
    <t>https://podminky.urs.cz/item/CS_URS_2023_01/751510042</t>
  </si>
  <si>
    <t xml:space="preserve">Potrubí SPIRO  do průměru  160 mm/40% tvar.</t>
  </si>
  <si>
    <t>Kotelna</t>
  </si>
  <si>
    <t>3.1</t>
  </si>
  <si>
    <t>Protidešťová žaluzie 315x315mm</t>
  </si>
  <si>
    <t>3.2</t>
  </si>
  <si>
    <t>Mřížka 300x300mm do zdi</t>
  </si>
  <si>
    <t>751511022</t>
  </si>
  <si>
    <t>Montáž potrubí plechového skupiny I čtyřhranného s přírubou tloušťky plechu 0,8 mm, průřezu přes 0,13 do 0,28 m2</t>
  </si>
  <si>
    <t>1173308833</t>
  </si>
  <si>
    <t>https://podminky.urs.cz/item/CS_URS_2023_01/751511022</t>
  </si>
  <si>
    <t>Čtyřhranné ocelové potrubí do obvodu 1500mm/ 20% tvar. sk.I pozink ON 12 0403</t>
  </si>
  <si>
    <t>42982108</t>
  </si>
  <si>
    <t>trouba čtyřhranná Pz průřez do 0,28m2</t>
  </si>
  <si>
    <t>-936460927</t>
  </si>
  <si>
    <t>4*1,2 'Přepočtené koeficientem množství</t>
  </si>
  <si>
    <t>Kompresorovna</t>
  </si>
  <si>
    <t>692718127</t>
  </si>
  <si>
    <t>Ventilátor diagon.úsporný do kruh.potr. s EC motorem , tichý, úsporný D=200mm</t>
  </si>
  <si>
    <t>1452749932</t>
  </si>
  <si>
    <t>Poznámka k položce:_x000d_
Ventilátor diagon.úsporný do kruh.potr. s EC motorem , tichý, úsporný D=200mm</t>
  </si>
  <si>
    <t>4.1a</t>
  </si>
  <si>
    <t>Spojovací manžeta D=200mm</t>
  </si>
  <si>
    <t>4.2</t>
  </si>
  <si>
    <t>Protihluková žaluzie 500x500mm l=400 mm</t>
  </si>
  <si>
    <t>751398043</t>
  </si>
  <si>
    <t>Montáž ostatních zařízení protidešťové žaluzie nebo žaluziové klapky na kruhové potrubí, průměru přes 400 do 500 mm</t>
  </si>
  <si>
    <t>1536202800</t>
  </si>
  <si>
    <t>https://podminky.urs.cz/item/CS_URS_2023_01/751398043</t>
  </si>
  <si>
    <t>Žaluziová klapka 500mm</t>
  </si>
  <si>
    <t>42972908</t>
  </si>
  <si>
    <t>žaluzie protidešťová plastová s pevnými lamelami, pro potrubí D 500mm</t>
  </si>
  <si>
    <t>-492624622</t>
  </si>
  <si>
    <t>751398042</t>
  </si>
  <si>
    <t>Montáž ostatních zařízení protidešťové žaluzie nebo žaluziové klapky na kruhové potrubí, průměru přes 300 do 400 mm</t>
  </si>
  <si>
    <t>-67931645</t>
  </si>
  <si>
    <t>https://podminky.urs.cz/item/CS_URS_2023_01/751398042</t>
  </si>
  <si>
    <t>Žaluziová klapka 315mm</t>
  </si>
  <si>
    <t>42972904</t>
  </si>
  <si>
    <t>žaluzie protidešťová plastová s pevnými lamelami, pro potrubí D 315mm</t>
  </si>
  <si>
    <t>-1681512528</t>
  </si>
  <si>
    <t>751344112</t>
  </si>
  <si>
    <t>Montáž tlumičů hluku pro kruhové potrubí, průměru přes 100 do 200 mm</t>
  </si>
  <si>
    <t>-1051749558</t>
  </si>
  <si>
    <t>https://podminky.urs.cz/item/CS_URS_2023_01/751344112</t>
  </si>
  <si>
    <t>Tlumič hluku D=200mm/600</t>
  </si>
  <si>
    <t>42976006</t>
  </si>
  <si>
    <t>tlumič hluku kruhový Pz, D 200mm, l=1000mm</t>
  </si>
  <si>
    <t>-546209735</t>
  </si>
  <si>
    <t>4.6</t>
  </si>
  <si>
    <t>Ochranná mřížka D=200mm</t>
  </si>
  <si>
    <t>-1190978174</t>
  </si>
  <si>
    <t xml:space="preserve">Potrubí SPIRO  do průměru  200 mm/0% tvar.</t>
  </si>
  <si>
    <t>774000157</t>
  </si>
  <si>
    <t xml:space="preserve">Potrubí SPIRO  do průměru  315 mm/50% tvar.</t>
  </si>
  <si>
    <t>Montážní materiál</t>
  </si>
  <si>
    <t>Pol84</t>
  </si>
  <si>
    <t>Montážní, těsnící a spojovací material</t>
  </si>
  <si>
    <t>Nátěry</t>
  </si>
  <si>
    <t>Pol85</t>
  </si>
  <si>
    <t>Nátěr potrubí, oplechování a konzol - základ + 1x vrchní na montáži</t>
  </si>
  <si>
    <t>Izolace</t>
  </si>
  <si>
    <t>Pol86</t>
  </si>
  <si>
    <t>Tepelná izolace z miner.vlny v Al-fólii 4 cm (požadovaný tepelný odpor R=1,1 m2K/W), označeno na výkresech</t>
  </si>
  <si>
    <t>Pol87</t>
  </si>
  <si>
    <t>Tepelná izolace z miner.vlny v Al-fólii 8 cm (požadovaný tepelný odpor R=2,5 m2K/W) na potrubí vedené po střeše, fasádě + oplechování</t>
  </si>
  <si>
    <t>751</t>
  </si>
  <si>
    <t>998751101</t>
  </si>
  <si>
    <t>Přesun hmot pro vzduchotechniku stanovený z hmotnosti přesunovaného materiálu vodorovná dopravní vzdálenost do 100 m v objektech výšky do 12 m</t>
  </si>
  <si>
    <t>1417673452</t>
  </si>
  <si>
    <t>https://podminky.urs.cz/item/CS_URS_2023_01/998751101</t>
  </si>
  <si>
    <t>HZS3211</t>
  </si>
  <si>
    <t>Hodinové zúčtovací sazby montáží technologických zařízení na stavebních objektech montér vzduchotechniky a chlazení</t>
  </si>
  <si>
    <t>1231452334</t>
  </si>
  <si>
    <t>https://podminky.urs.cz/item/CS_URS_2023_01/HZS3211</t>
  </si>
  <si>
    <t>Poznámka k položce:_x000d_
Komplexní vyzkoušení</t>
  </si>
  <si>
    <t>HZS3231</t>
  </si>
  <si>
    <t>Hodinové zúčtovací sazby montáží technologických zařízení na stavebních objektech montér měřících a regulačních zařízení</t>
  </si>
  <si>
    <t>-241248428</t>
  </si>
  <si>
    <t>https://podminky.urs.cz/item/CS_URS_2023_01/HZS3231</t>
  </si>
  <si>
    <t xml:space="preserve">Poznámka k položce:_x000d_
Zaregulování  zařízení</t>
  </si>
  <si>
    <t>VRN9</t>
  </si>
  <si>
    <t>Ostatní náklady</t>
  </si>
  <si>
    <t>092203000</t>
  </si>
  <si>
    <t>Náklady na zaškolení</t>
  </si>
  <si>
    <t>-1628132671</t>
  </si>
  <si>
    <t>https://podminky.urs.cz/item/CS_URS_2023_01/092203000</t>
  </si>
  <si>
    <t>Poznámka k položce:_x000d_
Zaškolení obsluhy</t>
  </si>
  <si>
    <t>D.1.4.3 -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</si>
  <si>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</si>
  <si>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</si>
  <si>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</si>
  <si>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O01 - Ostatní</t>
  </si>
  <si>
    <t>713311211</t>
  </si>
  <si>
    <t>Montáž izolace tepelné těles pásy nebo rohožemi s povrchovou úpravou hliníkovou fólií (izolační materiál ve specifikaci) připevněnými ocelovým drátem, páskou nebo samolepícím přesahem ploch rovných jednovrstvá</t>
  </si>
  <si>
    <t>https://podminky.urs.cz/item/CS_URS_2023_01/713311211</t>
  </si>
  <si>
    <t>(1,8+1,8)*0,418*1,4</t>
  </si>
  <si>
    <t>1,5*0,5*1,4</t>
  </si>
  <si>
    <t>713311221</t>
  </si>
  <si>
    <t>Montáž izolace tepelné těles pásy nebo rohožemi s povrchovou úpravou hliníkovou fólií (izolační materiál ve specifikaci) připevněnými ocelovým drátem, páskou nebo samolepícím přesahem ploch tvarových jednovrstvá</t>
  </si>
  <si>
    <t>https://podminky.urs.cz/item/CS_URS_2023_01/713311221</t>
  </si>
  <si>
    <t>4*3,14*0,07*0,07*1,4</t>
  </si>
  <si>
    <t>2*3,14*0,08*0,08*1,4</t>
  </si>
  <si>
    <t>63150985R</t>
  </si>
  <si>
    <t>rohož izolační z minerální vlny 25-40kg/m3 tl 80mm</t>
  </si>
  <si>
    <t>Poznámka k položce:_x000d_
Poznámka k položce: (izolace těles rozdělovče, sběrače, anuloidu)</t>
  </si>
  <si>
    <t>713391111</t>
  </si>
  <si>
    <t>Montáž izolace tepelné těles - doplňky a konstrukční součásti oplechování pevného ploch rovných</t>
  </si>
  <si>
    <t>https://podminky.urs.cz/item/CS_URS_2023_01/713391111</t>
  </si>
  <si>
    <t>3,157*1,6</t>
  </si>
  <si>
    <t>713391112</t>
  </si>
  <si>
    <t>Montáž izolace tepelné těles - doplňky a konstrukční součásti oplechování pevného ploch tvarových</t>
  </si>
  <si>
    <t>https://podminky.urs.cz/item/CS_URS_2023_01/713391112</t>
  </si>
  <si>
    <t>0,142*1,6</t>
  </si>
  <si>
    <t>19420825</t>
  </si>
  <si>
    <t>plech Al hladký polotvrdý tl 0,60mm tabule</t>
  </si>
  <si>
    <t>(5,051+0,227)*1,6*0,0006*2700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</si>
  <si>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</si>
  <si>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</si>
  <si>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https://podminky.urs.cz/item/CS_URS_2023_01/713463311</t>
  </si>
  <si>
    <t>63154463</t>
  </si>
  <si>
    <t>pouzdro izolační potrubní z minerální vlny max. 400°C 42/50mm</t>
  </si>
  <si>
    <t>Poznámka k položce:_x000d_
Poznámka k položce: (izolace potrubí pro VZT nad střechou)</t>
  </si>
  <si>
    <t>63154574</t>
  </si>
  <si>
    <t>pouzdro izolační potrubní z minerální vlny s Al fólií max. 250/100°C 48/40mm</t>
  </si>
  <si>
    <t>Poznámka k položce:_x000d_
Poznámka k položce: (izolace potrubí v kotelně)</t>
  </si>
  <si>
    <t>30*1,02 "Přepočtené koeficientem množství</t>
  </si>
  <si>
    <t>713463312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</si>
  <si>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100 mm</t>
  </si>
  <si>
    <t>https://podminky.urs.cz/item/CS_URS_2023_01/713463312</t>
  </si>
  <si>
    <t>8+38</t>
  </si>
  <si>
    <t>63154575</t>
  </si>
  <si>
    <t>pouzdro izolační potrubní z minerální vlny s Al fólií max. 250/100°C 60/40mm</t>
  </si>
  <si>
    <t>8*1,02 "Přepočtené koeficientem množství</t>
  </si>
  <si>
    <t>63154607</t>
  </si>
  <si>
    <t>pouzdro izolační potrubní z minerální vlny s Al fólií max. 250/100°C 76/50mm</t>
  </si>
  <si>
    <t>38*1,02 "Přepočtené koeficientem množství</t>
  </si>
  <si>
    <t>713463411</t>
  </si>
  <si>
    <t>Montáž izolace tepelné potrubí a ohybů tvarovkami nebo deskami potrubními pouzdry návlekovými izolačními hadicemi potrubí a ohybů</t>
  </si>
  <si>
    <t>https://podminky.urs.cz/item/CS_URS_2023_01/713463411</t>
  </si>
  <si>
    <t>3+131+301+113+374+15</t>
  </si>
  <si>
    <t>28377096</t>
  </si>
  <si>
    <t>pouzdro izolační potrubní z pěnového polyetylenu 15/20mm</t>
  </si>
  <si>
    <t>Poznámka k položce:_x000d_
Poznámka k položce: (izolace ležatých potrubních rozvodů)</t>
  </si>
  <si>
    <t>28377046</t>
  </si>
  <si>
    <t>pouzdro izolační potrubní z pěnového polyetylenu 22/25mm</t>
  </si>
  <si>
    <t>28377049</t>
  </si>
  <si>
    <t>pouzdro izolační potrubní z pěnového polyetylenu 28/25mm</t>
  </si>
  <si>
    <t>28377056</t>
  </si>
  <si>
    <t>pouzdro izolační potrubní z pěnového polyetylenu 35/25mm</t>
  </si>
  <si>
    <t>28377063</t>
  </si>
  <si>
    <t>pouzdro izolační potrubní z pěnového polyetylenu 45/25mm</t>
  </si>
  <si>
    <t>28377065</t>
  </si>
  <si>
    <t>pouzdro izolační potrubní z pěnového polyetylenu 54/25mm</t>
  </si>
  <si>
    <t>713491111</t>
  </si>
  <si>
    <t>Montáž izolace tepelné potrubí a ohybů - doplňky a konstrukční součástí oplechování pevného vnějšího obvodu do 500 mm potrubí</t>
  </si>
  <si>
    <t>https://podminky.urs.cz/item/CS_URS_2023_01/713491111</t>
  </si>
  <si>
    <t>4*0,15</t>
  </si>
  <si>
    <t>194208250</t>
  </si>
  <si>
    <t xml:space="preserve">plechy z hliníku a z jeho slitin válcované za studena běžné hliníkové plechy hladké ve slitině Al99,5 dle EN AW 1050A H24 (polotvrdý) bez povrchové úpravy tloušťka  x  šířka  x  délka mm 0,60 x 1000 x 2000   (3,24 kg), hustota 2700 kg/m3</t>
  </si>
  <si>
    <t>CS ÚRS 2020 02</t>
  </si>
  <si>
    <t>Poznámka k položce:_x000d_
Poznámka k položce: (Povrchová úprava izolace potrubí v exteriéru - potrubí pro VZT nad střechou)</t>
  </si>
  <si>
    <t>(4*0,12)*1,6*0,0006*2700</t>
  </si>
  <si>
    <t>998713101</t>
  </si>
  <si>
    <t>Přesun hmot pro izolace tepelné stanovený z hmotnosti přesunovaného materiálu vodorovná dopravní vzdálenost do 50 m v objektech výšky do 6 m</t>
  </si>
  <si>
    <t>https://podminky.urs.cz/item/CS_URS_2023_01/998713101</t>
  </si>
  <si>
    <t>733</t>
  </si>
  <si>
    <t>Ústřední vytápění - rozvodné potrubí</t>
  </si>
  <si>
    <t>733111122</t>
  </si>
  <si>
    <t>Potrubí z trubek ocelových závitových černých spojovaných svařováním bezešvých běžných středotlakých PN 16 nad 115°C DN 10</t>
  </si>
  <si>
    <t>https://podminky.urs.cz/item/CS_URS_2023_01/733111122</t>
  </si>
  <si>
    <t>733111123</t>
  </si>
  <si>
    <t>Potrubí z trubek ocelových závitových černých spojovaných svařováním bezešvých běžných středotlakých PN 16 nad 115°C DN 15</t>
  </si>
  <si>
    <t>https://podminky.urs.cz/item/CS_URS_2023_01/733111123</t>
  </si>
  <si>
    <t>733111124</t>
  </si>
  <si>
    <t>Potrubí z trubek ocelových závitových černých spojovaných svařováním bezešvých běžných středotlakých PN 16 nad 115°C DN 20</t>
  </si>
  <si>
    <t>https://podminky.urs.cz/item/CS_URS_2023_01/733111124</t>
  </si>
  <si>
    <t>733111125</t>
  </si>
  <si>
    <t>Potrubí z trubek ocelových závitových černých spojovaných svařováním bezešvých běžných středotlakých PN 16 nad 115°C DN 25</t>
  </si>
  <si>
    <t>https://podminky.urs.cz/item/CS_URS_2023_01/733111125</t>
  </si>
  <si>
    <t>733111126</t>
  </si>
  <si>
    <t>Potrubí z trubek ocelových závitových černých spojovaných svařováním bezešvých běžných středotlakých PN 16 nad 115°C DN 32</t>
  </si>
  <si>
    <t>https://podminky.urs.cz/item/CS_URS_2023_01/733111126</t>
  </si>
  <si>
    <t>733111127</t>
  </si>
  <si>
    <t>Potrubí z trubek ocelových závitových černých spojovaných svařováním bezešvých běžných středotlakých PN 16 nad 115°C DN 40</t>
  </si>
  <si>
    <t>https://podminky.urs.cz/item/CS_URS_2023_01/733111127</t>
  </si>
  <si>
    <t>733111128</t>
  </si>
  <si>
    <t>Potrubí z trubek ocelových závitových černých spojovaných svařováním bezešvých běžných středotlakých PN 16 nad 115°C DN 50</t>
  </si>
  <si>
    <t>https://podminky.urs.cz/item/CS_URS_2023_01/733111128</t>
  </si>
  <si>
    <t>733113116</t>
  </si>
  <si>
    <t>Potrubí z trubek ocelových závitových černých Příplatek k ceně za zhotovení přípojky z ocelových trubek závitových DN 32</t>
  </si>
  <si>
    <t>https://podminky.urs.cz/item/CS_URS_2023_01/733113116</t>
  </si>
  <si>
    <t>733121162</t>
  </si>
  <si>
    <t>Potrubí z trubek ocelových hladkých spojovaných svařováním černých bezešvých středotlakých T= nad +115°C Ø 76/3,2</t>
  </si>
  <si>
    <t>https://podminky.urs.cz/item/CS_URS_2023_01/733121162</t>
  </si>
  <si>
    <t>733124119</t>
  </si>
  <si>
    <t>Potrubí z trubek ocelových hladkých zhotovení trubkových přechodů jednostranných přímých z trubek ocelových hladkých kováním DN/DN 1 70/ 40</t>
  </si>
  <si>
    <t>https://podminky.urs.cz/item/CS_URS_2023_01/733124119</t>
  </si>
  <si>
    <t>733190107</t>
  </si>
  <si>
    <t>Zkoušky těsnosti potrubí, manžety prostupové z trubek ocelových zkoušky těsnosti potrubí (za provozu) z trubek ocelových závitových DN do 40</t>
  </si>
  <si>
    <t>https://podminky.urs.cz/item/CS_URS_2023_01/733190107</t>
  </si>
  <si>
    <t>3+137+305+118+374+45</t>
  </si>
  <si>
    <t>733190108</t>
  </si>
  <si>
    <t>Zkoušky těsnosti potrubí, manžety prostupové z trubek ocelových zkoušky těsnosti potrubí (za provozu) z trubek ocelových závitových DN 40 do 50</t>
  </si>
  <si>
    <t>https://podminky.urs.cz/item/CS_URS_2023_01/733190108</t>
  </si>
  <si>
    <t>733190217</t>
  </si>
  <si>
    <t>Zkoušky těsnosti potrubí, manžety prostupové z trubek ocelových zkoušky těsnosti potrubí (za provozu) z trubek ocelových hladkých Ø do 51/2,6</t>
  </si>
  <si>
    <t>https://podminky.urs.cz/item/CS_URS_2023_01/733190217</t>
  </si>
  <si>
    <t>733190225</t>
  </si>
  <si>
    <t>Zkoušky těsnosti potrubí, manžety prostupové z trubek ocelových zkoušky těsnosti potrubí (za provozu) z trubek ocelových hladkých Ø přes 60,3/2,9 do 89/5,0</t>
  </si>
  <si>
    <t>https://podminky.urs.cz/item/CS_URS_2023_01/733190225</t>
  </si>
  <si>
    <t>733191926</t>
  </si>
  <si>
    <t>Opravy rozvodů potrubí z trubek ocelových závitových normálních i zesílených navaření odbočky na stávající potrubí, odbočka DN 32</t>
  </si>
  <si>
    <t>https://podminky.urs.cz/item/CS_URS_2023_01/733191926</t>
  </si>
  <si>
    <t>733223202</t>
  </si>
  <si>
    <t>Potrubí z trubek měděných tvrdých spojovaných tvrdým pájením Ø 15/1</t>
  </si>
  <si>
    <t>https://podminky.urs.cz/item/CS_URS_2023_01/733223202</t>
  </si>
  <si>
    <t>733223203</t>
  </si>
  <si>
    <t>Potrubí z trubek měděných tvrdých spojovaných tvrdým pájením Ø 18/1</t>
  </si>
  <si>
    <t>https://podminky.urs.cz/item/CS_URS_2023_01/733223203</t>
  </si>
  <si>
    <t>733223204</t>
  </si>
  <si>
    <t>Potrubí z trubek měděných tvrdých spojovaných tvrdým pájením Ø 22/1</t>
  </si>
  <si>
    <t>https://podminky.urs.cz/item/CS_URS_2023_01/733223204</t>
  </si>
  <si>
    <t>733224222</t>
  </si>
  <si>
    <t>Potrubí z trubek měděných Příplatek k cenám za zhotovení přípojky z trubek měděných Ø 15/1</t>
  </si>
  <si>
    <t>https://podminky.urs.cz/item/CS_URS_2023_01/733224222</t>
  </si>
  <si>
    <t>733224223</t>
  </si>
  <si>
    <t>Potrubí z trubek měděných Příplatek k cenám za zhotovení přípojky z trubek měděných Ø 18/1</t>
  </si>
  <si>
    <t>https://podminky.urs.cz/item/CS_URS_2023_01/733224223</t>
  </si>
  <si>
    <t>733291101</t>
  </si>
  <si>
    <t>Zkoušky těsnosti potrubí z trubek měděných Ø do 35/1,5</t>
  </si>
  <si>
    <t>https://podminky.urs.cz/item/CS_URS_2023_01/733291101</t>
  </si>
  <si>
    <t>33+363+134</t>
  </si>
  <si>
    <t>73330R01</t>
  </si>
  <si>
    <t>Potrubí předizolované s vnitřní trubkou z polyethylenu PE-Xa, max. 95°C, PN 0,6MPa, tepelná iz. PUR (lambda 0,0199 W/mK), ochranný plášť LLD-PE, vč. ohybů, lis.spojek, konc.prvků - DN32 rozměry 40/91</t>
  </si>
  <si>
    <t>mb</t>
  </si>
  <si>
    <t xml:space="preserve">Poznámka k položce:_x000d_
Poznámka k položce: (V projektu uvažováno s potrubím systému BRUGG Pipesystems - Calpex PUR KING.Součástí dodávky systému je i jeho kladecí plán. Při případné záměně typu předizolovaného potrubí, dle Vyhl. 230/2012, je nutné potrubní systém a trasy potrubí dodavatelem upravit dle technických a montážních podkladů vybraného systému předizolovaného potrubí.)  (Výkopové práce, prostupy základy, šachty a úpravy podlah a terénu - viz.stavební část PD). (Celková délka trasy teplovodu cca 10 m ).</t>
  </si>
  <si>
    <t>73330R02</t>
  </si>
  <si>
    <t>Potrubí předizolované - montáž systému</t>
  </si>
  <si>
    <t xml:space="preserve">Poznámka k položce:_x000d_
Poznámka k položce: (Cena montáže systému bude upřesněna dodavatelem dle jeho standardů a ověření možností realizace na místě. V projektu uvažováno s potrubím systému BRUGG Pipesystems - Calpex PUR KING. Součástí dodávky systému je i jeho kladecí plán. Při případné záměně typu předizolovaného potrubí, dle Vyhl. 230/2012, je nutné potrubní systém a trasy potrubí dodavatelem upravit dle technických a montážních podkladů vybraného systému předizolovaného potrubí.)  (Celková délka trasy teplovodu cca 212 m).</t>
  </si>
  <si>
    <t>734</t>
  </si>
  <si>
    <t>Ústřední vytápění - armatury</t>
  </si>
  <si>
    <t>734173216</t>
  </si>
  <si>
    <t>Mezikusy, přírubové spoje přírubové spoje PN 6/I, 200°C DN 65</t>
  </si>
  <si>
    <t>https://podminky.urs.cz/item/CS_URS_2023_01/734173216</t>
  </si>
  <si>
    <t>734173412</t>
  </si>
  <si>
    <t>Mezikusy, přírubové spoje přírubové spoje PN 16/I, 200°C DN 25</t>
  </si>
  <si>
    <t>https://podminky.urs.cz/item/CS_URS_2023_01/734173412</t>
  </si>
  <si>
    <t>734173413</t>
  </si>
  <si>
    <t>Mezikusy, přírubové spoje přírubové spoje PN 16/I, 200°C DN 40</t>
  </si>
  <si>
    <t>https://podminky.urs.cz/item/CS_URS_2023_01/734173413</t>
  </si>
  <si>
    <t>734173416</t>
  </si>
  <si>
    <t>Mezikusy, přírubové spoje přírubové spoje PN 16/I, 200°C DN 65</t>
  </si>
  <si>
    <t>https://podminky.urs.cz/item/CS_URS_2023_01/734173416</t>
  </si>
  <si>
    <t>734193115</t>
  </si>
  <si>
    <t>Ostatní přírubové armatury klapky mezipřírubové uzavírací PN 16 do 120°C disk tvárná litina DN 65</t>
  </si>
  <si>
    <t>https://podminky.urs.cz/item/CS_URS_2023_01/734193115</t>
  </si>
  <si>
    <t>734209113</t>
  </si>
  <si>
    <t>Montáž závitových armatur se 2 závity G 1/2 (DN 15)</t>
  </si>
  <si>
    <t>https://podminky.urs.cz/item/CS_URS_2023_01/734209113</t>
  </si>
  <si>
    <t>734209113R1</t>
  </si>
  <si>
    <t>Přepouštěcí ventil proporcionální s nastavením 10-60 kPa</t>
  </si>
  <si>
    <t>Poznámka k položce:_x000d_
Poznámka k položce: (V projektu uvažován ventil BPV. Při jeho případné záměně je nutné provést úpravu PD)</t>
  </si>
  <si>
    <t>734209123</t>
  </si>
  <si>
    <t>Montáž závitových armatur se 3 závity G 1/2 (DN 15)</t>
  </si>
  <si>
    <t>https://podminky.urs.cz/item/CS_URS_2023_01/734209123</t>
  </si>
  <si>
    <t>Poznámka k položce:_x000d_
Poznámka k položce: (Dodávka regulačního ventilu se servopohonem - M+R)</t>
  </si>
  <si>
    <t>734209124</t>
  </si>
  <si>
    <t>Montáž závitových armatur se 3 závity G 3/4 (DN 20)</t>
  </si>
  <si>
    <t>https://podminky.urs.cz/item/CS_URS_2023_01/734209124</t>
  </si>
  <si>
    <t>734209125</t>
  </si>
  <si>
    <t>Montáž závitových armatur se 3 závity G 1 (DN 25)</t>
  </si>
  <si>
    <t>https://podminky.urs.cz/item/CS_URS_2023_01/734209125</t>
  </si>
  <si>
    <t>734211119</t>
  </si>
  <si>
    <t>Ventily odvzdušňovací závitové automatické PN 14 do 120°C G 3/8</t>
  </si>
  <si>
    <t>https://podminky.urs.cz/item/CS_URS_2023_01/734211119</t>
  </si>
  <si>
    <t>734220100R</t>
  </si>
  <si>
    <t>Ventily regulační závitové vyvažovací přímé PN 20 do 100°C G 1/2</t>
  </si>
  <si>
    <t>734220102</t>
  </si>
  <si>
    <t>Ventily regulační závitové vyvažovací přímé PN 20 do 100°C G 1</t>
  </si>
  <si>
    <t>https://podminky.urs.cz/item/CS_URS_2023_01/734220102</t>
  </si>
  <si>
    <t>734220103</t>
  </si>
  <si>
    <t>Ventily regulační závitové vyvažovací přímé PN 20 do 100°C G 5/4</t>
  </si>
  <si>
    <t>https://podminky.urs.cz/item/CS_URS_2023_01/734220103</t>
  </si>
  <si>
    <t>734221532R</t>
  </si>
  <si>
    <t>Ventily regulační závitové termostatické, bez hlavice ovládání PN 16 do 110°C rohové jednoregulační G 1/2</t>
  </si>
  <si>
    <t>https://podminky.urs.cz/item/CS_URS_2023_01/734221532R</t>
  </si>
  <si>
    <t>Poznámka k položce:_x000d_
Poznámka k položce: (V projektu je uvažováno s radiátorovými ventily RA-N s termostatickou hlavicí RA 2940. Při jejich případné záměně dle Zákona 137/2006 nutno topný systém přepočítat a opětovně vyregulovat.)</t>
  </si>
  <si>
    <t>734221533R</t>
  </si>
  <si>
    <t>Ventily regulační závitové termostatické, bez hlavice ovládání PN 16 do 110°C rohové jednoregulační G 3/4</t>
  </si>
  <si>
    <t>https://podminky.urs.cz/item/CS_URS_2023_01/734221533R</t>
  </si>
  <si>
    <t>734221686R</t>
  </si>
  <si>
    <t>Hlavice termostatické, pro ovládání radiátorových ventilů PN 10 do 110°C plynové</t>
  </si>
  <si>
    <t>Poznámka k položce:_x000d_
Poznámka k položce: (kompatibilní s radiátorovými ventily)</t>
  </si>
  <si>
    <t>734242411</t>
  </si>
  <si>
    <t>Ventily zpětné závitové PN 16 do 110°C přímé G 3/8</t>
  </si>
  <si>
    <t>https://podminky.urs.cz/item/CS_URS_2023_01/734242411</t>
  </si>
  <si>
    <t>734242413</t>
  </si>
  <si>
    <t>Ventily zpětné závitové PN 16 do 110°C přímé G 3/4</t>
  </si>
  <si>
    <t>https://podminky.urs.cz/item/CS_URS_2023_01/734242413</t>
  </si>
  <si>
    <t>734242415</t>
  </si>
  <si>
    <t>Ventily zpětné závitové PN 16 do 110°C přímé G 5/4</t>
  </si>
  <si>
    <t>https://podminky.urs.cz/item/CS_URS_2023_01/734242415</t>
  </si>
  <si>
    <t>734242416</t>
  </si>
  <si>
    <t>Ventily zpětné závitové PN 16 do 110°C přímé G 6/4</t>
  </si>
  <si>
    <t>https://podminky.urs.cz/item/CS_URS_2023_01/734242416</t>
  </si>
  <si>
    <t>734251211</t>
  </si>
  <si>
    <t>Ventily pojistné závitové a čepové rohové provozní tlak od 2,5 do 6 bar G 1/2</t>
  </si>
  <si>
    <t>https://podminky.urs.cz/item/CS_URS_2023_01/734251211</t>
  </si>
  <si>
    <t>734261417</t>
  </si>
  <si>
    <t>Šroubení regulační radiátorové rohové s vypouštěním G 1/2</t>
  </si>
  <si>
    <t>https://podminky.urs.cz/item/CS_URS_2023_01/734261417</t>
  </si>
  <si>
    <t>Poznámka k položce:_x000d_
Poznámka k položce: (V projektu je uvažováno se uzavíracím a regulačním šroubením RLV. Při jejich případné záměně dle Zákona 137/2006 nutno topný systém přepočítat a opětovně vyregulovat.)</t>
  </si>
  <si>
    <t>734261418</t>
  </si>
  <si>
    <t>Šroubení regulační radiátorové rohové s vypouštěním G 3/4</t>
  </si>
  <si>
    <t>https://podminky.urs.cz/item/CS_URS_2023_01/734261418</t>
  </si>
  <si>
    <t>734291123</t>
  </si>
  <si>
    <t>Ostatní armatury kohouty plnicí a vypouštěcí PN 10 do 90°C G 1/2</t>
  </si>
  <si>
    <t>https://podminky.urs.cz/item/CS_URS_2023_01/734291123</t>
  </si>
  <si>
    <t>734291124</t>
  </si>
  <si>
    <t>Ostatní armatury kohouty plnicí a vypouštěcí PN 10 do 90°C G 3/4</t>
  </si>
  <si>
    <t>https://podminky.urs.cz/item/CS_URS_2023_01/734291124</t>
  </si>
  <si>
    <t>734291263</t>
  </si>
  <si>
    <t>Ostatní armatury filtry závitové PN 30 do 110°C přímé s vnitřními závity G 3/4</t>
  </si>
  <si>
    <t>https://podminky.urs.cz/item/CS_URS_2023_01/734291263</t>
  </si>
  <si>
    <t>734291265</t>
  </si>
  <si>
    <t>Ostatní armatury filtry závitové PN 30 do 110°C přímé s vnitřními závity G 1 1/4</t>
  </si>
  <si>
    <t>https://podminky.urs.cz/item/CS_URS_2023_01/734291265</t>
  </si>
  <si>
    <t>734291266</t>
  </si>
  <si>
    <t>Ostatní armatury filtry závitové PN 30 do 110°C přímé s vnitřními závity G 1 1/2</t>
  </si>
  <si>
    <t>https://podminky.urs.cz/item/CS_URS_2023_01/734291266</t>
  </si>
  <si>
    <t>734292714</t>
  </si>
  <si>
    <t>Ostatní armatury kulové kohouty PN 42 do 185°C přímé vnitřní závit G 3/4</t>
  </si>
  <si>
    <t>https://podminky.urs.cz/item/CS_URS_2023_01/734292714</t>
  </si>
  <si>
    <t>734292715</t>
  </si>
  <si>
    <t>Ostatní armatury kulové kohouty PN 42 do 185°C přímé vnitřní závit G 1</t>
  </si>
  <si>
    <t>https://podminky.urs.cz/item/CS_URS_2023_01/734292715</t>
  </si>
  <si>
    <t>734292716</t>
  </si>
  <si>
    <t>Ostatní armatury kulové kohouty PN 42 do 185°C přímé vnitřní závit G 1 1/4</t>
  </si>
  <si>
    <t>https://podminky.urs.cz/item/CS_URS_2023_01/734292716</t>
  </si>
  <si>
    <t>734292717</t>
  </si>
  <si>
    <t>Ostatní armatury kulové kohouty PN 42 do 185°C přímé vnitřní závit G 1 1/2</t>
  </si>
  <si>
    <t>https://podminky.urs.cz/item/CS_URS_2023_01/734292717</t>
  </si>
  <si>
    <t>734411101</t>
  </si>
  <si>
    <t>Teploměry technické s pevným stonkem a jímkou zadní připojení (axiální) průměr 63 mm délka stonku 50 mm</t>
  </si>
  <si>
    <t>https://podminky.urs.cz/item/CS_URS_2023_01/734411101</t>
  </si>
  <si>
    <t>734421101</t>
  </si>
  <si>
    <t>Tlakoměry s pevným stonkem a zpětnou klapkou spodní připojení (radiální) tlaku 0–16 bar průměru 50 mm</t>
  </si>
  <si>
    <t>https://podminky.urs.cz/item/CS_URS_2023_01/734421101</t>
  </si>
  <si>
    <t>734424102</t>
  </si>
  <si>
    <t>Tlakoměry kondenzační smyčky k přivaření, PN 250 do 300°C stočené</t>
  </si>
  <si>
    <t>https://podminky.urs.cz/item/CS_URS_2023_01/734424102</t>
  </si>
  <si>
    <t>734494213</t>
  </si>
  <si>
    <t>Měřicí armatury návarky s trubkovým závitem G 1/2</t>
  </si>
  <si>
    <t>https://podminky.urs.cz/item/CS_URS_2023_01/734494213</t>
  </si>
  <si>
    <t>Poznámka k položce:_x000d_
Poznámka k položce: (Orientační množství - bude upřesněno profesí M+R při realizaci)</t>
  </si>
  <si>
    <t>734494214</t>
  </si>
  <si>
    <t>Měřicí armatury návarky s trubkovým závitem G 3/4</t>
  </si>
  <si>
    <t>https://podminky.urs.cz/item/CS_URS_2023_01/734494214</t>
  </si>
  <si>
    <t>Poznámka k položce:_x000d_
Poznámka k položce: (Návarky na tělese R+S pro VK3/4)</t>
  </si>
  <si>
    <t>998734101</t>
  </si>
  <si>
    <t>Přesun hmot pro armatury stanovený z hmotnosti přesunovaného materiálu vodorovná dopravní vzdálenost do 50 m v objektech výšky do 6 m</t>
  </si>
  <si>
    <t>https://podminky.urs.cz/item/CS_URS_2023_01/998734101</t>
  </si>
  <si>
    <t>735</t>
  </si>
  <si>
    <t>Ústřední vytápění - otopná tělesa</t>
  </si>
  <si>
    <t>735151271</t>
  </si>
  <si>
    <t>Otopná tělesa panelová jednodesková PN 1,0 MPa, T do 110°C s jednou přídavnou přestupní plochou výšky tělesa 600 mm stavební délky / výkonu 400 mm / 401 W</t>
  </si>
  <si>
    <t>https://podminky.urs.cz/item/CS_URS_2023_01/735151271</t>
  </si>
  <si>
    <t>735151471</t>
  </si>
  <si>
    <t>Otopná tělesa panelová dvoudesková PN 1,0 MPa, T do 110°C s jednou přídavnou přestupní plochou výšky tělesa 600 mm stavební délky / výkonu 400 mm / 515 W</t>
  </si>
  <si>
    <t>https://podminky.urs.cz/item/CS_URS_2023_01/735151471</t>
  </si>
  <si>
    <t>735151472</t>
  </si>
  <si>
    <t>Otopná tělesa panelová dvoudesková PN 1,0 MPa, T do 110°C s jednou přídavnou přestupní plochou výšky tělesa 600 mm stavební délky / výkonu 500 mm / 644 W</t>
  </si>
  <si>
    <t>https://podminky.urs.cz/item/CS_URS_2023_01/735151472</t>
  </si>
  <si>
    <t>735151477</t>
  </si>
  <si>
    <t>Otopná tělesa panelová dvoudesková PN 1,0 MPa, T do 110°C s jednou přídavnou přestupní plochou výšky tělesa 600 mm stavební délky / výkonu 1000 mm / 1288 W</t>
  </si>
  <si>
    <t>https://podminky.urs.cz/item/CS_URS_2023_01/735151477</t>
  </si>
  <si>
    <t>735151479</t>
  </si>
  <si>
    <t>Otopná tělesa panelová dvoudesková PN 1,0 MPa, T do 110°C s jednou přídavnou přestupní plochou výšky tělesa 600 mm stavební délky / výkonu 1200 mm / 1546 W</t>
  </si>
  <si>
    <t>https://podminky.urs.cz/item/CS_URS_2023_01/735151479</t>
  </si>
  <si>
    <t>735151480</t>
  </si>
  <si>
    <t>Otopná tělesa panelová dvoudesková PN 1,0 MPa, T do 110°C s jednou přídavnou přestupní plochou výšky tělesa 600 mm stavební délky / výkonu 1400 mm / 1803 W</t>
  </si>
  <si>
    <t>https://podminky.urs.cz/item/CS_URS_2023_01/735151480</t>
  </si>
  <si>
    <t>735151481</t>
  </si>
  <si>
    <t>Otopná tělesa panelová dvoudesková PN 1,0 MPa, T do 110°C s jednou přídavnou přestupní plochou výšky tělesa 600 mm stavební délky / výkonu 1600 mm / 2061 W</t>
  </si>
  <si>
    <t>https://podminky.urs.cz/item/CS_URS_2023_01/735151481</t>
  </si>
  <si>
    <t>735151580</t>
  </si>
  <si>
    <t>Otopná tělesa panelová dvoudesková PN 1,0 MPa, T do 110°C se dvěma přídavnými přestupními plochami výšky tělesa 600 mm stavební délky / výkonu 1400 mm / 2351 W</t>
  </si>
  <si>
    <t>https://podminky.urs.cz/item/CS_URS_2023_01/735151580</t>
  </si>
  <si>
    <t>735159230</t>
  </si>
  <si>
    <t>Montáž otopných těles panelových dvouřadých, stavební délky přes 1500 do 1980 mm</t>
  </si>
  <si>
    <t>https://podminky.urs.cz/item/CS_URS_2023_01/735159230</t>
  </si>
  <si>
    <t>735191904</t>
  </si>
  <si>
    <t>Ostatní opravy otopných těles vyčištění propláchnutím vodou otopných těles litinových</t>
  </si>
  <si>
    <t>https://podminky.urs.cz/item/CS_URS_2023_01/735191904</t>
  </si>
  <si>
    <t>998735101</t>
  </si>
  <si>
    <t>Přesun hmot pro otopná tělesa stanovený z hmotnosti přesunovaného materiálu vodorovná dopravní vzdálenost do 50 m v objektech výšky do 6 m</t>
  </si>
  <si>
    <t>https://podminky.urs.cz/item/CS_URS_2023_01/998735101</t>
  </si>
  <si>
    <t>767995112</t>
  </si>
  <si>
    <t>Montáž ostatních atypických zámečnických konstrukcí hmotnosti přes 5 do 10 kg</t>
  </si>
  <si>
    <t>https://podminky.urs.cz/item/CS_URS_2023_01/767995112</t>
  </si>
  <si>
    <t>Poznámka k položce:_x000d_
Poznámka k položce: (Rozsah dodávek ocelových konstrukcí potřebných pro realizaci díla bude upřesněn dodavatelem dle jeho standardů, projektu a podmínek na místě.)</t>
  </si>
  <si>
    <t xml:space="preserve">konzole pod těleso rozdělovače a sběrače (6 ks): </t>
  </si>
  <si>
    <t>6*15</t>
  </si>
  <si>
    <t xml:space="preserve">konzole do topného kanálu a šachty pod ocel.potrubí (4 ks): </t>
  </si>
  <si>
    <t>4*10</t>
  </si>
  <si>
    <t>stropní závěsy pro 2 trubky - š.450 mm s táhly (32 ks):</t>
  </si>
  <si>
    <t>32*12,5</t>
  </si>
  <si>
    <t>stropní závěsy pro 4 trubky - š.650 mm s táhly (33 ks):</t>
  </si>
  <si>
    <t>33*17,5</t>
  </si>
  <si>
    <t xml:space="preserve">konzolová podpěra pro 2 trubky (14 ks): </t>
  </si>
  <si>
    <t>14*7,5</t>
  </si>
  <si>
    <t>767995112R</t>
  </si>
  <si>
    <t>Dodávka zámečnických konstrukcí</t>
  </si>
  <si>
    <t>998767101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</si>
  <si>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</si>
  <si>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</si>
  <si>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1,212*65</t>
  </si>
  <si>
    <t>783317101</t>
  </si>
  <si>
    <t>Krycí nátěr (email) zámečnických konstrukcí jednonásobný syntetický standardní</t>
  </si>
  <si>
    <t>https://podminky.urs.cz/item/CS_URS_2023_01/783317101</t>
  </si>
  <si>
    <t>783601345</t>
  </si>
  <si>
    <t>Příprava podkladu otopných těles před provedením nátěrů litinových odmaštěním vodou ředitelným</t>
  </si>
  <si>
    <t>https://podminky.urs.cz/item/CS_URS_2023_01/783601345</t>
  </si>
  <si>
    <t>783601441</t>
  </si>
  <si>
    <t>Příprava podkladu otopných těles před provedením nátěrů litinových očištění ometením</t>
  </si>
  <si>
    <t>https://podminky.urs.cz/item/CS_URS_2023_01/783601441</t>
  </si>
  <si>
    <t>783614653</t>
  </si>
  <si>
    <t>Základní antikorozní nátěr armatur a kovových potrubí jednonásobný potrubí do DN 50 mm syntetický samozákladující</t>
  </si>
  <si>
    <t>https://podminky.urs.cz/item/CS_URS_2023_01/783614653</t>
  </si>
  <si>
    <t>3+137+305+118+374+45+8</t>
  </si>
  <si>
    <t>783614663</t>
  </si>
  <si>
    <t>Základní antikorozní nátěr armatur a kovových potrubí jednonásobný potrubí přes DN 50 do DN 100 mm syntetický samozákladující</t>
  </si>
  <si>
    <t>https://podminky.urs.cz/item/CS_URS_2023_01/783614663</t>
  </si>
  <si>
    <t>783617147</t>
  </si>
  <si>
    <t>Krycí nátěr (email) otopných těles litinových dvojnásobný syntetický</t>
  </si>
  <si>
    <t>https://podminky.urs.cz/item/CS_URS_2023_01/783617147</t>
  </si>
  <si>
    <t>783617611</t>
  </si>
  <si>
    <t>Krycí nátěr (email) armatur a kovových potrubí potrubí do DN 50 mm dvojnásobný syntetický standardní</t>
  </si>
  <si>
    <t>https://podminky.urs.cz/item/CS_URS_2023_01/783617611</t>
  </si>
  <si>
    <t>HZS2491</t>
  </si>
  <si>
    <t>Hodinové zúčtovací sazby profesí PSV zednické výpomoci a pomocné práce PSV dělník zednických výpomocí</t>
  </si>
  <si>
    <t>https://podminky.urs.cz/item/CS_URS_2023_01/HZS2491</t>
  </si>
  <si>
    <t>úprava prostupů 300/150 mm zděnými stavebními konstrukcemi pro potrubní rozvody ÚT (15 ks):</t>
  </si>
  <si>
    <t>15*1</t>
  </si>
  <si>
    <t>úprava prostupů SDK pro potrubní rozvody ÚT (26 ks):</t>
  </si>
  <si>
    <t>26*0,5</t>
  </si>
  <si>
    <t xml:space="preserve">(prostupy, drážky a začištění stav. konstrukcí po provedené montáži ÚT - v dodávce stavební části) </t>
  </si>
  <si>
    <t>(výkopové práce, prostupy, pískový obsyp předizol.potrubí, úprava terénu - v dodávce stavební části)</t>
  </si>
  <si>
    <t>HZS3111</t>
  </si>
  <si>
    <t>Hodinové zúčtovací sazby montáží technologických zařízení při externích montážích montér potrubí</t>
  </si>
  <si>
    <t>https://podminky.urs.cz/item/CS_URS_2023_01/HZS3111</t>
  </si>
  <si>
    <t xml:space="preserve">vypuštění vody z topného systému a kotelny: </t>
  </si>
  <si>
    <t>1*16</t>
  </si>
  <si>
    <t>demontáž dotčené části stávajícího topného systému (šatny, WC):</t>
  </si>
  <si>
    <t>demontáž strojního zařízení kotelny 3x42 kW, kompletní:</t>
  </si>
  <si>
    <t>4*8*5</t>
  </si>
  <si>
    <t>O01</t>
  </si>
  <si>
    <t>0030101</t>
  </si>
  <si>
    <t>Ekologická likvidace demontovaného materiálu</t>
  </si>
  <si>
    <t>Poznámka k položce:_x000d_
Poznámka k položce: (Odhad - upřesnit dodavatelem dle jeho standardů q podmínek při realizaci.)</t>
  </si>
  <si>
    <t>0030201</t>
  </si>
  <si>
    <t>Požární těsnění prostupů potrubí do DN50 stavebními konstrukcemi mezi požárními úseky typu EI 30 - EI 90 (materiál upřesněn projektem PBS a systémovým řešením dodavatele)</t>
  </si>
  <si>
    <t>Poznámka k položce:_x000d_
Poznámka k položce: (Požární těsnění prostupů prováděno systémovými materiály. Počet prostupů a provedení bude upřesněno při realizaci dle vedení potrubí a projektu PBS).</t>
  </si>
  <si>
    <t xml:space="preserve">potrubní rozvody topné vody v ocelovém potrubí do DN50: </t>
  </si>
  <si>
    <t>6*2</t>
  </si>
  <si>
    <t>D.1.4.4 - Silnoprouda elektrotechnika</t>
  </si>
  <si>
    <t>HSV - HSV</t>
  </si>
  <si>
    <t xml:space="preserve">    D1 - Dodávky zařízení</t>
  </si>
  <si>
    <t xml:space="preserve">    D2 - Materiál elektromontážní</t>
  </si>
  <si>
    <t xml:space="preserve">    D3 - Demontáže</t>
  </si>
  <si>
    <t>M - Práce a dodávky M</t>
  </si>
  <si>
    <t xml:space="preserve">    21-M - Elektromontáže</t>
  </si>
  <si>
    <t>D1</t>
  </si>
  <si>
    <t>Dodávky zařízení</t>
  </si>
  <si>
    <t>000713177</t>
  </si>
  <si>
    <t>skříň zasu IP43 24V 230V 400V/16/32A/5p chránič</t>
  </si>
  <si>
    <t>000491001</t>
  </si>
  <si>
    <t>sada pro nouzovou signalizaci - WC těl. postiž.</t>
  </si>
  <si>
    <t>000716311</t>
  </si>
  <si>
    <t>ústředna světlíků vč. čidla vítr déšť 5 okruhů</t>
  </si>
  <si>
    <t>000509305</t>
  </si>
  <si>
    <t>LED panel čtvA m600 4000K 40W přisazené IP40</t>
  </si>
  <si>
    <t>000509205</t>
  </si>
  <si>
    <t>Downlight LED 3000K 20W nestmív. IP40</t>
  </si>
  <si>
    <t>000520503</t>
  </si>
  <si>
    <t>LED sv. průmyslové 22W, 4000K, 1200mm, IP66</t>
  </si>
  <si>
    <t>000520505</t>
  </si>
  <si>
    <t>LED sv. průmyslové 54W, 4000K, 1500mm, IP66</t>
  </si>
  <si>
    <t>000520508</t>
  </si>
  <si>
    <t>LED sv. průmyslové 65W, 4000K, 1500mm, IP66</t>
  </si>
  <si>
    <t>000552041</t>
  </si>
  <si>
    <t>nouz svit nástěnné 5W, IP54, piktogram exit dolů</t>
  </si>
  <si>
    <t>000552042</t>
  </si>
  <si>
    <t>nouz svit nástěnné 5W, IP54, piktogram exit L/P</t>
  </si>
  <si>
    <t>000552043</t>
  </si>
  <si>
    <t>nouz svit stropní/závěsné 2W, IP54, antipanic opt</t>
  </si>
  <si>
    <t>000552044</t>
  </si>
  <si>
    <t>nouz svit stropní/závěsné 2W, IP54, chodbová opt</t>
  </si>
  <si>
    <t>000731221</t>
  </si>
  <si>
    <t>rozvaděč hlavní objektu IP40 - RH dle PD</t>
  </si>
  <si>
    <t>000715211</t>
  </si>
  <si>
    <t>rozv. OCEP nástěnný IP55 pro dílny dle PD</t>
  </si>
  <si>
    <t>000715310</t>
  </si>
  <si>
    <t>rozv plast nástěnná IP55 pro výhně a PN dle PD</t>
  </si>
  <si>
    <t>D2</t>
  </si>
  <si>
    <t>Materiál elektromontážní</t>
  </si>
  <si>
    <t>34141044</t>
  </si>
  <si>
    <t>vodič propojovací jádro Cu plné dvojitá izolace PVC 450/750V (CYY) 1x6mm2</t>
  </si>
  <si>
    <t>-191687761</t>
  </si>
  <si>
    <t>vodič CYY 6</t>
  </si>
  <si>
    <t>34140850</t>
  </si>
  <si>
    <t>vodič propojovací jádro Cu lanované izolace PVC 450/750V (H07V-R) 1x25mm2</t>
  </si>
  <si>
    <t>-405203393</t>
  </si>
  <si>
    <t>vodič CYY 25</t>
  </si>
  <si>
    <t>34567110</t>
  </si>
  <si>
    <t>oko kabelové Cu 1-36kV lisovací 6x5</t>
  </si>
  <si>
    <t>-1551459280</t>
  </si>
  <si>
    <t>kabelové oko Cu lisovací 6x6 KU</t>
  </si>
  <si>
    <t>34111030</t>
  </si>
  <si>
    <t>kabel instalační jádro Cu plné izolace PVC plášť PVC 450/750V (CYKY) 3x1,5mm2</t>
  </si>
  <si>
    <t>579584931</t>
  </si>
  <si>
    <t>kabel CYKY 3x1,5</t>
  </si>
  <si>
    <t>860</t>
  </si>
  <si>
    <t>34111036</t>
  </si>
  <si>
    <t>kabel instalační jádro Cu plné izolace PVC plášť PVC 450/750V (CYKY) 3x2,5mm2</t>
  </si>
  <si>
    <t>-680947323</t>
  </si>
  <si>
    <t>kabel CYKY 3x2,5</t>
  </si>
  <si>
    <t>480</t>
  </si>
  <si>
    <t>34111090</t>
  </si>
  <si>
    <t>kabel instalační jádro Cu plné izolace PVC plášť PVC 450/750V (CYKY) 5x1,5mm2</t>
  </si>
  <si>
    <t>1757912228</t>
  </si>
  <si>
    <t>kabel CYKY 5x1,5</t>
  </si>
  <si>
    <t>1150</t>
  </si>
  <si>
    <t>34111094</t>
  </si>
  <si>
    <t>kabel instalační jádro Cu plné izolace PVC plášť PVC 450/750V (CYKY) 5x2,5mm2</t>
  </si>
  <si>
    <t>389569545</t>
  </si>
  <si>
    <t>kabel CYKY 5x2,5</t>
  </si>
  <si>
    <t>1080</t>
  </si>
  <si>
    <t>34111098</t>
  </si>
  <si>
    <t>kabel instalační jádro Cu plné izolace PVC plášť PVC 450/750V (CYKY) 5x4mm2</t>
  </si>
  <si>
    <t>1156345307</t>
  </si>
  <si>
    <t>kabel CYKY 5x4</t>
  </si>
  <si>
    <t>820</t>
  </si>
  <si>
    <t>34111100</t>
  </si>
  <si>
    <t>kabel instalační jádro Cu plné izolace PVC plášť PVC 450/750V (CYKY) 5x6mm2</t>
  </si>
  <si>
    <t>542840935</t>
  </si>
  <si>
    <t>kabel CYKY 5x6</t>
  </si>
  <si>
    <t>940</t>
  </si>
  <si>
    <t>34113034</t>
  </si>
  <si>
    <t>kabel instalační jádro Cu plné izolace PVC plášť PVC 450/750V (CYKY) 5x10mm2</t>
  </si>
  <si>
    <t>962226197</t>
  </si>
  <si>
    <t>kabel CYKY 5x10</t>
  </si>
  <si>
    <t>34113035</t>
  </si>
  <si>
    <t>kabel instalační jádro Cu plné izolace PVC plášť PVC 450/750V (CYKY) 5x16mm2</t>
  </si>
  <si>
    <t>-371566162</t>
  </si>
  <si>
    <t>kabel CYKY 5x16</t>
  </si>
  <si>
    <t>34111643</t>
  </si>
  <si>
    <t>kabel silový jádro Cu izolace PVC plášť PVC 0,6/1kV (1-CYKY) 3x70+50mm2</t>
  </si>
  <si>
    <t>-465002607</t>
  </si>
  <si>
    <t>kabel 1kV CYKY 3x70+50</t>
  </si>
  <si>
    <t>34567130</t>
  </si>
  <si>
    <t>oko kabelové Cu 1-36kV lisovací 70x8</t>
  </si>
  <si>
    <t>-1830835970</t>
  </si>
  <si>
    <t>kabelové oko Cu lisovací 70x10 KU</t>
  </si>
  <si>
    <t>34567127</t>
  </si>
  <si>
    <t>oko kabelové Cu 1-36kV lisovací 50x8</t>
  </si>
  <si>
    <t>-1711143154</t>
  </si>
  <si>
    <t>kabelové oko Cu lisovací 50x10 KU</t>
  </si>
  <si>
    <t>000199095</t>
  </si>
  <si>
    <t>ekvipotenciální svorkovnice EPS 1 s krytem</t>
  </si>
  <si>
    <t>34111562</t>
  </si>
  <si>
    <t>kabel silový jádro Cu izolace PVC plášť PVC 0,6/1kV (1-CYKY) 3x50mm2</t>
  </si>
  <si>
    <t>1295252359</t>
  </si>
  <si>
    <t>Poznámka k položce:_x000d_
vodič CY 50</t>
  </si>
  <si>
    <t>vodič CY 50</t>
  </si>
  <si>
    <t>1635559816</t>
  </si>
  <si>
    <t>Poznámka k položce:_x000d_
kabelové oko Cu lisovací 50x10 KU</t>
  </si>
  <si>
    <t>35442062</t>
  </si>
  <si>
    <t>pás zemnící 30x4mm FeZn</t>
  </si>
  <si>
    <t>-20426414</t>
  </si>
  <si>
    <t>vedení FeZn 30/4 (0,96kg/m)</t>
  </si>
  <si>
    <t>0,96*260</t>
  </si>
  <si>
    <t>000295071</t>
  </si>
  <si>
    <t>svorka pásku zemnící SR2b 4šrouby FeZn</t>
  </si>
  <si>
    <t>000295075</t>
  </si>
  <si>
    <t>svorka pásku drátu zemnící SR3b 4šrouby FeZn</t>
  </si>
  <si>
    <t>000297737</t>
  </si>
  <si>
    <t>FIX - zk sv s izolační podložkou pro pr8-10</t>
  </si>
  <si>
    <t>35442141</t>
  </si>
  <si>
    <t>drát D 8mm AlMgSi polotvrdý</t>
  </si>
  <si>
    <t>-1318104331</t>
  </si>
  <si>
    <t>drát AlMgSi pr.8mm polotvrdý 0,135kg/m</t>
  </si>
  <si>
    <t>210*0,135</t>
  </si>
  <si>
    <t>35442147</t>
  </si>
  <si>
    <t>tyč jímací s rovným koncem 4000mm AlMgSi</t>
  </si>
  <si>
    <t>-1116792202</t>
  </si>
  <si>
    <t>Poznámka k položce:_x000d_
jímací tyč hladká JR1,0 AlMgSi pr.19/1000mm</t>
  </si>
  <si>
    <t>jímací tyč hladká JR1,0 AlMgSi pr.19/1000mm</t>
  </si>
  <si>
    <t>000295251</t>
  </si>
  <si>
    <t>ochranná stříška jímače OSH FeZn horní</t>
  </si>
  <si>
    <t>000295252</t>
  </si>
  <si>
    <t>ochranná stříška jímače OSD FeZn dolní</t>
  </si>
  <si>
    <t>000295635</t>
  </si>
  <si>
    <t>svorka k jímači/zkuš SJ1/SZ 16/8mm 2šrou Al</t>
  </si>
  <si>
    <t>000295611</t>
  </si>
  <si>
    <t>000295615</t>
  </si>
  <si>
    <t>jímací tyč hladká JT2,0 M16 AlMgSi pr.19/2000mm</t>
  </si>
  <si>
    <t>000295404</t>
  </si>
  <si>
    <t>svorka spojovací SS FeZn</t>
  </si>
  <si>
    <t>000295406</t>
  </si>
  <si>
    <t>svorka křížová SK FeZn</t>
  </si>
  <si>
    <t>000295415</t>
  </si>
  <si>
    <t>svorka na okapní žlaby SOb 2šrouby FeZn</t>
  </si>
  <si>
    <t>000295413</t>
  </si>
  <si>
    <t>svorka připojovací SP 1šroub FeZn</t>
  </si>
  <si>
    <t>000311111</t>
  </si>
  <si>
    <t>krabice univerzální/přístrojová 68mm</t>
  </si>
  <si>
    <t>000311117</t>
  </si>
  <si>
    <t>krabice univerz/rozvodka pr.68mm vč.víka a svorkovnice</t>
  </si>
  <si>
    <t>000312911</t>
  </si>
  <si>
    <t>krabicová rozvodka vč. svorkovnice do 5x10 IP67</t>
  </si>
  <si>
    <t>000312001</t>
  </si>
  <si>
    <t>krabice IP66 81x81x51mm</t>
  </si>
  <si>
    <t>000199224</t>
  </si>
  <si>
    <t>svorka 5x2,5mm2 krabicová bezšroubová</t>
  </si>
  <si>
    <t>000321175</t>
  </si>
  <si>
    <t>trubka ohebná spiroflex SF32</t>
  </si>
  <si>
    <t>000321124</t>
  </si>
  <si>
    <t>trubka ohebná PVC nízké namáhání, pr. 25mm</t>
  </si>
  <si>
    <t>000322124</t>
  </si>
  <si>
    <t>trubka PVC tuhá střední namáhání pr. 25mm</t>
  </si>
  <si>
    <t>000322164</t>
  </si>
  <si>
    <t xml:space="preserve">/trubka PVC tuhá/  spojka pr. 25mm</t>
  </si>
  <si>
    <t>000353003</t>
  </si>
  <si>
    <t xml:space="preserve">kab žlab děro  50X100X0.8 SZ kompletní</t>
  </si>
  <si>
    <t>000353006</t>
  </si>
  <si>
    <t xml:space="preserve">kab žlab děro  100X200X0.8 SZ kompletní</t>
  </si>
  <si>
    <t>000000201</t>
  </si>
  <si>
    <t>válcovaný profil ocel tř.11</t>
  </si>
  <si>
    <t>000000932</t>
  </si>
  <si>
    <t>ohnivzdorná přepážka s výplní(obecná položka)</t>
  </si>
  <si>
    <t>000409011</t>
  </si>
  <si>
    <t>spínač 10A/250Vstř řaz.1 pro zapuštěnou montáž</t>
  </si>
  <si>
    <t>000409023</t>
  </si>
  <si>
    <t>přepínač 10A/250Vstř řaz.6 pro zapuštěnou montáž</t>
  </si>
  <si>
    <t>000410191</t>
  </si>
  <si>
    <t>automatický spínač pohybu 360st stropní montáž</t>
  </si>
  <si>
    <t>000413121</t>
  </si>
  <si>
    <t>spínač 10A/250Vstř IP54 řaz.1</t>
  </si>
  <si>
    <t>000413122</t>
  </si>
  <si>
    <t>přepínač 10A/250Vstř IP54 ř.6</t>
  </si>
  <si>
    <t>000413136</t>
  </si>
  <si>
    <t>ovladač žaluz IP54 ř.1/0+1/0</t>
  </si>
  <si>
    <t>000450860</t>
  </si>
  <si>
    <t>ovladač pr22/IP65/1Zap stisk/prosv 230V v krabici</t>
  </si>
  <si>
    <t>000419100</t>
  </si>
  <si>
    <t>zásuvka 16A/250Vstř pro zapuštěnou montáž</t>
  </si>
  <si>
    <t>000419105</t>
  </si>
  <si>
    <t>zásuvka 16A/250Vstř chráněná pro zapuštěnou montáž</t>
  </si>
  <si>
    <t>000423213</t>
  </si>
  <si>
    <t>zásuvka 16A/230Vstř IP44 chráněná</t>
  </si>
  <si>
    <t>000423221</t>
  </si>
  <si>
    <t>zásuvka 16A/250Vstř IP54</t>
  </si>
  <si>
    <t>000425223</t>
  </si>
  <si>
    <t>zásuvka nástěnná 5pól/16A/400V/IP44</t>
  </si>
  <si>
    <t>000425226</t>
  </si>
  <si>
    <t>zásuvka nástěnná 5pól/32A/400V/IP44</t>
  </si>
  <si>
    <t>000414153</t>
  </si>
  <si>
    <t>spínač vačkový v krabici 400V do 63A IP66 černý</t>
  </si>
  <si>
    <t>000000251</t>
  </si>
  <si>
    <t>montážní a spojovací materiál</t>
  </si>
  <si>
    <t>kpl</t>
  </si>
  <si>
    <t>D3</t>
  </si>
  <si>
    <t>Demontáže</t>
  </si>
  <si>
    <t>210010036</t>
  </si>
  <si>
    <t>demontáž stávající elektroinstalace</t>
  </si>
  <si>
    <t>Práce a dodávky M</t>
  </si>
  <si>
    <t>21-M</t>
  </si>
  <si>
    <t>Elektromontáže</t>
  </si>
  <si>
    <t>220270329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</si>
  <si>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35,0 mm2</t>
  </si>
  <si>
    <t>-1984260919</t>
  </si>
  <si>
    <t>https://podminky.urs.cz/item/CS_URS_2023_01/220270329</t>
  </si>
  <si>
    <t>vodič Cu(-CY,CYA) volně uložený do 1x35</t>
  </si>
  <si>
    <t>202024794</t>
  </si>
  <si>
    <t>210100102</t>
  </si>
  <si>
    <t>Ukončení vodičů izolovaných s označením a zapojením na svorkovnici s otevřením a uzavřením krytu průřezu žíly do 50 mm2</t>
  </si>
  <si>
    <t>https://podminky.urs.cz/item/CS_URS_2023_01/210100102</t>
  </si>
  <si>
    <t>210100002</t>
  </si>
  <si>
    <t>Ukončení vodičů izolovaných s označením a zapojením v rozváděči nebo na přístroji průřezu žíly do 6 mm2</t>
  </si>
  <si>
    <t>https://podminky.urs.cz/item/CS_URS_2023_01/210100002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</si>
  <si>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</si>
  <si>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</si>
  <si>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-2009446613</t>
  </si>
  <si>
    <t>https://podminky.urs.cz/item/CS_URS_2023_01/210812011</t>
  </si>
  <si>
    <t>kabel(-CYKY) volně uložený do 3x6/4x4/7x2,5</t>
  </si>
  <si>
    <t>-1816498371</t>
  </si>
  <si>
    <t>-514227385</t>
  </si>
  <si>
    <t>1816181987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</si>
  <si>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</si>
  <si>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</si>
  <si>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-1785462893</t>
  </si>
  <si>
    <t>https://podminky.urs.cz/item/CS_URS_2023_01/210812063</t>
  </si>
  <si>
    <t>kabel(-CYKY) volně uložený do 5x6/7x4/12x1,5</t>
  </si>
  <si>
    <t>1277665792</t>
  </si>
  <si>
    <t>210812065</t>
  </si>
  <si>
    <t>Montáž izolovaných kabelů měděných do 1 kV bez ukončení plných nebo laněných kulatých (např. CYKY, CHKE-R) uložených volně nebo v liště počtu a průřezu žil 5x10 až 16 mm2</t>
  </si>
  <si>
    <t>1989859221</t>
  </si>
  <si>
    <t>https://podminky.urs.cz/item/CS_URS_2023_01/210812065</t>
  </si>
  <si>
    <t>kabel(-CYKY) volně ulož.do 5x10/12x4/19x2,5/24x1,5</t>
  </si>
  <si>
    <t>210812019</t>
  </si>
  <si>
    <t>Montáž izolovaných kabelů měděných do 1 kV bez ukončení plných nebo laněných kulatých (např. CYKY, CHKE-R) uložených volně nebo v liště počtu a průřezu žil 3x95 až 120 mm2</t>
  </si>
  <si>
    <t>695193051</t>
  </si>
  <si>
    <t>https://podminky.urs.cz/item/CS_URS_2023_01/210812019</t>
  </si>
  <si>
    <t>kabel Cu(-1kV CYKY) volně ulož do 3x120/4x95/5x50</t>
  </si>
  <si>
    <t>210100007</t>
  </si>
  <si>
    <t>Ukončení vodičů izolovaných s označením a zapojením v rozváděči nebo na přístroji průřezu žíly do 70 mm2</t>
  </si>
  <si>
    <t>https://podminky.urs.cz/item/CS_URS_2023_01/210100007</t>
  </si>
  <si>
    <t>210100006</t>
  </si>
  <si>
    <t>Ukončení vodičů izolovaných s označením a zapojením v rozváděči nebo na přístroji průřezu žíly do 50 mm2</t>
  </si>
  <si>
    <t>https://podminky.urs.cz/item/CS_URS_2023_01/210100006</t>
  </si>
  <si>
    <t>210100003</t>
  </si>
  <si>
    <t>Ukončení vodičů izolovaných s označením a zapojením v rozváděči nebo na přístroji průřezu žíly do 16 mm2</t>
  </si>
  <si>
    <t>https://podminky.urs.cz/item/CS_URS_2023_01/210100003</t>
  </si>
  <si>
    <t>210100101</t>
  </si>
  <si>
    <t>Ukončení vodičů izolovaných s označením a zapojením na svorkovnici s otevřením a uzavřením krytu průřezu žíly do 16 mm2</t>
  </si>
  <si>
    <t>https://podminky.urs.cz/item/CS_URS_2023_01/210100101</t>
  </si>
  <si>
    <t>210192561</t>
  </si>
  <si>
    <t>ochranná svorkovnice(nulový můstek)vč.zapoj.do 25A</t>
  </si>
  <si>
    <t>220270328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</si>
  <si>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</si>
  <si>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>619925304</t>
  </si>
  <si>
    <t>https://podminky.urs.cz/item/CS_URS_2023_01/220270328</t>
  </si>
  <si>
    <t>vodič Cu(-CY,CYA) volně uložený do 1x50</t>
  </si>
  <si>
    <t>210100006.1</t>
  </si>
  <si>
    <t>ukončení na uzemňovacím bodě vodiče do 50mm2</t>
  </si>
  <si>
    <t>210220021</t>
  </si>
  <si>
    <t>Montáž uzemňovacího vedení s upevněním, propojením a připojením pomocí svorek v zemi s izolací spojů vodičů FeZn páskou průřezu do 120 mm2 v průmyslové výstavbě</t>
  </si>
  <si>
    <t>https://podminky.urs.cz/item/CS_URS_2023_01/210220021</t>
  </si>
  <si>
    <t>210220302</t>
  </si>
  <si>
    <t>Montáž hromosvodného vedení svorek se 3 a více šrouby</t>
  </si>
  <si>
    <t>https://podminky.urs.cz/item/CS_URS_2023_01/210220302</t>
  </si>
  <si>
    <t>210220101</t>
  </si>
  <si>
    <t>Montáž hromosvodného vedení svodových vodičů s podpěrami, průměru do 10 mm</t>
  </si>
  <si>
    <t>https://podminky.urs.cz/item/CS_URS_2023_01/210220101</t>
  </si>
  <si>
    <t>210220201</t>
  </si>
  <si>
    <t>Montáž hromosvodného vedení jímacích tyčí délky do 3 m na střešní hřeben</t>
  </si>
  <si>
    <t>https://podminky.urs.cz/item/CS_URS_2023_01/210220201</t>
  </si>
  <si>
    <t>210220221</t>
  </si>
  <si>
    <t>Montáž hromosvodného vedení jímacích tyčí délky do 3 m na konstrukci ocelovou</t>
  </si>
  <si>
    <t>https://podminky.urs.cz/item/CS_URS_2023_01/210220221</t>
  </si>
  <si>
    <t>210220301</t>
  </si>
  <si>
    <t>Montáž hromosvodného vedení svorek se 2 šrouby</t>
  </si>
  <si>
    <t>https://podminky.urs.cz/item/CS_URS_2023_01/210220301</t>
  </si>
  <si>
    <t>210010301</t>
  </si>
  <si>
    <t>krabice přístrojová bez zapojení</t>
  </si>
  <si>
    <t>210010321</t>
  </si>
  <si>
    <t>krabicová rozvodka vč.svorkovn.a zapojení(-KR68)</t>
  </si>
  <si>
    <t>210010351</t>
  </si>
  <si>
    <t>krabicová rozvodka vč.ukonč.a zapojení</t>
  </si>
  <si>
    <t>210010453</t>
  </si>
  <si>
    <t>krabice plast pro P rozvod vč.zapojení</t>
  </si>
  <si>
    <t>210010005</t>
  </si>
  <si>
    <t>trubka plast ohebná,pod omítkou,typ 2336/pr.36</t>
  </si>
  <si>
    <t>210010004</t>
  </si>
  <si>
    <t>trubka plast ohebná,pod omítkou,typ 2329/pr.29</t>
  </si>
  <si>
    <t>210010022</t>
  </si>
  <si>
    <t>trubka plast tuhá pevně uložená do průměru 25</t>
  </si>
  <si>
    <t>210020304</t>
  </si>
  <si>
    <t>kabelový žlab do 125/50 úplný bez víka</t>
  </si>
  <si>
    <t>210020310</t>
  </si>
  <si>
    <t>kabelový žlab do 250/100 úplný bez víka</t>
  </si>
  <si>
    <t>210020652</t>
  </si>
  <si>
    <t>pomocná ocelová konstrukce do 10kg vč.zhotovení</t>
  </si>
  <si>
    <t>210020922</t>
  </si>
  <si>
    <t>ohnivzdorná přepážka s výplní ve stěně tl.30cm</t>
  </si>
  <si>
    <t>210110041</t>
  </si>
  <si>
    <t>spínač zapuštěný vč.zapojení 1pólový/řazení 1</t>
  </si>
  <si>
    <t>210110045</t>
  </si>
  <si>
    <t>přepínač zapuštěný vč.zapojení střídavý/řazení 6</t>
  </si>
  <si>
    <t>210110091</t>
  </si>
  <si>
    <t>spínač zapuštěný vč.zapojení s plynulou regulací</t>
  </si>
  <si>
    <t>210110021</t>
  </si>
  <si>
    <t>spínač nástěnný od IP.2 vč.zapojení 1pólový/ř.1</t>
  </si>
  <si>
    <t>210110024</t>
  </si>
  <si>
    <t>přepínač nástěnný od IP.2 vč.zapojení střídavý/ř.6</t>
  </si>
  <si>
    <t>210140101</t>
  </si>
  <si>
    <t>ovladač panelový, bez otvoru, vč.zapoj do 2svorek</t>
  </si>
  <si>
    <t>210111012</t>
  </si>
  <si>
    <t>zásuvka domovní zapuštěná vč.zapojení průběžně</t>
  </si>
  <si>
    <t>210111011</t>
  </si>
  <si>
    <t>zásuvka domovní zapuštěná vč.zapojení</t>
  </si>
  <si>
    <t>210111031</t>
  </si>
  <si>
    <t>zásuvka nástěnná od IP.2 vč.zapojení 2P+Z</t>
  </si>
  <si>
    <t>210111032</t>
  </si>
  <si>
    <t>zásuvka nástěnná od IP.2 vč.zapojení 2P+Z průběžně</t>
  </si>
  <si>
    <t>210111106</t>
  </si>
  <si>
    <t>zásuvka/přívodka průmyslová vč.zapojení 3P+N+Z/16A</t>
  </si>
  <si>
    <t>210111107</t>
  </si>
  <si>
    <t>zásuvka/přívodka průmyslová vč.zapojení 3P+N+Z/32A</t>
  </si>
  <si>
    <t>210110301</t>
  </si>
  <si>
    <t>vypínače vačkový vč. zapojení</t>
  </si>
  <si>
    <t>210192121</t>
  </si>
  <si>
    <t>skříň litinová, Al nebo plast do hmotnosti 10kg</t>
  </si>
  <si>
    <t>210140621</t>
  </si>
  <si>
    <t>systém nouzové signalizace vč. zapojení</t>
  </si>
  <si>
    <t>210192121.1</t>
  </si>
  <si>
    <t>ústředna světlíků vč. zapojení a oživení</t>
  </si>
  <si>
    <t>210201002</t>
  </si>
  <si>
    <t>svítidlo zářivkové bytové stropní/LED zdroje</t>
  </si>
  <si>
    <t>210200032</t>
  </si>
  <si>
    <t>svítidlo žárovkové vestavné/LED zdroj</t>
  </si>
  <si>
    <t>210201101</t>
  </si>
  <si>
    <t>svítidlo průmyslové stropní/LED zdroj</t>
  </si>
  <si>
    <t>210201102</t>
  </si>
  <si>
    <t>210201201</t>
  </si>
  <si>
    <t>nouzové orientační svítidlo LED</t>
  </si>
  <si>
    <t>210190053</t>
  </si>
  <si>
    <t>rozvaděč skříňový/ panelový 1 pole do 400kg</t>
  </si>
  <si>
    <t>210190001</t>
  </si>
  <si>
    <t>rozvodnice/elektrozařízení do hmotnosti 20kg</t>
  </si>
  <si>
    <t>210010351.1</t>
  </si>
  <si>
    <t>pomocné a přípravné práce</t>
  </si>
  <si>
    <t>218009001</t>
  </si>
  <si>
    <t>poplatek za recyklaci svítidla přes 50cm</t>
  </si>
  <si>
    <t>218009001.1</t>
  </si>
  <si>
    <t>poplatek za recyklaci svítidla</t>
  </si>
  <si>
    <t>218009011</t>
  </si>
  <si>
    <t>poplatek za recyklaci světelného zdroje</t>
  </si>
  <si>
    <t>219001111</t>
  </si>
  <si>
    <t>bourací a stavební práce elektro vč. materiálu</t>
  </si>
  <si>
    <t>219000215</t>
  </si>
  <si>
    <t>doprava osob a materiálu na stavbu dodavatelem</t>
  </si>
  <si>
    <t>219000231</t>
  </si>
  <si>
    <t>montážní plošina MP10 do 10m výšky</t>
  </si>
  <si>
    <t>013002000</t>
  </si>
  <si>
    <t>Projektové práce</t>
  </si>
  <si>
    <t>-857098771</t>
  </si>
  <si>
    <t>https://podminky.urs.cz/item/CS_URS_2023_01/013002000</t>
  </si>
  <si>
    <t>-1403142775</t>
  </si>
  <si>
    <t>041103000</t>
  </si>
  <si>
    <t>Autorský dozor projektanta</t>
  </si>
  <si>
    <t>1018986640</t>
  </si>
  <si>
    <t>https://podminky.urs.cz/item/CS_URS_2023_01/041103000</t>
  </si>
  <si>
    <t>-1201524016</t>
  </si>
  <si>
    <t>214294835</t>
  </si>
  <si>
    <t>D.1.4.5 - Stlačený vzduch</t>
  </si>
  <si>
    <t xml:space="preserve">PSV - Práce a dodávky PSV   </t>
  </si>
  <si>
    <t xml:space="preserve">    723 - Rozvody stlačeného vzduchu   </t>
  </si>
  <si>
    <t xml:space="preserve">    724 - Stlačený vzduch - strojní vybavení   </t>
  </si>
  <si>
    <t xml:space="preserve">VRN - Vedlejší rozpočtové náklady   </t>
  </si>
  <si>
    <t xml:space="preserve">    VRN4 - Inženýrská činnost   </t>
  </si>
  <si>
    <t xml:space="preserve">Práce a dodávky PSV   </t>
  </si>
  <si>
    <t>723</t>
  </si>
  <si>
    <t xml:space="preserve">Rozvody stlačeného vzduchu   </t>
  </si>
  <si>
    <t>230170001</t>
  </si>
  <si>
    <t>Příprava pro zkoušku těsnosti potrubí DN do 40</t>
  </si>
  <si>
    <t>sada</t>
  </si>
  <si>
    <t>https://podminky.urs.cz/item/CS_URS_2023_01/230170001</t>
  </si>
  <si>
    <t>230170011</t>
  </si>
  <si>
    <t>Zkouška těsnosti potrubí DN do 40</t>
  </si>
  <si>
    <t>https://podminky.urs.cz/item/CS_URS_2023_01/230170011</t>
  </si>
  <si>
    <t>723181023R</t>
  </si>
  <si>
    <t xml:space="preserve">Potrubí stlačeného vzduchu hliníkové systémové DN 20 ZTI </t>
  </si>
  <si>
    <t>723181024R</t>
  </si>
  <si>
    <t xml:space="preserve">Potrubí stlačeného vzduchu hliníkové systémové DN 25 ZTI </t>
  </si>
  <si>
    <t>723150366</t>
  </si>
  <si>
    <t>Potrubí z ocelových trubek hladkých černých spojovaných chráničky Ø 44,5/3,2</t>
  </si>
  <si>
    <t>https://podminky.urs.cz/item/CS_URS_2023_01/723150366</t>
  </si>
  <si>
    <t>723190108R</t>
  </si>
  <si>
    <t xml:space="preserve">Montáž svodu stlačeného vzduchu </t>
  </si>
  <si>
    <t>723231162</t>
  </si>
  <si>
    <t>Armatury se dvěma závity kohouty kulové PN 42 do 185°C plnoprůtokové vnitřní závit těžká řada G 1/2"</t>
  </si>
  <si>
    <t>https://podminky.urs.cz/item/CS_URS_2023_01/723231162</t>
  </si>
  <si>
    <t>723231163</t>
  </si>
  <si>
    <t>Armatury se dvěma závity kohouty kulové PN 42 do 185°C plnoprůtokové vnitřní závit těžká řada G 3/4"</t>
  </si>
  <si>
    <t>https://podminky.urs.cz/item/CS_URS_2023_01/723231163</t>
  </si>
  <si>
    <t>723231164</t>
  </si>
  <si>
    <t>Armatury se dvěma závity kohouty kulové PN 42 do 185°C plnoprůtokové vnitřní závit těžká řada G 1"</t>
  </si>
  <si>
    <t>https://podminky.urs.cz/item/CS_URS_2023_01/723231164</t>
  </si>
  <si>
    <t>723231201</t>
  </si>
  <si>
    <t>Regulátor tlaku vzduchu DN 3/4", vst. přetlak 10 barů, výst. přetlak 0,5 - 8,5 baru</t>
  </si>
  <si>
    <t>723231202</t>
  </si>
  <si>
    <t>Ukončovací nástěnka 3/4"-2x 1/2"</t>
  </si>
  <si>
    <t>723231203</t>
  </si>
  <si>
    <t>Rychlospojka na vnější závit G1/2"</t>
  </si>
  <si>
    <t>998723205</t>
  </si>
  <si>
    <t>Přesun hmot pro vnitřní plynovod stanovený procentní sazbou (%) z ceny vodorovná dopravní vzdálenost do 50 m v objektech výšky přes 36 do 48 m</t>
  </si>
  <si>
    <t>%</t>
  </si>
  <si>
    <t>https://podminky.urs.cz/item/CS_URS_2023_01/998723205</t>
  </si>
  <si>
    <t>998723293</t>
  </si>
  <si>
    <t>Přesun hmot pro vnitřní plynovod stanovený procentní sazbou (%) z ceny Příplatek k cenám za zvětšený přesun přes vymezenou největší dopravní vzdálenost do 500 m</t>
  </si>
  <si>
    <t>https://podminky.urs.cz/item/CS_URS_2023_01/998723293</t>
  </si>
  <si>
    <t>724</t>
  </si>
  <si>
    <t xml:space="preserve">Stlačený vzduch - strojní vybavení   </t>
  </si>
  <si>
    <t>723230165</t>
  </si>
  <si>
    <t>Flexibilní hadice DN 3/4" délky 1000 mm</t>
  </si>
  <si>
    <t>724411112</t>
  </si>
  <si>
    <t>Pístový kompresor 41 Nm3/h, 10 barů s motorem 5,5 kW a vzdušníkem 270 litrů - montáž</t>
  </si>
  <si>
    <t>724411113</t>
  </si>
  <si>
    <t>Kondenzační sušička AD 54 - montáž</t>
  </si>
  <si>
    <t>724411114</t>
  </si>
  <si>
    <t>Předfiltr stlačeného vzduchu provozní tlak 1,6 MPa, výkon 78 m3/hod. s odloučením pevných nečistot do 3 mikronů včetně odvaděče kondenzátu, DN1/2"</t>
  </si>
  <si>
    <t>724411115</t>
  </si>
  <si>
    <t>Elektronický odvaděč kondenzátu</t>
  </si>
  <si>
    <t>724411116</t>
  </si>
  <si>
    <t>Separátor olej-voda k oddělování a čištění kondenzátu obsahujícího olej</t>
  </si>
  <si>
    <t>998724202</t>
  </si>
  <si>
    <t>Přesun hmot pro strojní vybavení stanovený procentní sazbou (%) z ceny vodorovná dopravní vzdálenost do 50 m v objektech výšky přes 6 do 12 m</t>
  </si>
  <si>
    <t>https://podminky.urs.cz/item/CS_URS_2023_01/998724202</t>
  </si>
  <si>
    <t>998724293</t>
  </si>
  <si>
    <t>Přesun hmot pro strojní vybavení stanovený procentní sazbou (%) z ceny Příplatek k cenám za zvětšený přesun přes vymezenou největší dopravní vzdálenost do 500 m</t>
  </si>
  <si>
    <t>https://podminky.urs.cz/item/CS_URS_2023_01/998724293</t>
  </si>
  <si>
    <t xml:space="preserve">Vedlejší rozpočtové náklady   </t>
  </si>
  <si>
    <t xml:space="preserve">Inženýrská činnost   </t>
  </si>
  <si>
    <t>043194001</t>
  </si>
  <si>
    <t>Revize rozvodu stlačeného vzduchu</t>
  </si>
  <si>
    <t>soub</t>
  </si>
  <si>
    <t>043194002</t>
  </si>
  <si>
    <t>Revize uzemnění potrubí stlačeného vzduchu</t>
  </si>
  <si>
    <t>D.1.4.6 - Měření a regulace</t>
  </si>
  <si>
    <t xml:space="preserve">D1 - 1.  Rozvaděč MR-1</t>
  </si>
  <si>
    <t xml:space="preserve">    D2 - 1.1  Řídící systém</t>
  </si>
  <si>
    <t xml:space="preserve">    D3 - 1.2 Přístroje</t>
  </si>
  <si>
    <t xml:space="preserve">    D4 - 1.3 Rozvaděč</t>
  </si>
  <si>
    <t xml:space="preserve">D5 - 2.  Rozvaděč MR-2</t>
  </si>
  <si>
    <t xml:space="preserve">    D6 - 2.1  Řídící systém</t>
  </si>
  <si>
    <t xml:space="preserve">    D7 - 2.2 Přístroje</t>
  </si>
  <si>
    <t xml:space="preserve">    D8 - 2.3 Rozvaděč</t>
  </si>
  <si>
    <t xml:space="preserve">D9 - 3.  Kabely, montážní materiál</t>
  </si>
  <si>
    <t xml:space="preserve">D10 - 4.  Ostatní</t>
  </si>
  <si>
    <t xml:space="preserve">1.  Rozvaděč MR-1</t>
  </si>
  <si>
    <t xml:space="preserve">1.1  Řídící systém</t>
  </si>
  <si>
    <t>A1,A11</t>
  </si>
  <si>
    <t>Sada PLC mark130 a I/O modulu RCIO - C/mark130+RCIO</t>
  </si>
  <si>
    <t>A12</t>
  </si>
  <si>
    <t>Kombinovaný modul 17 IO - 4AI, 2AO, 4DI, 7DO, protokol Modbus - RMIO</t>
  </si>
  <si>
    <t>A1S</t>
  </si>
  <si>
    <t>Průmyslový switch 6xGLAN, montáž do rozvaděče, napájecí zdroj</t>
  </si>
  <si>
    <t>AK1</t>
  </si>
  <si>
    <t>GSM modem RS232, SIM, USB, 1xOut, 1xIN, GPRS, Watchdog, napájecí zdroj, bateriový modul, anténa - (GSM-BGS5-232)</t>
  </si>
  <si>
    <t>-</t>
  </si>
  <si>
    <t>Software - I/O</t>
  </si>
  <si>
    <t>1.2 Přístroje</t>
  </si>
  <si>
    <t>TI1</t>
  </si>
  <si>
    <t>Čidlo teploty venkovní Pt1000 - UT051</t>
  </si>
  <si>
    <t>TI2</t>
  </si>
  <si>
    <t>Čidlo teploty prostorové Pt1000 - UT001</t>
  </si>
  <si>
    <t>TI3</t>
  </si>
  <si>
    <t>čidlo teploty vody příložné Pt1000 - ALTF02</t>
  </si>
  <si>
    <t>TI4</t>
  </si>
  <si>
    <t>TV1</t>
  </si>
  <si>
    <t>TV2</t>
  </si>
  <si>
    <t>TV3</t>
  </si>
  <si>
    <t>TV4</t>
  </si>
  <si>
    <t>PIA1</t>
  </si>
  <si>
    <t>Čidlo tlaku pro kapaliny a plyny 0-6bar, 0-10V - SHD-U 6</t>
  </si>
  <si>
    <t>SB1</t>
  </si>
  <si>
    <t>Havarijní STOP tlačítko v plastové skříňce s aretací stisknuté polohy - 1R</t>
  </si>
  <si>
    <t>LAH1</t>
  </si>
  <si>
    <t>Regulátor hladiny v provedení na lištu DZ1 vč. elektrody</t>
  </si>
  <si>
    <t>QAH1</t>
  </si>
  <si>
    <t>Kompaktní detektor plynů DHP4 (zemní plyn) + přídavný snímač</t>
  </si>
  <si>
    <t>QAH2</t>
  </si>
  <si>
    <t>Kompaktní detektor plynů DHP4 (CO) + přídavný snímač</t>
  </si>
  <si>
    <t>HA3</t>
  </si>
  <si>
    <t>Výstražná tabulka 230V LED s nápisem "Zákaz vstupu nebezpečí otravy"</t>
  </si>
  <si>
    <t>Y1</t>
  </si>
  <si>
    <t>Trojcestný regulační ventil směšovací DN20 Kvs=4 se servopohonem 24Vac ovládání 0-10V</t>
  </si>
  <si>
    <t>Y2</t>
  </si>
  <si>
    <t>Trojcestný regulační ventil směšovací DN25 Kvs=6,3 se servopohonem 24Vac ovládání 0-10V</t>
  </si>
  <si>
    <t>Y3</t>
  </si>
  <si>
    <t>Trojcestný regulační ventil směšovací DN15 Kvs=1,6 se servopohonem 24Vac ovládání 0-10V</t>
  </si>
  <si>
    <t>Y4</t>
  </si>
  <si>
    <t>HA1</t>
  </si>
  <si>
    <t>Skříňka signalizace (kontrolka červená 24V, houkačka (sirénka) 24V</t>
  </si>
  <si>
    <t>D4</t>
  </si>
  <si>
    <t>1.3 Rozvaděč</t>
  </si>
  <si>
    <t>MR-1</t>
  </si>
  <si>
    <t>Rozvaděčová skříň cca 800/1000/250, napěťová soustava 3NPE 230/400V 50Hz TN-S, Ochrana před nebezpečným dotykem automatickým odpojením od zdroje, Krytí IP54/20 včetně příslušenství , včetně náplně (hlavní vypínač, svorkovnice, přepěťové ochrany, pojistky, jističe, relé, trafo, napájecí zdroj, zásuvka, kontrolky, ovladače......)</t>
  </si>
  <si>
    <t>D5</t>
  </si>
  <si>
    <t xml:space="preserve">2.  Rozvaděč MR-2</t>
  </si>
  <si>
    <t>D6</t>
  </si>
  <si>
    <t xml:space="preserve">2.1  Řídící systém</t>
  </si>
  <si>
    <t>A2,A21</t>
  </si>
  <si>
    <t>A22</t>
  </si>
  <si>
    <t>Modul 16 digitálních vstupů, max. 30V AC nebo 50V DC, společná zem, protokol Modbus - R420</t>
  </si>
  <si>
    <t>D7</t>
  </si>
  <si>
    <t>2.2 Přístroje</t>
  </si>
  <si>
    <t>TI1.1</t>
  </si>
  <si>
    <t>TI1.2</t>
  </si>
  <si>
    <t>Čidlo teploty kanálové Pt1000 - TF-65</t>
  </si>
  <si>
    <t>TI1.3</t>
  </si>
  <si>
    <t>TI1.4</t>
  </si>
  <si>
    <t>TI1.5</t>
  </si>
  <si>
    <t>TI1.6</t>
  </si>
  <si>
    <t>TI4.1</t>
  </si>
  <si>
    <t>TAL1.1</t>
  </si>
  <si>
    <t>Mrazový termostat, 6m, IP54 - FST-1D</t>
  </si>
  <si>
    <t>PdAH1.1</t>
  </si>
  <si>
    <t>Diferenční tlakový spínač 20-300Pa - DS-205F</t>
  </si>
  <si>
    <t>PdAL1.1</t>
  </si>
  <si>
    <t>Diferenční tlakový spínač 50-500Pa - DS-205B</t>
  </si>
  <si>
    <t>PdAL1.2</t>
  </si>
  <si>
    <t>DO1.1</t>
  </si>
  <si>
    <t>Skříňka dálkového ovládání (tlačítko prosvětlené zelené 24V 1Z)</t>
  </si>
  <si>
    <t>PdAL4.1</t>
  </si>
  <si>
    <t>DO4.1</t>
  </si>
  <si>
    <t>Y1.1</t>
  </si>
  <si>
    <t>Trojcestný regulační ventil směšovací DN20 Kvs=6,3 se servopohonem 24Vac ovládání 0-10V</t>
  </si>
  <si>
    <t>Y1.1.1</t>
  </si>
  <si>
    <t>Klapkový servopohon, 24Vac, ovl. 0-10V. hav.funkce, 15Nm, pomocné kontakty - (SFA-S2)</t>
  </si>
  <si>
    <t>Y1.2</t>
  </si>
  <si>
    <t>QA-S</t>
  </si>
  <si>
    <t>Ústředna detektoru kouře ABV-S-300/D + čidlo SDD-S65 - určeno pro VZT svařovny - osadit do rozvaděče NN pro VZT svařovna</t>
  </si>
  <si>
    <t>D8</t>
  </si>
  <si>
    <t>2.3 Rozvaděč</t>
  </si>
  <si>
    <t>MR-2</t>
  </si>
  <si>
    <t>Rozvaděčová skříň cca 600/800/210, napěťová soustava 3NPE 230/400V 50Hz TN-S, Ochrana před nebezpečným dotykem automatickým odpojením od zdroje, Krytí IP54/20 včetně příslušenství , včetně náplně (hlavní vypínač, svorkovnice, přepěťové ochrany, pojistky, jističe, relé, trafo, napájecí zdroj, zásuvka, kontrolky, ovladače......)</t>
  </si>
  <si>
    <t>D9</t>
  </si>
  <si>
    <t xml:space="preserve">3.  Kabely, montážní materiál</t>
  </si>
  <si>
    <t>W…</t>
  </si>
  <si>
    <t>Kabel JYTY 2x1</t>
  </si>
  <si>
    <t>W….1</t>
  </si>
  <si>
    <t>Kabel JYTY 4x1</t>
  </si>
  <si>
    <t>W….2</t>
  </si>
  <si>
    <t>Kabel JYTY 3x1</t>
  </si>
  <si>
    <t>W….3</t>
  </si>
  <si>
    <t>Kabel JYTY 7x1</t>
  </si>
  <si>
    <t>W….4</t>
  </si>
  <si>
    <t>Kabel CYKY-J 3x1,5</t>
  </si>
  <si>
    <t>W….5</t>
  </si>
  <si>
    <t>Kabel komunikační 2*2*0,8</t>
  </si>
  <si>
    <t>-.1</t>
  </si>
  <si>
    <t>Vodič CYY 6mm2</t>
  </si>
  <si>
    <t>-.2</t>
  </si>
  <si>
    <t>Kabelová trasa - žlab - cca</t>
  </si>
  <si>
    <t>-.3</t>
  </si>
  <si>
    <t>Kabelová trasa - lišty, příchytky… - cca</t>
  </si>
  <si>
    <t>-.4</t>
  </si>
  <si>
    <t>Montážní, instalační a nosný materiál, ukončení kabelů, ochranné trubky, ochranné pospojení, požární ucpávky, nátěry, drobné zednické práce, průrazy a průchody zdivem a stropy, měření kabeláže........</t>
  </si>
  <si>
    <t>-.5</t>
  </si>
  <si>
    <t>Úprava stávajícího rozvaděče NN pro VZT svařovny - osazení ústředny detekce kouře</t>
  </si>
  <si>
    <t>D10</t>
  </si>
  <si>
    <t xml:space="preserve">4.  Ostatní</t>
  </si>
  <si>
    <t>-.6</t>
  </si>
  <si>
    <t>Nastavení zařízení, zaregulování a uvedení do provozu</t>
  </si>
  <si>
    <t>-.7</t>
  </si>
  <si>
    <t>-.8</t>
  </si>
  <si>
    <t>Zaškolení obsluhy</t>
  </si>
  <si>
    <t>-.9</t>
  </si>
  <si>
    <t>Dokumentace skutečného provedení</t>
  </si>
  <si>
    <t>D.1.4.7 - Proj.prev.radon.opatření - ODVĚTRÁNÍ PODLOŽÍ</t>
  </si>
  <si>
    <t>1809098208</t>
  </si>
  <si>
    <t xml:space="preserve">Zemní práce </t>
  </si>
  <si>
    <t>35*0,5*0,5</t>
  </si>
  <si>
    <t>-1731886868</t>
  </si>
  <si>
    <t>-1508809481</t>
  </si>
  <si>
    <t>Odvoz kubatury na skládku</t>
  </si>
  <si>
    <t>8,75-8,047</t>
  </si>
  <si>
    <t>1342424198</t>
  </si>
  <si>
    <t>0,703*10 'Přepočtené koeficientem množství</t>
  </si>
  <si>
    <t>-1044292127</t>
  </si>
  <si>
    <t>822655994</t>
  </si>
  <si>
    <t>0,703*1,9 'Přepočtené koeficientem množství</t>
  </si>
  <si>
    <t>96246985</t>
  </si>
  <si>
    <t>-2119603136</t>
  </si>
  <si>
    <t>Zásyp štěrkem fr. 16/32 z výkopu</t>
  </si>
  <si>
    <t>8,75-35*3,14*0,08*0,08</t>
  </si>
  <si>
    <t>211531111</t>
  </si>
  <si>
    <t>Výplň kamenivem do rýh odvodňovacích žeber nebo trativodů bez zhutnění, s úpravou povrchu výplně kamenivem hrubým drceným frakce 16 až 63 mm</t>
  </si>
  <si>
    <t>-360138418</t>
  </si>
  <si>
    <t>https://podminky.urs.cz/item/CS_URS_2023_01/211531111</t>
  </si>
  <si>
    <t xml:space="preserve">lože pro ODVĚTRÁNÍ PODLOŽÍ </t>
  </si>
  <si>
    <t>75*0,5*0,5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</si>
  <si>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</si>
  <si>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</si>
  <si>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-909850403</t>
  </si>
  <si>
    <t>https://podminky.urs.cz/item/CS_URS_2023_01/211971121</t>
  </si>
  <si>
    <t>opláštění</t>
  </si>
  <si>
    <t>75*(0,5*4)</t>
  </si>
  <si>
    <t>69311081</t>
  </si>
  <si>
    <t>geotextilie netkaná separační, ochranná, filtrační, drenážní PES 300g/m2</t>
  </si>
  <si>
    <t>-549718653</t>
  </si>
  <si>
    <t>150*1,15 'Přepočtené koeficientem množství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</si>
  <si>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</si>
  <si>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</si>
  <si>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-1004350542</t>
  </si>
  <si>
    <t>https://podminky.urs.cz/item/CS_URS_2023_01/212751103</t>
  </si>
  <si>
    <t>Potrubí flexibilní perforované PVC, vč. Tvarovek a spojovacího materiálu - Ø80mm</t>
  </si>
  <si>
    <t>212752601</t>
  </si>
  <si>
    <t>Trativody z drenážních trubek pro liniové stavby a komunikace se zřízením štěrkového lože pod trubky a s jejich obsypem v otevřeném výkopu trubka korugovaná PP SN 16 celoperforovaná 360° DN 150</t>
  </si>
  <si>
    <t>-659950971</t>
  </si>
  <si>
    <t>https://podminky.urs.cz/item/CS_URS_2023_01/212752601</t>
  </si>
  <si>
    <t>Potrubí PVC-KG, spojované pomocí hrdla s gumovým těsněním, vč. Tvarovek a spojovacího materiálu - Ø160mm</t>
  </si>
  <si>
    <t>28611429</t>
  </si>
  <si>
    <t>odbočka kanalizační plastová s hrdlem KG 160/160/87°</t>
  </si>
  <si>
    <t>840589662</t>
  </si>
  <si>
    <t>PVC KG Odbočka 160/160 - 87°</t>
  </si>
  <si>
    <t>28611427</t>
  </si>
  <si>
    <t>odbočka kanalizační plastová s hrdlem KG 160/110/87°</t>
  </si>
  <si>
    <t>2049080025</t>
  </si>
  <si>
    <t>PVC KG Odbočka 160/110 - 87°</t>
  </si>
  <si>
    <t>28611504</t>
  </si>
  <si>
    <t>redukce kanalizační PVC 160/110</t>
  </si>
  <si>
    <t>-312750457</t>
  </si>
  <si>
    <t>PVC KG redukce 160/110</t>
  </si>
  <si>
    <t>212752602</t>
  </si>
  <si>
    <t>Trativody z drenážních trubek pro liniové stavby a komunikace se zřízením štěrkového lože pod trubky a s jejich obsypem v otevřeném výkopu trubka korugovaná PP SN 16 celoperforovaná 360° DN 200</t>
  </si>
  <si>
    <t>-1954175256</t>
  </si>
  <si>
    <t>https://podminky.urs.cz/item/CS_URS_2023_01/212752602</t>
  </si>
  <si>
    <t>Potrubí PVC-KG, spojované pomocí hrdla s gumovým těsněním, vč. Tvarovek a spojovacího materiálu - Ø200mm</t>
  </si>
  <si>
    <t>28611368</t>
  </si>
  <si>
    <t>koleno kanalizace PVC KG 200x87°</t>
  </si>
  <si>
    <t>-1391107488</t>
  </si>
  <si>
    <t>PVC KG Koleno 87° hrdlové</t>
  </si>
  <si>
    <t>DN200</t>
  </si>
  <si>
    <t>28611433</t>
  </si>
  <si>
    <t>odbočka kanalizační plastová s hrdlem KG 200/200/87°</t>
  </si>
  <si>
    <t>1061916656</t>
  </si>
  <si>
    <t>PVC KG Odbočka 200/200 - 87°</t>
  </si>
  <si>
    <t>28611508</t>
  </si>
  <si>
    <t>redukce kanalizační PVC 200/160</t>
  </si>
  <si>
    <t>-1659601205</t>
  </si>
  <si>
    <t>PVC KG redukce 200/160</t>
  </si>
  <si>
    <t>-71611312</t>
  </si>
  <si>
    <t>721273153R</t>
  </si>
  <si>
    <t>Ventilační hlavice z polypropylenu (PP) DN 200</t>
  </si>
  <si>
    <t>-642141837</t>
  </si>
  <si>
    <t>Větrací hlavice 200</t>
  </si>
  <si>
    <t>995025939</t>
  </si>
  <si>
    <t>998721102</t>
  </si>
  <si>
    <t>Přesun hmot pro vnitřní kanalizace stanovený z hmotnosti přesunovaného materiálu vodorovná dopravní vzdálenost do 50 m v objektech výšky přes 6 do 12 m</t>
  </si>
  <si>
    <t>1155118596</t>
  </si>
  <si>
    <t>https://podminky.urs.cz/item/CS_URS_2023_01/998721102</t>
  </si>
  <si>
    <t>D.2.2 - Vodohospodářská část</t>
  </si>
  <si>
    <t xml:space="preserve">    9 - Ostatní konstrukce a práce-bourání</t>
  </si>
  <si>
    <t>115101201</t>
  </si>
  <si>
    <t>Čerpání vody na dopravní výšku do 10 m s uvažovaným průměrným přítokem do 500 l/min</t>
  </si>
  <si>
    <t>-936037109</t>
  </si>
  <si>
    <t>https://podminky.urs.cz/item/CS_URS_2023_01/115101201</t>
  </si>
  <si>
    <t>90,0*2,0</t>
  </si>
  <si>
    <t>115101301</t>
  </si>
  <si>
    <t>Pohotovost záložní čerpací soupravy pro dopravní výšku do 10 m s uvažovaným průměrným přítokem do 500 l/min</t>
  </si>
  <si>
    <t>den</t>
  </si>
  <si>
    <t>942117108</t>
  </si>
  <si>
    <t>https://podminky.urs.cz/item/CS_URS_2023_01/115101301</t>
  </si>
  <si>
    <t>90,0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</si>
  <si>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</si>
  <si>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</si>
  <si>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1031831667</t>
  </si>
  <si>
    <t>https://podminky.urs.cz/item/CS_URS_2023_01/113107165</t>
  </si>
  <si>
    <t>121151113</t>
  </si>
  <si>
    <t>Sejmutí ornice strojně při souvislé ploše přes 100 do 500 m2, tl. vrstvy do 200 mm</t>
  </si>
  <si>
    <t>1064163062</t>
  </si>
  <si>
    <t>https://podminky.urs.cz/item/CS_URS_2023_01/121151113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</si>
  <si>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</si>
  <si>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</si>
  <si>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-1878900628</t>
  </si>
  <si>
    <t>https://podminky.urs.cz/item/CS_URS_2023_01/119001401</t>
  </si>
  <si>
    <t>"plynové potrubí 1x"</t>
  </si>
  <si>
    <t>1*1,8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</si>
  <si>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</si>
  <si>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</si>
  <si>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186024780</t>
  </si>
  <si>
    <t>https://podminky.urs.cz/item/CS_URS_2023_01/119001412</t>
  </si>
  <si>
    <t>"teplovod -2x, kanalizace -1x"</t>
  </si>
  <si>
    <t>3*1,8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</si>
  <si>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</si>
  <si>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</si>
  <si>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1547153794</t>
  </si>
  <si>
    <t>https://podminky.urs.cz/item/CS_URS_2023_01/119001422</t>
  </si>
  <si>
    <t>"podzemní kabely 1x"</t>
  </si>
  <si>
    <t>129001101</t>
  </si>
  <si>
    <t>Příplatek k cenám vykopávek za ztížení vykopávky v blízkosti podzemního vedení nebo výbušnin v horninách jakékoliv třídy</t>
  </si>
  <si>
    <t>-1021793856</t>
  </si>
  <si>
    <t>https://podminky.urs.cz/item/CS_URS_2023_01/129001101</t>
  </si>
  <si>
    <t>(1,8+5,4+1,8)*1,5</t>
  </si>
  <si>
    <t>123252105</t>
  </si>
  <si>
    <t>Vykopávky zářezů se šikmými stěnami pro podzemní vedení strojně v hornině třídy těžitelnosti I skupiny 3 přes 500 do 1 000 m3</t>
  </si>
  <si>
    <t>1551215633</t>
  </si>
  <si>
    <t>https://podminky.urs.cz/item/CS_URS_2023_01/123252105</t>
  </si>
  <si>
    <t>133254104</t>
  </si>
  <si>
    <t>Hloubení zapažených šachet strojně v hornině třídy těžitelnosti I skupiny 3 přes 100 m3</t>
  </si>
  <si>
    <t>-1628034261</t>
  </si>
  <si>
    <t>https://podminky.urs.cz/item/CS_URS_2023_01/133254104</t>
  </si>
  <si>
    <t>"příloha D.2.2.7 - K-ČS"</t>
  </si>
  <si>
    <t>3,0*3,0*3,1</t>
  </si>
  <si>
    <t>151302102</t>
  </si>
  <si>
    <t>Zřízení pažení a rozepření stěn rýh při překopech inženýrských sítí plochy do 20 m2 pro jakoukoliv mezerovitost hnané, hloubky přes 2 do 4 m</t>
  </si>
  <si>
    <t>-1434889607</t>
  </si>
  <si>
    <t>https://podminky.urs.cz/item/CS_URS_2023_01/151302102</t>
  </si>
  <si>
    <t xml:space="preserve">"příloha D.2.2.7 - čerpací stanice  K-ČS"</t>
  </si>
  <si>
    <t>(3,0+3,0)*2*3,1</t>
  </si>
  <si>
    <t>151302112</t>
  </si>
  <si>
    <t>Odstranění pažení a rozepření stěn rýh při překopech inženýrských sítí plochy do 20 m2 s uložením materiálu na vzdálenost do 3 m od kraje výkopu hnané, hloubky přes 2 do 4 m</t>
  </si>
  <si>
    <t>1596618721</t>
  </si>
  <si>
    <t>https://podminky.urs.cz/item/CS_URS_2023_01/151302112</t>
  </si>
  <si>
    <t>37,2</t>
  </si>
  <si>
    <t>444040198</t>
  </si>
  <si>
    <t xml:space="preserve">"odvoz zeminy na mezideponii  do 100 m  a zpět na zásyp  -   výpočet v pol. 174151101, 174151103"</t>
  </si>
  <si>
    <t>156,4+156,4+17,5+17,5</t>
  </si>
  <si>
    <t>167151111</t>
  </si>
  <si>
    <t>Nakládání, skládání a překládání neulehlého výkopku nebo sypaniny strojně nakládání, množství přes 100 m3, z hornin třídy těžitelnosti I, skupiny 1 až 3</t>
  </si>
  <si>
    <t>-1541141769</t>
  </si>
  <si>
    <t>https://podminky.urs.cz/item/CS_URS_2023_01/167151111</t>
  </si>
  <si>
    <t>"zemina pro zásyp na mezideponii"</t>
  </si>
  <si>
    <t>156,4+17,5</t>
  </si>
  <si>
    <t>106190404</t>
  </si>
  <si>
    <t>"příloha D.2.2.1 str.10 - 50% náhradní materiál"</t>
  </si>
  <si>
    <t xml:space="preserve">"přebytečná a nevhodná zemina -  výpočet v pol. 174151101, 174151103"</t>
  </si>
  <si>
    <t>242,4+156,4+10,4</t>
  </si>
  <si>
    <t>1762571563</t>
  </si>
  <si>
    <t>"skládka 50 km - příplatek 40x"</t>
  </si>
  <si>
    <t>409,2*40</t>
  </si>
  <si>
    <t>1817838362</t>
  </si>
  <si>
    <t>842048779</t>
  </si>
  <si>
    <t xml:space="preserve">"šachta čerpací stanice"  27,9</t>
  </si>
  <si>
    <t xml:space="preserve">"- OP K-ČS"  - 8,2</t>
  </si>
  <si>
    <t xml:space="preserve">"- podkladní štěrk"  -3,0*3,0*0,2</t>
  </si>
  <si>
    <t xml:space="preserve">"- podkladdní beton"  -2,0*2,0*0,10</t>
  </si>
  <si>
    <t>"přebytečná zemina 10,4 m3"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</si>
  <si>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</si>
  <si>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</si>
  <si>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1224818963</t>
  </si>
  <si>
    <t>https://podminky.urs.cz/item/CS_URS_2023_01/174151103</t>
  </si>
  <si>
    <t>174151001R</t>
  </si>
  <si>
    <t>Zásyp zářezů náhradním materiálem se zhutněním D+M</t>
  </si>
  <si>
    <t>-2034637854</t>
  </si>
  <si>
    <t>"výpočet v pol.174151103"</t>
  </si>
  <si>
    <t>156,4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</si>
  <si>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</si>
  <si>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</si>
  <si>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-1903194629</t>
  </si>
  <si>
    <t>https://podminky.urs.cz/item/CS_URS_2023_01/175151101</t>
  </si>
  <si>
    <t>58337600</t>
  </si>
  <si>
    <t>štěrkopísek frakce 0/45</t>
  </si>
  <si>
    <t>-462590065</t>
  </si>
  <si>
    <t>167100001R</t>
  </si>
  <si>
    <t>Nakládání ornice</t>
  </si>
  <si>
    <t>281209581</t>
  </si>
  <si>
    <t>162201102R</t>
  </si>
  <si>
    <t>Vodorovné přemístění ornice do 500 m</t>
  </si>
  <si>
    <t>2074052702</t>
  </si>
  <si>
    <t>181351113</t>
  </si>
  <si>
    <t>Rozprostření a urovnání ornice v rovině nebo ve svahu sklonu do 1:5 strojně při souvislé ploše přes 500 m2, tl. vrstvy do 200 mm</t>
  </si>
  <si>
    <t>-1385880903</t>
  </si>
  <si>
    <t>https://podminky.urs.cz/item/CS_URS_2023_01/181351113</t>
  </si>
  <si>
    <t>230,4</t>
  </si>
  <si>
    <t>181451311</t>
  </si>
  <si>
    <t>Založení trávníku strojně výsevem včetně utažení na ploše v rovině nebo na svahu do 1:5</t>
  </si>
  <si>
    <t>980697107</t>
  </si>
  <si>
    <t>https://podminky.urs.cz/item/CS_URS_2023_01/181451311</t>
  </si>
  <si>
    <t>00572470</t>
  </si>
  <si>
    <t>osivo směs travní univerzál</t>
  </si>
  <si>
    <t>-704066154</t>
  </si>
  <si>
    <t>100000001R</t>
  </si>
  <si>
    <t>Hutnící zkoušky</t>
  </si>
  <si>
    <t>-1570704316</t>
  </si>
  <si>
    <t>2,0</t>
  </si>
  <si>
    <t>359901211</t>
  </si>
  <si>
    <t>Monitoring stok (kamerový systém) jakékoli výšky nová kanalizace</t>
  </si>
  <si>
    <t>-1721947279</t>
  </si>
  <si>
    <t>https://podminky.urs.cz/item/CS_URS_2023_01/359901211</t>
  </si>
  <si>
    <t>197,0+35,0+3,0</t>
  </si>
  <si>
    <t>451573111</t>
  </si>
  <si>
    <t>Lože pod potrubí, stoky a drobné objekty v otevřeném výkopu z písku a štěrkopísku do 63 mm</t>
  </si>
  <si>
    <t>134348940</t>
  </si>
  <si>
    <t>https://podminky.urs.cz/item/CS_URS_2023_01/451573111</t>
  </si>
  <si>
    <t>1385493364</t>
  </si>
  <si>
    <t>"příloha D.2.2.7 - ČS"</t>
  </si>
  <si>
    <t>3,0*3,0*0,2</t>
  </si>
  <si>
    <t>452311141</t>
  </si>
  <si>
    <t>Podkladní a zajišťovací konstrukce z betonu prostého v otevřeném výkopu bez zvýšených nároků na prostředí desky pod potrubí, stoky a drobné objekty z betonu tř. C 16/20</t>
  </si>
  <si>
    <t>-1512679356</t>
  </si>
  <si>
    <t>https://podminky.urs.cz/item/CS_URS_2023_01/452311141</t>
  </si>
  <si>
    <t>2,0*2,0*0,10</t>
  </si>
  <si>
    <t>452313141</t>
  </si>
  <si>
    <t>Podkladní a zajišťovací konstrukce z betonu prostého v otevřeném výkopu bez zvýšených nároků na prostředí bloky pro potrubí z betonu tř. C 16/20</t>
  </si>
  <si>
    <t>167279547</t>
  </si>
  <si>
    <t>https://podminky.urs.cz/item/CS_URS_2023_01/452313141</t>
  </si>
  <si>
    <t>"příloha D.2.2.8"</t>
  </si>
  <si>
    <t>5*0,1</t>
  </si>
  <si>
    <t>452353101</t>
  </si>
  <si>
    <t>Bednění podkladních a zajišťovacích konstrukcí v otevřeném výkopu bloků pro potrubí</t>
  </si>
  <si>
    <t>-1949221398</t>
  </si>
  <si>
    <t>https://podminky.urs.cz/item/CS_URS_2023_01/452353101</t>
  </si>
  <si>
    <t>5,0</t>
  </si>
  <si>
    <t>564831111</t>
  </si>
  <si>
    <t>Podklad ze štěrkodrti ŠD s rozprostřením a zhutněním plochy přes 100 m2, po zhutnění tl. 100 mm</t>
  </si>
  <si>
    <t>1901403838</t>
  </si>
  <si>
    <t>https://podminky.urs.cz/item/CS_URS_2023_01/564831111</t>
  </si>
  <si>
    <t>"příloha D.2.2.4d - výpočet v pol. 112107165"</t>
  </si>
  <si>
    <t>193,2</t>
  </si>
  <si>
    <t>-105443988</t>
  </si>
  <si>
    <t>"dvě podkladní vrstvy 2* 193,2 m2"</t>
  </si>
  <si>
    <t>2*193,2</t>
  </si>
  <si>
    <t>871225201</t>
  </si>
  <si>
    <t>Montáž kanalizačního potrubí z plastů z polyetylenu PE 100 svařovaných elektrotvarovkou v otevřeném výkopu ve sklonu do 20 % SDR 11/PN16 D 63 x 5,8 mm</t>
  </si>
  <si>
    <t>1272287752</t>
  </si>
  <si>
    <t>https://podminky.urs.cz/item/CS_URS_2023_01/871225201</t>
  </si>
  <si>
    <t>"přílohaq D.2.2.1, str.4"</t>
  </si>
  <si>
    <t>101,0</t>
  </si>
  <si>
    <t>403063W</t>
  </si>
  <si>
    <t xml:space="preserve">Trubka dvouvrstvá PE 100 RC kanaizační l SDR11  63x5.8 100m</t>
  </si>
  <si>
    <t>-158489164</t>
  </si>
  <si>
    <t>871355241</t>
  </si>
  <si>
    <t>Kanalizační potrubí z tvrdého PVC v otevřeném výkopu ve sklonu do 20 %, hladkého plnostěnného vícevrstvého, tuhost třídy SN 12 DN 200</t>
  </si>
  <si>
    <t>-2104224679</t>
  </si>
  <si>
    <t>https://podminky.urs.cz/item/CS_URS_2023_01/871355241</t>
  </si>
  <si>
    <t>"příloha D.2.2.1 str. 4"</t>
  </si>
  <si>
    <t xml:space="preserve">"stoka D1"  35,0</t>
  </si>
  <si>
    <t xml:space="preserve">"gravitační napojení výtlaku"  3,0</t>
  </si>
  <si>
    <t>871365241</t>
  </si>
  <si>
    <t>Kanalizační potrubí z tvrdého PVC v otevřeném výkopu ve sklonu do 20 %, hladkého plnostěnného vícevrstvého, tuhost třídy SN 12 DN 250</t>
  </si>
  <si>
    <t>-1729602877</t>
  </si>
  <si>
    <t>https://podminky.urs.cz/item/CS_URS_2023_01/871365241</t>
  </si>
  <si>
    <t xml:space="preserve">"stoka D"  197,0</t>
  </si>
  <si>
    <t>877185201</t>
  </si>
  <si>
    <t>Montáž tvarovek na kanalizačním plastovém potrubí z polyetylenu PE 100 elektrotvarovek SDR 11/PN16 spojek nebo oblouků d 50</t>
  </si>
  <si>
    <t>889831724</t>
  </si>
  <si>
    <t>https://podminky.urs.cz/item/CS_URS_2023_01/877185201</t>
  </si>
  <si>
    <t>"příloha D.2.2.8 - - výtlak kladečské schema"</t>
  </si>
  <si>
    <t>7,0</t>
  </si>
  <si>
    <t>28614945</t>
  </si>
  <si>
    <t>elektrokoleno 45° PE 100 PN16 D 50mm</t>
  </si>
  <si>
    <t>-1934138775</t>
  </si>
  <si>
    <t>4,0</t>
  </si>
  <si>
    <t>28653054</t>
  </si>
  <si>
    <t>elektrokoleno 90° PE 100 D 50mm</t>
  </si>
  <si>
    <t>-137225634</t>
  </si>
  <si>
    <t>1,0</t>
  </si>
  <si>
    <t>28615971</t>
  </si>
  <si>
    <t>elektrospojka SDR11 PE 100 PN16 D 50mm</t>
  </si>
  <si>
    <t>-2053235446</t>
  </si>
  <si>
    <t>877365221</t>
  </si>
  <si>
    <t>Montáž tvarovek na kanalizačním potrubí z trub z plastu z tvrdého PVC nebo z polypropylenu v otevřeném výkopu dvouosých DN 250</t>
  </si>
  <si>
    <t>842200450</t>
  </si>
  <si>
    <t>https://podminky.urs.cz/item/CS_URS_2023_01/877365221</t>
  </si>
  <si>
    <t>"příloha D.2.2.1, str..13"</t>
  </si>
  <si>
    <t>6,0</t>
  </si>
  <si>
    <t>28612224</t>
  </si>
  <si>
    <t>odbočka kanalizační plastová PVC KG DN 250x160/45° SN12/16</t>
  </si>
  <si>
    <t>74147923</t>
  </si>
  <si>
    <t>877355221</t>
  </si>
  <si>
    <t>Montáž tvarovek na kanalizačním potrubí z trub z plastu z tvrdého PVC nebo z polypropylenu v otevřeném výkopu dvouosých DN 200</t>
  </si>
  <si>
    <t>-1396507260</t>
  </si>
  <si>
    <t>https://podminky.urs.cz/item/CS_URS_2023_01/877355221</t>
  </si>
  <si>
    <t>28612222</t>
  </si>
  <si>
    <t>odbočka kanalizační plastová PVC KG DN 200x160/45° SN12/16</t>
  </si>
  <si>
    <t>769825046</t>
  </si>
  <si>
    <t>892352121</t>
  </si>
  <si>
    <t>Tlakové zkoušky vzduchem těsnícími vaky ucpávkovými DN 200</t>
  </si>
  <si>
    <t>úsek</t>
  </si>
  <si>
    <t>706710786</t>
  </si>
  <si>
    <t>https://podminky.urs.cz/item/CS_URS_2023_01/892352121</t>
  </si>
  <si>
    <t>"příloha D.2.2.3.2 - stoka D1 vč. šachet"</t>
  </si>
  <si>
    <t>892362121</t>
  </si>
  <si>
    <t>Tlakové zkoušky vzduchem těsnícími vaky ucpávkovými DN 250</t>
  </si>
  <si>
    <t>-2109510486</t>
  </si>
  <si>
    <t>https://podminky.urs.cz/item/CS_URS_2023_01/892362121</t>
  </si>
  <si>
    <t>"příloha D.2.2.3.1 - stoka D vč. šachet"</t>
  </si>
  <si>
    <t>892241111</t>
  </si>
  <si>
    <t>Tlakové zkoušky vodou na potrubí DN do 80</t>
  </si>
  <si>
    <t>641616516</t>
  </si>
  <si>
    <t>https://podminky.urs.cz/item/CS_URS_2023_01/892241111</t>
  </si>
  <si>
    <t>"příloha D.2.2.3.3."</t>
  </si>
  <si>
    <t>894411111</t>
  </si>
  <si>
    <t>Zřízení šachet kanalizačních z betonových dílců výšky vstupu do 1,50 m s obložením dna betonem tř. C 25/30, na potrubí DN do 200</t>
  </si>
  <si>
    <t>1062872326</t>
  </si>
  <si>
    <t>https://podminky.urs.cz/item/CS_URS_2023_01/894411111</t>
  </si>
  <si>
    <t>"příloha D.2.2.5.1 - tabulka šachet"</t>
  </si>
  <si>
    <t>3,0</t>
  </si>
  <si>
    <t>894411121</t>
  </si>
  <si>
    <t>Zřízení šachet kanalizačních z betonových dílců výšky vstupu do 1,50 m s obložením dna betonem tř. C 25/30, na potrubí DN přes 200 do 300</t>
  </si>
  <si>
    <t>951384828</t>
  </si>
  <si>
    <t>https://podminky.urs.cz/item/CS_URS_2023_01/894411121</t>
  </si>
  <si>
    <t>59224064</t>
  </si>
  <si>
    <t>dno betonové šachtové kulaté DN 1000x500, 100x65x15cm</t>
  </si>
  <si>
    <t>1321922082</t>
  </si>
  <si>
    <t>10,0</t>
  </si>
  <si>
    <t>59224051</t>
  </si>
  <si>
    <t>skruž pro kanalizační šachty se zabudovanými stupadly 100x50x12cm</t>
  </si>
  <si>
    <t>-1955041933</t>
  </si>
  <si>
    <t>59224050</t>
  </si>
  <si>
    <t>skruž pro kanalizační šachty se zabudovanými stupadly 100x25x12cm</t>
  </si>
  <si>
    <t>-1315868069</t>
  </si>
  <si>
    <t>59224168</t>
  </si>
  <si>
    <t>skruž betonová přechodová 62,5/100x60x12cm, stupadla poplastovaná kapsová</t>
  </si>
  <si>
    <t>-2012649586</t>
  </si>
  <si>
    <t>59224075</t>
  </si>
  <si>
    <t>deska betonová zákrytová k ukončení šachet 1000/625x200mm</t>
  </si>
  <si>
    <t>-824107099</t>
  </si>
  <si>
    <t>59224176</t>
  </si>
  <si>
    <t>prstenec šachtový vyrovnávací betonový 625x120x80mm</t>
  </si>
  <si>
    <t>2101679864</t>
  </si>
  <si>
    <t>59224187</t>
  </si>
  <si>
    <t>prstenec šachtový vyrovnávací betonový 625x120x100mm</t>
  </si>
  <si>
    <t>-623079609</t>
  </si>
  <si>
    <t>59224348</t>
  </si>
  <si>
    <t>těsnění elastomerové pro spojení šachetních dílů DN 1000</t>
  </si>
  <si>
    <t>-1301944404</t>
  </si>
  <si>
    <t>46,0</t>
  </si>
  <si>
    <t>899104112</t>
  </si>
  <si>
    <t>Osazení poklopů litinových a ocelových včetně rámů pro třídu zatížení D400, E600</t>
  </si>
  <si>
    <t>999858594</t>
  </si>
  <si>
    <t>https://podminky.urs.cz/item/CS_URS_2023_01/899104112</t>
  </si>
  <si>
    <t xml:space="preserve">"příloha D.2.2.5.1 -  tabulka šachet"</t>
  </si>
  <si>
    <t>55241031</t>
  </si>
  <si>
    <t>poklop šachtový třída D400, kruhový s ventilací</t>
  </si>
  <si>
    <t>1896725531</t>
  </si>
  <si>
    <t>894414111</t>
  </si>
  <si>
    <t>Osazení betonových nebo železobetonových dílců pro šachty skruží základových (dno)</t>
  </si>
  <si>
    <t>-1850778842</t>
  </si>
  <si>
    <t>https://podminky.urs.cz/item/CS_URS_2023_01/894414111</t>
  </si>
  <si>
    <t>"příloha D.2.2.7 - čerpací stanice"</t>
  </si>
  <si>
    <t>59200001R</t>
  </si>
  <si>
    <t>Dno jímky 150/160</t>
  </si>
  <si>
    <t>-1086193700</t>
  </si>
  <si>
    <t>894411311</t>
  </si>
  <si>
    <t>Osazení betonových nebo železobetonových dílců pro šachty skruží rovných</t>
  </si>
  <si>
    <t>-443176061</t>
  </si>
  <si>
    <t>https://podminky.urs.cz/item/CS_URS_2023_01/894411311</t>
  </si>
  <si>
    <t>59200002R</t>
  </si>
  <si>
    <t>skruž DB150/100/15SP</t>
  </si>
  <si>
    <t>2055191216</t>
  </si>
  <si>
    <t>59200003R</t>
  </si>
  <si>
    <t>skruž DB 150/50/15SP</t>
  </si>
  <si>
    <t>-1876611017</t>
  </si>
  <si>
    <t>894414211</t>
  </si>
  <si>
    <t>Osazení betonových nebo železobetonových dílců pro šachty desek zákrytových</t>
  </si>
  <si>
    <t>1796442978</t>
  </si>
  <si>
    <t>https://podminky.urs.cz/item/CS_URS_2023_01/894414211</t>
  </si>
  <si>
    <t>59200004R</t>
  </si>
  <si>
    <t>skruž zákrytová 150/200</t>
  </si>
  <si>
    <t>-1932356404</t>
  </si>
  <si>
    <t>59224342</t>
  </si>
  <si>
    <t>těsnění elastomerové pro spojení šachetních dílů DN 1500</t>
  </si>
  <si>
    <t>-1411334458</t>
  </si>
  <si>
    <t>894201121</t>
  </si>
  <si>
    <t>Ostatní konstrukce na trubním vedení z prostého betonu dno šachet tloušťky přes 200 mm z betonu bez zvýšených nároků na prostředí tř. C 25/30</t>
  </si>
  <si>
    <t>797351369</t>
  </si>
  <si>
    <t>https://podminky.urs.cz/item/CS_URS_2023_01/894201121</t>
  </si>
  <si>
    <t xml:space="preserve">"příloha D.2.2.7 - čerpací stanice dno šachty"  0,4</t>
  </si>
  <si>
    <t>899911111</t>
  </si>
  <si>
    <t>Osazení ocelových součástí závěsných a úložných pro potrubí na mostech, konstrukcích apod. hmotnosti jednotlivě do 5 kg</t>
  </si>
  <si>
    <t>-1767965593</t>
  </si>
  <si>
    <t>https://podminky.urs.cz/item/CS_URS_2023_01/899911111</t>
  </si>
  <si>
    <t>3,4</t>
  </si>
  <si>
    <t>28661983</t>
  </si>
  <si>
    <t>žebřík šachtový pro dno DN 1000 dl 2,83m</t>
  </si>
  <si>
    <t>-1417450627</t>
  </si>
  <si>
    <t>899102112</t>
  </si>
  <si>
    <t>Osazení poklopů litinových a ocelových včetně rámů pro třídu zatížení A15, A50</t>
  </si>
  <si>
    <t>-1394008414</t>
  </si>
  <si>
    <t>https://podminky.urs.cz/item/CS_URS_2023_01/899102112</t>
  </si>
  <si>
    <t>1,0+1,0</t>
  </si>
  <si>
    <t>63126036</t>
  </si>
  <si>
    <t>poklop šachtový s kompozitním rámem kruhový DN 600 A15</t>
  </si>
  <si>
    <t>-2074469982</t>
  </si>
  <si>
    <t>63126043</t>
  </si>
  <si>
    <t>poklop kompozitní pochůzný hranatý včetně rámů a příslušenství 600/900mm A15</t>
  </si>
  <si>
    <t>-1771143034</t>
  </si>
  <si>
    <t>800000001R</t>
  </si>
  <si>
    <t>ČS -vystrojení čerpací stanice</t>
  </si>
  <si>
    <t>642430109</t>
  </si>
  <si>
    <t>"příloha D.2.2.1 str. 15-16 -osazení 2 čerpadel se spoušt zařízením, výtlačným potrubím vč. uzávěrů,zpětných klapek, odbočky s uzávěrem pro proplach"</t>
  </si>
  <si>
    <t>800000002R</t>
  </si>
  <si>
    <t>ČS - technologický rozvaděčT</t>
  </si>
  <si>
    <t>-1589311321</t>
  </si>
  <si>
    <t>"příloha D.2.2.1 str. 15-16 - technologický rozvaděč vč. ovládání, signalizace, přemosyGSM,sondy"</t>
  </si>
  <si>
    <t>800000003R</t>
  </si>
  <si>
    <t xml:space="preserve">ČS -komlexní a zkušební provz </t>
  </si>
  <si>
    <t>-505394812</t>
  </si>
  <si>
    <t xml:space="preserve">"příloha D.2.2.1 str. 15-16 - komplexní  zkoušky a zkušební provoz"</t>
  </si>
  <si>
    <t>877355211</t>
  </si>
  <si>
    <t>Montáž tvarovek na kanalizačním potrubí z trub z plastu z tvrdého PVC nebo z polypropylenu v otevřeném výkopu jednoosých DN 200</t>
  </si>
  <si>
    <t>-506952934</t>
  </si>
  <si>
    <t>https://podminky.urs.cz/item/CS_URS_2023_01/877355211</t>
  </si>
  <si>
    <t>28651083</t>
  </si>
  <si>
    <t>vložka šachtová kanalizační PVC-U DN 200</t>
  </si>
  <si>
    <t>2116026384</t>
  </si>
  <si>
    <t>877365211</t>
  </si>
  <si>
    <t>Montáž tvarovek na kanalizačním potrubí z trub z plastu z tvrdého PVC nebo z polypropylenu v otevřeném výkopu jednoosých DN 250</t>
  </si>
  <si>
    <t>-1283971221</t>
  </si>
  <si>
    <t>https://podminky.urs.cz/item/CS_URS_2023_01/877365211</t>
  </si>
  <si>
    <t>12,0</t>
  </si>
  <si>
    <t>28651084</t>
  </si>
  <si>
    <t>vložka šachtová kanalizační PVC-U DN 250</t>
  </si>
  <si>
    <t>1203404349</t>
  </si>
  <si>
    <t>877375211</t>
  </si>
  <si>
    <t>Montáž tvarovek na kanalizačním potrubí z trub z plastu z tvrdého PVC nebo z polypropylenu v otevřeném výkopu jednoosých DN 315</t>
  </si>
  <si>
    <t>1670255729</t>
  </si>
  <si>
    <t>https://podminky.urs.cz/item/CS_URS_2023_01/877375211</t>
  </si>
  <si>
    <t>"napojení na stávající kanalizaci v ŠD1"</t>
  </si>
  <si>
    <t>28651085</t>
  </si>
  <si>
    <t>vložka šachtová kanalizační PVC-U DN 315</t>
  </si>
  <si>
    <t>-2047101992</t>
  </si>
  <si>
    <t>894812312</t>
  </si>
  <si>
    <t>Revizní a čistící šachta z polypropylenu PP pro hladké trouby DN 600 šachtové dno (DN šachty / DN trubního vedení) DN 600/160 průtočné 30°,60°,90°</t>
  </si>
  <si>
    <t>-514141457</t>
  </si>
  <si>
    <t>https://podminky.urs.cz/item/CS_URS_2023_01/894812312</t>
  </si>
  <si>
    <t xml:space="preserve">"příloha D.2.2.1, str..12  součástí šachtového dna jsou integrovaná výkyvná hrdla"</t>
  </si>
  <si>
    <t xml:space="preserve">"šachta ŠS 2" </t>
  </si>
  <si>
    <t>894812331</t>
  </si>
  <si>
    <t>Revizní a čistící šachta z polypropylenu PP pro hladké trouby DN 600 roura šachtová korugovaná, světlé hloubky 1 000 mm</t>
  </si>
  <si>
    <t>1345962563</t>
  </si>
  <si>
    <t>https://podminky.urs.cz/item/CS_URS_2023_01/894812331</t>
  </si>
  <si>
    <t>894812332</t>
  </si>
  <si>
    <t>Revizní a čistící šachta z polypropylenu PP pro hladké trouby DN 600 roura šachtová korugovaná, světlé hloubky 2 000 mm</t>
  </si>
  <si>
    <t>1120266665</t>
  </si>
  <si>
    <t>https://podminky.urs.cz/item/CS_URS_2023_01/894812332</t>
  </si>
  <si>
    <t>894812339</t>
  </si>
  <si>
    <t>Revizní a čistící šachta z polypropylenu PP pro hladké trouby DN 600 Příplatek k cenám 2331 - 2334 za uříznutí šachtové roury</t>
  </si>
  <si>
    <t>1964780672</t>
  </si>
  <si>
    <t>https://podminky.urs.cz/item/CS_URS_2023_01/894812339</t>
  </si>
  <si>
    <t>894812356</t>
  </si>
  <si>
    <t>Revizní a čistící šachta z polypropylenu PP pro hladké trouby DN 600 poklop (mříž) litinový pro třídu zatížení B125 s betonovým prstencem</t>
  </si>
  <si>
    <t>-1563042282</t>
  </si>
  <si>
    <t>https://podminky.urs.cz/item/CS_URS_2023_01/894812356</t>
  </si>
  <si>
    <t>871315241</t>
  </si>
  <si>
    <t>Kanalizační potrubí z tvrdého PVC v otevřeném výkopu ve sklonu do 20 %, hladkého plnostěnného vícevrstvého, tuhost třídy SN 12 DN 150</t>
  </si>
  <si>
    <t>120208858</t>
  </si>
  <si>
    <t>https://podminky.urs.cz/item/CS_URS_2023_01/871315241</t>
  </si>
  <si>
    <t>"příloha D.2.2.1, str..13 - přípojky"</t>
  </si>
  <si>
    <t>39,5</t>
  </si>
  <si>
    <t>597601861</t>
  </si>
  <si>
    <t>"příloha D.2.2.1, str..13 kolena"</t>
  </si>
  <si>
    <t>8,0+8,0+26,0</t>
  </si>
  <si>
    <t>"přípojka do ČS-1x, ŠD52-2x"</t>
  </si>
  <si>
    <t>1,0+2,0</t>
  </si>
  <si>
    <t>28611359</t>
  </si>
  <si>
    <t>koleno kanalizace PVC KG 160x15°</t>
  </si>
  <si>
    <t>-1727002748</t>
  </si>
  <si>
    <t>8,0</t>
  </si>
  <si>
    <t>28611360</t>
  </si>
  <si>
    <t>koleno kanalizace PVC KG 160x30°</t>
  </si>
  <si>
    <t>1895733820</t>
  </si>
  <si>
    <t>576277339</t>
  </si>
  <si>
    <t>26,0</t>
  </si>
  <si>
    <t>28651082</t>
  </si>
  <si>
    <t>vložka šachtová kanalizační PVC-U DN 160</t>
  </si>
  <si>
    <t>135392546</t>
  </si>
  <si>
    <t>"připojení přípojek do šachet ŠD52 -2x, ŠD7 -1x"</t>
  </si>
  <si>
    <t>Ostatní konstrukce a práce-bourání</t>
  </si>
  <si>
    <t>933901111</t>
  </si>
  <si>
    <t>Zkoušky objektů a vymývání provedení zkoušky vodotěsnosti betonové nádrže jakéhokoliv druhu a tvaru, o obsahu do 1000 m3</t>
  </si>
  <si>
    <t>1202481007</t>
  </si>
  <si>
    <t>https://podminky.urs.cz/item/CS_URS_2023_01/933901111</t>
  </si>
  <si>
    <t>"příloha D.2.2.1 str. 15 - ČS"</t>
  </si>
  <si>
    <t>5,4</t>
  </si>
  <si>
    <t>08211320</t>
  </si>
  <si>
    <t>voda pitná pro smluvní odběratele</t>
  </si>
  <si>
    <t>-2106889190</t>
  </si>
  <si>
    <t>977151113</t>
  </si>
  <si>
    <t>Jádrové vrty diamantovými korunkami do stavebních materiálů (železobetonu, betonu, cihel, obkladů, dlažeb, kamene) průměru přes 40 do 50 mm</t>
  </si>
  <si>
    <t>1531307108</t>
  </si>
  <si>
    <t>https://podminky.urs.cz/item/CS_URS_2023_01/977151113</t>
  </si>
  <si>
    <t>977151123</t>
  </si>
  <si>
    <t>Jádrové vrty diamantovými korunkami do stavebních materiálů (železobetonu, betonu, cihel, obkladů, dlažeb, kamene) průměru přes 130 do 150 mm</t>
  </si>
  <si>
    <t>854143115</t>
  </si>
  <si>
    <t>https://podminky.urs.cz/item/CS_URS_2023_01/977151123</t>
  </si>
  <si>
    <t>997221551</t>
  </si>
  <si>
    <t>Vodorovná doprava suti bez naložení, ale se složením a s hrubým urovnáním ze sypkých materiálů, na vzdálenost do 1 km</t>
  </si>
  <si>
    <t>1289272120</t>
  </si>
  <si>
    <t>https://podminky.urs.cz/item/CS_URS_2023_01/997221551</t>
  </si>
  <si>
    <t xml:space="preserve">"z položek  113107165"</t>
  </si>
  <si>
    <t>193,2*0,750</t>
  </si>
  <si>
    <t>997221559</t>
  </si>
  <si>
    <t>Vodorovná doprava suti bez naložení, ale se složením a s hrubým urovnáním Příplatek k ceně za každý další i započatý 1 km přes 1 km</t>
  </si>
  <si>
    <t>886127822</t>
  </si>
  <si>
    <t>https://podminky.urs.cz/item/CS_URS_2023_01/997221559</t>
  </si>
  <si>
    <t>"skládka 50 km, příplatek 49x"</t>
  </si>
  <si>
    <t>49*144,9</t>
  </si>
  <si>
    <t>997221873</t>
  </si>
  <si>
    <t>499296533</t>
  </si>
  <si>
    <t>https://podminky.urs.cz/item/CS_URS_2023_01/997221873</t>
  </si>
  <si>
    <t>144,9</t>
  </si>
  <si>
    <t>1784428671</t>
  </si>
  <si>
    <t>D.2.3 - Arealove rozvody plynu</t>
  </si>
  <si>
    <t xml:space="preserve">    723 - Zdravotechnika - vnitřní plynovod</t>
  </si>
  <si>
    <t xml:space="preserve">    724 - Zdravotechnika - strojní vybavení</t>
  </si>
  <si>
    <t xml:space="preserve">    46-M - Zemní práce při extr.mont.pracích</t>
  </si>
  <si>
    <t>132254102</t>
  </si>
  <si>
    <t>Hloubení zapažených rýh šířky do 800 mm strojně s urovnáním dna do předepsaného profilu a spádu v hornině třídy těžitelnosti I skupiny 3 přes 20 do 50 m3</t>
  </si>
  <si>
    <t>1626483755</t>
  </si>
  <si>
    <t>https://podminky.urs.cz/item/CS_URS_2023_01/132254102</t>
  </si>
  <si>
    <t xml:space="preserve">Zemní práce hor. tř. 3, pro pažený výkop rýhy </t>
  </si>
  <si>
    <t>18*0,8*2,4</t>
  </si>
  <si>
    <t>151101102</t>
  </si>
  <si>
    <t>Zřízení pažení a rozepření stěn rýh pro podzemní vedení příložné pro jakoukoliv mezerovitost, hloubky přes 2 do 4 m</t>
  </si>
  <si>
    <t>136221500</t>
  </si>
  <si>
    <t>https://podminky.urs.cz/item/CS_URS_2023_01/151101102</t>
  </si>
  <si>
    <t>18*2*2,4</t>
  </si>
  <si>
    <t>151101112</t>
  </si>
  <si>
    <t>Odstranění pažení a rozepření stěn rýh pro podzemní vedení s uložením materiálu na vzdálenost do 3 m od kraje výkopu příložné, hloubky přes 2 do 4 m</t>
  </si>
  <si>
    <t>-1351335826</t>
  </si>
  <si>
    <t>https://podminky.urs.cz/item/CS_URS_2023_01/151101112</t>
  </si>
  <si>
    <t>-248927743</t>
  </si>
  <si>
    <t>-1169669704</t>
  </si>
  <si>
    <t>34,56-28,80</t>
  </si>
  <si>
    <t>2122731936</t>
  </si>
  <si>
    <t>5,76*10 'Přepočtené koeficientem množství</t>
  </si>
  <si>
    <t>-95466681</t>
  </si>
  <si>
    <t>-271966495</t>
  </si>
  <si>
    <t>5,76*1,9 'Přepočtené koeficientem množství</t>
  </si>
  <si>
    <t>-1009253954</t>
  </si>
  <si>
    <t>-1748216418</t>
  </si>
  <si>
    <t>Zásyp zeminou z výkopu</t>
  </si>
  <si>
    <t>34,56-5,71-18*3,14*0,03*0,03</t>
  </si>
  <si>
    <t>-489457858</t>
  </si>
  <si>
    <t>Pískový podsyp a obsyp potrubí</t>
  </si>
  <si>
    <t>18*0,4*0,8-18*3,14*0,03*0,03</t>
  </si>
  <si>
    <t>899721111</t>
  </si>
  <si>
    <t>Signalizační vodič na potrubí DN do 150 mm</t>
  </si>
  <si>
    <t>570433937</t>
  </si>
  <si>
    <t>https://podminky.urs.cz/item/CS_URS_2023_01/899721111</t>
  </si>
  <si>
    <t xml:space="preserve">Poznámka k položce:_x000d_
Měděný signalizační vodič o min. průřezu 2,5 mm2 s izolací do země CYY_x000d_
</t>
  </si>
  <si>
    <t>Měděný signalizační vodič o min. průřezu 2,5 mm2 s izolací do země CYY</t>
  </si>
  <si>
    <t>656857611</t>
  </si>
  <si>
    <t>721273151</t>
  </si>
  <si>
    <t>Ventilační hlavice z polypropylenu (PP) DN 50</t>
  </si>
  <si>
    <t>-1861380175</t>
  </si>
  <si>
    <t>https://podminky.urs.cz/item/CS_URS_2023_01/721273151</t>
  </si>
  <si>
    <t>Odvětrávací hlavice DN 20</t>
  </si>
  <si>
    <t>722220236</t>
  </si>
  <si>
    <t>Armatury s jedním závitem přechodové tvarovky PPR, PN 20 (SDR 6) s kovovým závitem vnitřním přechodky dGK D 63 x G 2"</t>
  </si>
  <si>
    <t>-419593493</t>
  </si>
  <si>
    <t>https://podminky.urs.cz/item/CS_URS_2023_01/722220236</t>
  </si>
  <si>
    <t>Přechodka z PE 100 d 63 mm na ocel DN50</t>
  </si>
  <si>
    <t>41754706</t>
  </si>
  <si>
    <t>Zkouška těsnosti, tlaková zkouška a čištění (proplach a vysušení) potrubí</t>
  </si>
  <si>
    <t>Zkouška těsnosti, tlaková zkouška vč. čištění</t>
  </si>
  <si>
    <t>Zdravotechnika - vnitřní plynovod</t>
  </si>
  <si>
    <t>723001R</t>
  </si>
  <si>
    <t>Napojení na stávající rozvod DN50</t>
  </si>
  <si>
    <t>290875736</t>
  </si>
  <si>
    <t>723002R</t>
  </si>
  <si>
    <t>Přemístění stávajícího plynoměru</t>
  </si>
  <si>
    <t>-651393537</t>
  </si>
  <si>
    <t>723111203</t>
  </si>
  <si>
    <t>Potrubí z ocelových trubek závitových černých spojovaných svařováním, bezešvých běžných DN 20</t>
  </si>
  <si>
    <t>-829816853</t>
  </si>
  <si>
    <t>https://podminky.urs.cz/item/CS_URS_2023_01/723111203</t>
  </si>
  <si>
    <t xml:space="preserve">Potrubí ocelové závitové plynovodní, spojované svařováním, vč. uzemění k zemnící soustavě, tvarovek, spojovacího, závěsného a upevňovacího materiálu </t>
  </si>
  <si>
    <t>723111206R</t>
  </si>
  <si>
    <t>Potrubí z ocelových trubek závitových černých spojovaných svařováním, bezešvých běžných DN 50</t>
  </si>
  <si>
    <t>1853322064</t>
  </si>
  <si>
    <t>DN50</t>
  </si>
  <si>
    <t>723150105R</t>
  </si>
  <si>
    <t>Potrubí ocelové plynovodní, vč. tvarovek, spojovacího, závěsného a upevňovacího materiálu DN50 s bralenovou izolací</t>
  </si>
  <si>
    <t>961080528</t>
  </si>
  <si>
    <t>723150365</t>
  </si>
  <si>
    <t>Potrubí z ocelových trubek hladkých černých spojovaných chráničky Ø 38/2,6</t>
  </si>
  <si>
    <t>-1077476999</t>
  </si>
  <si>
    <t>https://podminky.urs.cz/item/CS_URS_2023_01/723150365</t>
  </si>
  <si>
    <t>Chránička pro potrubí DN 20</t>
  </si>
  <si>
    <t>723150367</t>
  </si>
  <si>
    <t>Potrubí z ocelových trubek hladkých černých spojovaných chráničky Ø 57/3,2</t>
  </si>
  <si>
    <t>-1738966711</t>
  </si>
  <si>
    <t>https://podminky.urs.cz/item/CS_URS_2023_01/723150367</t>
  </si>
  <si>
    <t>Chránička pro potrubí DN 50</t>
  </si>
  <si>
    <t>723170117</t>
  </si>
  <si>
    <t>Potrubí z plastových trub Pe100 spojovaných elektrotvarovkami PN 0,4 MPa (SDR 11) D 63 x 5,8 mm</t>
  </si>
  <si>
    <t>-1815050106</t>
  </si>
  <si>
    <t>https://podminky.urs.cz/item/CS_URS_2023_01/723170117</t>
  </si>
  <si>
    <t xml:space="preserve">Potrubí PE 100 d 63 mm plynovodní, vč. tvarovek, spojovacího, závěsného a upevňovacího materiálu </t>
  </si>
  <si>
    <t>723220222</t>
  </si>
  <si>
    <t>Armatury s jedním závitem přechodová šroubení vnější závit G 3/4" M x D 20</t>
  </si>
  <si>
    <t>-528720102</t>
  </si>
  <si>
    <t>https://podminky.urs.cz/item/CS_URS_2023_01/723220222</t>
  </si>
  <si>
    <t xml:space="preserve">Poznámka k položce:_x000d_
Uzavírací kohout DN 20_x000d_
</t>
  </si>
  <si>
    <t>Uzavírací kohout DN 20</t>
  </si>
  <si>
    <t>1493266935</t>
  </si>
  <si>
    <t>Vzorkovací kohout DN 15</t>
  </si>
  <si>
    <t>584726925</t>
  </si>
  <si>
    <t>Kulový kohout DN 25</t>
  </si>
  <si>
    <t>723231167</t>
  </si>
  <si>
    <t>Armatury se dvěma závity kohouty kulové PN 42 do 185°C plnoprůtokové vnitřní závit těžká řada G 2"</t>
  </si>
  <si>
    <t>-111585538</t>
  </si>
  <si>
    <t>https://podminky.urs.cz/item/CS_URS_2023_01/723231167</t>
  </si>
  <si>
    <t>Kulový kohout DN 50</t>
  </si>
  <si>
    <t>723233158</t>
  </si>
  <si>
    <t>Armatury se dvěma závity solenoidové ventily včetně cívky a konektoru s diodou G 2"</t>
  </si>
  <si>
    <t>1523361720</t>
  </si>
  <si>
    <t>https://podminky.urs.cz/item/CS_URS_2023_01/723233158</t>
  </si>
  <si>
    <t xml:space="preserve">Poznámka k položce:_x000d_
Elektromagnetický plynový ventil DN 50_x000d_
</t>
  </si>
  <si>
    <t>Elektromagnetický plynový ventil DN 50</t>
  </si>
  <si>
    <t>Zdravotechnika - strojní vybavení</t>
  </si>
  <si>
    <t>724231127</t>
  </si>
  <si>
    <t>Příslušenství domovních vodáren měřicí manometr s membránou</t>
  </si>
  <si>
    <t>1125964044</t>
  </si>
  <si>
    <t>https://podminky.urs.cz/item/CS_URS_2023_01/724231127</t>
  </si>
  <si>
    <t>Manometr</t>
  </si>
  <si>
    <t>-1638307440</t>
  </si>
  <si>
    <t>783601713</t>
  </si>
  <si>
    <t>Příprava podkladu armatur a kovových potrubí před provedením nátěru potrubí do DN 50 mm odmaštěním, odmašťovačem vodou ředitelným</t>
  </si>
  <si>
    <t>-681781902</t>
  </si>
  <si>
    <t>https://podminky.urs.cz/item/CS_URS_2023_01/783601713</t>
  </si>
  <si>
    <t>783614551</t>
  </si>
  <si>
    <t>Základní nátěr armatur a kovových potrubí jednonásobný potrubí do DN 50 mm syntetický</t>
  </si>
  <si>
    <t>-2071987455</t>
  </si>
  <si>
    <t>https://podminky.urs.cz/item/CS_URS_2023_01/783614551</t>
  </si>
  <si>
    <t>783617613</t>
  </si>
  <si>
    <t>Krycí nátěr (email) armatur a kovových potrubí potrubí do DN 50 mm dvojnásobný syntetický samozákladující</t>
  </si>
  <si>
    <t>1248469867</t>
  </si>
  <si>
    <t>https://podminky.urs.cz/item/CS_URS_2023_01/783617613</t>
  </si>
  <si>
    <t>Základní nátěr + 2x ochranný nátěr žluté barvy pro plynovodní potrubí</t>
  </si>
  <si>
    <t>46-M</t>
  </si>
  <si>
    <t>Zemní práce při extr.mont.pracích</t>
  </si>
  <si>
    <t>460671111</t>
  </si>
  <si>
    <t>Výstražná fólie z PVC pro krytí kabelů včetně vyrovnání povrchu rýhy, rozvinutí a uložení fólie šířky do 20 cm</t>
  </si>
  <si>
    <t>-652297516</t>
  </si>
  <si>
    <t>https://podminky.urs.cz/item/CS_URS_2023_01/460671111</t>
  </si>
  <si>
    <t>Výstražná fólie nad potrubí do výkopu</t>
  </si>
  <si>
    <t>460901215R</t>
  </si>
  <si>
    <t>Plynoměrný pilířek</t>
  </si>
  <si>
    <t>1361396970</t>
  </si>
  <si>
    <t>-823437017</t>
  </si>
  <si>
    <t>-755833698</t>
  </si>
  <si>
    <t>D.2.4 - Arealove rozvody NN</t>
  </si>
  <si>
    <t>Materiál elektromont - Materiál elektromont</t>
  </si>
  <si>
    <t>Materiál zemnístave - Materiál zemnístave</t>
  </si>
  <si>
    <t>Elektromontáže - Elektromontáže</t>
  </si>
  <si>
    <t>Zemní práce - Zemní práce</t>
  </si>
  <si>
    <t>Ostatní náklady - Ostatní náklady</t>
  </si>
  <si>
    <t xml:space="preserve">    VRN6 - Územní vlivy</t>
  </si>
  <si>
    <t>Materiál elektromont</t>
  </si>
  <si>
    <t>000101209</t>
  </si>
  <si>
    <t>kabel CYKY 4x10</t>
  </si>
  <si>
    <t>000152215</t>
  </si>
  <si>
    <t>kabel 1kV AYKY 3x95+70</t>
  </si>
  <si>
    <t>000190215</t>
  </si>
  <si>
    <t>kabelové oko Al lisovací 95x10 ALU</t>
  </si>
  <si>
    <t>000190214</t>
  </si>
  <si>
    <t>kabelové oko Al lisovací 70x10 ALU</t>
  </si>
  <si>
    <t>000194315</t>
  </si>
  <si>
    <t>spojka 1kV plast SVCZC 35-150(3x95+70)</t>
  </si>
  <si>
    <t>000193214</t>
  </si>
  <si>
    <t>vodičová spojka Al lisovací 70 ALU-ZE</t>
  </si>
  <si>
    <t>000193215</t>
  </si>
  <si>
    <t>vodičová spojka Al lisovací 95 ALU-ZE</t>
  </si>
  <si>
    <t>000295011</t>
  </si>
  <si>
    <t>vedení FeZn pr.10mm(0,63kg/m)</t>
  </si>
  <si>
    <t>000431263</t>
  </si>
  <si>
    <t>pojistková patrona PNA1(50-100A)gG</t>
  </si>
  <si>
    <t>000321502</t>
  </si>
  <si>
    <t>roura korugovaná pr.63/52mm</t>
  </si>
  <si>
    <t>Materiál zemnístave</t>
  </si>
  <si>
    <t>000046221</t>
  </si>
  <si>
    <t>asfalt 80</t>
  </si>
  <si>
    <t>000046114</t>
  </si>
  <si>
    <t>písek kopaný 0-2mm</t>
  </si>
  <si>
    <t>000046383</t>
  </si>
  <si>
    <t>výstražná fólie šířka 0,34m</t>
  </si>
  <si>
    <t>210810013</t>
  </si>
  <si>
    <t>210901067</t>
  </si>
  <si>
    <t>kabel Al(-1kV AYKY) volně ul.do 3x150/4x120/5x70</t>
  </si>
  <si>
    <t>ukončení v rozvaděči vč.zapojení vodiče do 16mm2</t>
  </si>
  <si>
    <t>210100008</t>
  </si>
  <si>
    <t>ukončení v rozvaděči vč.zapojení vodiče do 95mm2</t>
  </si>
  <si>
    <t>ukončení v rozvaděči vč.zapojení vodiče do 70mm2</t>
  </si>
  <si>
    <t>210101203</t>
  </si>
  <si>
    <t>spojka 1kV smršťovací do 4x120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</si>
  <si>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</si>
  <si>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</si>
  <si>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https://podminky.urs.cz/item/CS_URS_2023_01/210220022</t>
  </si>
  <si>
    <t>svorka hromosvodová do 2 šroubů</t>
  </si>
  <si>
    <t>210220441</t>
  </si>
  <si>
    <t>ochrana zemní svorky asfaltovým nátěrem</t>
  </si>
  <si>
    <t>210120103</t>
  </si>
  <si>
    <t>patrona nožové pojistky do 630A</t>
  </si>
  <si>
    <t>210010124</t>
  </si>
  <si>
    <t>trubka plast volně uložená do pr.75mm</t>
  </si>
  <si>
    <t>460200263</t>
  </si>
  <si>
    <t>výkop kabel.rýhy šířka 50/hloubka 80cm tz.3/ko1.2</t>
  </si>
  <si>
    <t>460120003</t>
  </si>
  <si>
    <t>zához jámy třída zeminy 3</t>
  </si>
  <si>
    <t>460230003</t>
  </si>
  <si>
    <t>jáma pro spojku kabelu do 10kV tř.zeminy 3/ko1.2</t>
  </si>
  <si>
    <t>460420022</t>
  </si>
  <si>
    <t>kabelové lože 2x10cm kopaný písek šířka do 65cm</t>
  </si>
  <si>
    <t>460490012</t>
  </si>
  <si>
    <t>výstražná fólie šířka nad 30cm</t>
  </si>
  <si>
    <t>460490051</t>
  </si>
  <si>
    <t>oddělení a krytí spojky do 6kV</t>
  </si>
  <si>
    <t>460560263</t>
  </si>
  <si>
    <t>zához kabelové rýhy šířka 50/hloubka 80cm tz.3</t>
  </si>
  <si>
    <t>460600001</t>
  </si>
  <si>
    <t>odvoz zeminy do 10km vč.poplatku za skládku</t>
  </si>
  <si>
    <t>460620013</t>
  </si>
  <si>
    <t>provizorní úprava terénu třída zeminy 3</t>
  </si>
  <si>
    <t>460520201</t>
  </si>
  <si>
    <t>zajištění otvoru ve zdi proti vniknutí vody vč.mat</t>
  </si>
  <si>
    <t>219002651</t>
  </si>
  <si>
    <t>vysekání rýhy/zeď cihla/ hl.do 150mm/š.do 150mm</t>
  </si>
  <si>
    <t>219003232</t>
  </si>
  <si>
    <t>zazdívka rýhy ve zdivu/cihla/do 0,25m2/tl.0,15m</t>
  </si>
  <si>
    <t>219003613</t>
  </si>
  <si>
    <t>omítka na stěně/jednotl.plocha do 1,00m2/vč.malty</t>
  </si>
  <si>
    <t>219001413</t>
  </si>
  <si>
    <t>vybourání otvoru/zeď beton/ do pr.60mm/tl.do 0,45m</t>
  </si>
  <si>
    <t>219001434</t>
  </si>
  <si>
    <t>rozbourání podlahy beton/ do 0,09m2/hl.do 0,60m</t>
  </si>
  <si>
    <t>219004334</t>
  </si>
  <si>
    <t>betonování podlahy do 100mm</t>
  </si>
  <si>
    <t>1305306977</t>
  </si>
  <si>
    <t>-332922204</t>
  </si>
  <si>
    <t>-900219202</t>
  </si>
  <si>
    <t>VRN6</t>
  </si>
  <si>
    <t>Územní vlivy</t>
  </si>
  <si>
    <t>065002000</t>
  </si>
  <si>
    <t>Mimostaveništní doprava materiálů</t>
  </si>
  <si>
    <t>899039315</t>
  </si>
  <si>
    <t>https://podminky.urs.cz/item/CS_URS_2023_01/065002000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</si>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</sst>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020" TargetMode="External" /><Relationship Id="rId2" Type="http://schemas.openxmlformats.org/officeDocument/2006/relationships/hyperlink" Target="https://podminky.urs.cz/item/CS_URS_2023_01/112201120" TargetMode="External" /><Relationship Id="rId3" Type="http://schemas.openxmlformats.org/officeDocument/2006/relationships/hyperlink" Target="https://podminky.urs.cz/item/CS_URS_2023_01/162201510" TargetMode="External" /><Relationship Id="rId4" Type="http://schemas.openxmlformats.org/officeDocument/2006/relationships/hyperlink" Target="https://podminky.urs.cz/item/CS_URS_2023_01/162201520" TargetMode="External" /><Relationship Id="rId5" Type="http://schemas.openxmlformats.org/officeDocument/2006/relationships/hyperlink" Target="https://podminky.urs.cz/item/CS_URS_2023_01/162301935" TargetMode="External" /><Relationship Id="rId6" Type="http://schemas.openxmlformats.org/officeDocument/2006/relationships/hyperlink" Target="https://podminky.urs.cz/item/CS_URS_2023_01/162301955" TargetMode="External" /><Relationship Id="rId7" Type="http://schemas.openxmlformats.org/officeDocument/2006/relationships/hyperlink" Target="https://podminky.urs.cz/item/CS_URS_2023_01/162301975" TargetMode="External" /><Relationship Id="rId8" Type="http://schemas.openxmlformats.org/officeDocument/2006/relationships/hyperlink" Target="https://podminky.urs.cz/item/CS_URS_2023_01/981131311" TargetMode="External" /><Relationship Id="rId9" Type="http://schemas.openxmlformats.org/officeDocument/2006/relationships/hyperlink" Target="https://podminky.urs.cz/item/CS_URS_2023_01/981131711" TargetMode="External" /><Relationship Id="rId10" Type="http://schemas.openxmlformats.org/officeDocument/2006/relationships/hyperlink" Target="https://podminky.urs.cz/item/CS_URS_2023_01/981134311" TargetMode="External" /><Relationship Id="rId11" Type="http://schemas.openxmlformats.org/officeDocument/2006/relationships/hyperlink" Target="https://podminky.urs.cz/item/CS_URS_2023_01/981134711" TargetMode="External" /><Relationship Id="rId12" Type="http://schemas.openxmlformats.org/officeDocument/2006/relationships/hyperlink" Target="https://podminky.urs.cz/item/CS_URS_2023_01/997006511" TargetMode="External" /><Relationship Id="rId13" Type="http://schemas.openxmlformats.org/officeDocument/2006/relationships/hyperlink" Target="https://podminky.urs.cz/item/CS_URS_2023_01/997006512" TargetMode="External" /><Relationship Id="rId14" Type="http://schemas.openxmlformats.org/officeDocument/2006/relationships/hyperlink" Target="https://podminky.urs.cz/item/CS_URS_2023_01/997006519" TargetMode="External" /><Relationship Id="rId15" Type="http://schemas.openxmlformats.org/officeDocument/2006/relationships/hyperlink" Target="https://podminky.urs.cz/item/CS_URS_2023_01/997013861" TargetMode="External" /><Relationship Id="rId16" Type="http://schemas.openxmlformats.org/officeDocument/2006/relationships/hyperlink" Target="https://podminky.urs.cz/item/CS_URS_2023_01/997013863" TargetMode="External" /><Relationship Id="rId17" Type="http://schemas.openxmlformats.org/officeDocument/2006/relationships/hyperlink" Target="https://podminky.urs.cz/item/CS_URS_2023_01/99701387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2" TargetMode="External" /><Relationship Id="rId2" Type="http://schemas.openxmlformats.org/officeDocument/2006/relationships/hyperlink" Target="https://podminky.urs.cz/item/CS_URS_2023_01/113107332" TargetMode="External" /><Relationship Id="rId3" Type="http://schemas.openxmlformats.org/officeDocument/2006/relationships/hyperlink" Target="https://podminky.urs.cz/item/CS_URS_2023_01/122251104" TargetMode="External" /><Relationship Id="rId4" Type="http://schemas.openxmlformats.org/officeDocument/2006/relationships/hyperlink" Target="https://podminky.urs.cz/item/CS_URS_2023_01/132251101" TargetMode="External" /><Relationship Id="rId5" Type="http://schemas.openxmlformats.org/officeDocument/2006/relationships/hyperlink" Target="https://podminky.urs.cz/item/CS_URS_2023_01/133251101" TargetMode="External" /><Relationship Id="rId6" Type="http://schemas.openxmlformats.org/officeDocument/2006/relationships/hyperlink" Target="https://podminky.urs.cz/item/CS_URS_2023_01/162751117.dp" TargetMode="External" /><Relationship Id="rId7" Type="http://schemas.openxmlformats.org/officeDocument/2006/relationships/hyperlink" Target="https://podminky.urs.cz/item/CS_URS_2023_01/162751117.dp" TargetMode="External" /><Relationship Id="rId8" Type="http://schemas.openxmlformats.org/officeDocument/2006/relationships/hyperlink" Target="https://podminky.urs.cz/item/CS_URS_2023_01/171251101" TargetMode="External" /><Relationship Id="rId9" Type="http://schemas.openxmlformats.org/officeDocument/2006/relationships/hyperlink" Target="https://podminky.urs.cz/item/CS_URS_2023_01/17120122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351103" TargetMode="External" /><Relationship Id="rId13" Type="http://schemas.openxmlformats.org/officeDocument/2006/relationships/hyperlink" Target="https://podminky.urs.cz/item/CS_URS_2023_01/181411131" TargetMode="External" /><Relationship Id="rId14" Type="http://schemas.openxmlformats.org/officeDocument/2006/relationships/hyperlink" Target="https://podminky.urs.cz/item/CS_URS_2023_01/181951111" TargetMode="External" /><Relationship Id="rId15" Type="http://schemas.openxmlformats.org/officeDocument/2006/relationships/hyperlink" Target="https://podminky.urs.cz/item/CS_URS_2023_01/181951112" TargetMode="External" /><Relationship Id="rId16" Type="http://schemas.openxmlformats.org/officeDocument/2006/relationships/hyperlink" Target="https://podminky.urs.cz/item/CS_URS_2023_01/183151117" TargetMode="External" /><Relationship Id="rId17" Type="http://schemas.openxmlformats.org/officeDocument/2006/relationships/hyperlink" Target="https://podminky.urs.cz/item/CS_URS_2023_01/184102114" TargetMode="External" /><Relationship Id="rId18" Type="http://schemas.openxmlformats.org/officeDocument/2006/relationships/hyperlink" Target="https://podminky.urs.cz/item/CS_URS_2023_01/184215132" TargetMode="External" /><Relationship Id="rId19" Type="http://schemas.openxmlformats.org/officeDocument/2006/relationships/hyperlink" Target="https://podminky.urs.cz/item/CS_URS_2023_01/184501131" TargetMode="External" /><Relationship Id="rId20" Type="http://schemas.openxmlformats.org/officeDocument/2006/relationships/hyperlink" Target="https://podminky.urs.cz/item/CS_URS_2023_01/184801121" TargetMode="External" /><Relationship Id="rId21" Type="http://schemas.openxmlformats.org/officeDocument/2006/relationships/hyperlink" Target="https://podminky.urs.cz/item/CS_URS_2023_01/184911431" TargetMode="External" /><Relationship Id="rId22" Type="http://schemas.openxmlformats.org/officeDocument/2006/relationships/hyperlink" Target="https://podminky.urs.cz/item/CS_URS_2023_01/212752412" TargetMode="External" /><Relationship Id="rId23" Type="http://schemas.openxmlformats.org/officeDocument/2006/relationships/hyperlink" Target="https://podminky.urs.cz/item/CS_URS_2023_01/451541111" TargetMode="External" /><Relationship Id="rId24" Type="http://schemas.openxmlformats.org/officeDocument/2006/relationships/hyperlink" Target="https://podminky.urs.cz/item/CS_URS_2023_01/452311131" TargetMode="External" /><Relationship Id="rId25" Type="http://schemas.openxmlformats.org/officeDocument/2006/relationships/hyperlink" Target="https://podminky.urs.cz/item/CS_URS_2023_01/452386111" TargetMode="External" /><Relationship Id="rId26" Type="http://schemas.openxmlformats.org/officeDocument/2006/relationships/hyperlink" Target="https://podminky.urs.cz/item/CS_URS_2023_01/5648510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952111" TargetMode="External" /><Relationship Id="rId29" Type="http://schemas.openxmlformats.org/officeDocument/2006/relationships/hyperlink" Target="https://podminky.urs.cz/item/CS_URS_2023_01/565165112" TargetMode="External" /><Relationship Id="rId30" Type="http://schemas.openxmlformats.org/officeDocument/2006/relationships/hyperlink" Target="https://podminky.urs.cz/item/CS_URS_2023_01/571908111" TargetMode="External" /><Relationship Id="rId31" Type="http://schemas.openxmlformats.org/officeDocument/2006/relationships/hyperlink" Target="https://podminky.urs.cz/item/CS_URS_2023_01/573111112" TargetMode="External" /><Relationship Id="rId32" Type="http://schemas.openxmlformats.org/officeDocument/2006/relationships/hyperlink" Target="https://podminky.urs.cz/item/CS_URS_2023_01/573211107" TargetMode="External" /><Relationship Id="rId33" Type="http://schemas.openxmlformats.org/officeDocument/2006/relationships/hyperlink" Target="https://podminky.urs.cz/item/CS_URS_2023_01/577134111" TargetMode="External" /><Relationship Id="rId34" Type="http://schemas.openxmlformats.org/officeDocument/2006/relationships/hyperlink" Target="https://podminky.urs.cz/item/CS_URS_2023_01/596211110" TargetMode="External" /><Relationship Id="rId35" Type="http://schemas.openxmlformats.org/officeDocument/2006/relationships/hyperlink" Target="https://podminky.urs.cz/item/CS_URS_2023_01/596811311" TargetMode="External" /><Relationship Id="rId36" Type="http://schemas.openxmlformats.org/officeDocument/2006/relationships/hyperlink" Target="https://podminky.urs.cz/item/CS_URS_2023_01/895941302" TargetMode="External" /><Relationship Id="rId37" Type="http://schemas.openxmlformats.org/officeDocument/2006/relationships/hyperlink" Target="https://podminky.urs.cz/item/CS_URS_2023_01/895941313" TargetMode="External" /><Relationship Id="rId38" Type="http://schemas.openxmlformats.org/officeDocument/2006/relationships/hyperlink" Target="https://podminky.urs.cz/item/CS_URS_2023_01/895941322" TargetMode="External" /><Relationship Id="rId39" Type="http://schemas.openxmlformats.org/officeDocument/2006/relationships/hyperlink" Target="https://podminky.urs.cz/item/CS_URS_2023_01/895941331" TargetMode="External" /><Relationship Id="rId40" Type="http://schemas.openxmlformats.org/officeDocument/2006/relationships/hyperlink" Target="https://podminky.urs.cz/item/CS_URS_2023_01/899204112" TargetMode="External" /><Relationship Id="rId41" Type="http://schemas.openxmlformats.org/officeDocument/2006/relationships/hyperlink" Target="https://podminky.urs.cz/item/CS_URS_2023_01/899623161" TargetMode="External" /><Relationship Id="rId42" Type="http://schemas.openxmlformats.org/officeDocument/2006/relationships/hyperlink" Target="https://podminky.urs.cz/item/CS_URS_2023_01/916111123" TargetMode="External" /><Relationship Id="rId43" Type="http://schemas.openxmlformats.org/officeDocument/2006/relationships/hyperlink" Target="https://podminky.urs.cz/item/CS_URS_2023_01/916131213" TargetMode="External" /><Relationship Id="rId44" Type="http://schemas.openxmlformats.org/officeDocument/2006/relationships/hyperlink" Target="https://podminky.urs.cz/item/CS_URS_2023_01/916231213" TargetMode="External" /><Relationship Id="rId45" Type="http://schemas.openxmlformats.org/officeDocument/2006/relationships/hyperlink" Target="https://podminky.urs.cz/item/CS_URS_2023_01/919726121" TargetMode="External" /><Relationship Id="rId46" Type="http://schemas.openxmlformats.org/officeDocument/2006/relationships/hyperlink" Target="https://podminky.urs.cz/item/CS_URS_2023_01/997221615" TargetMode="External" /><Relationship Id="rId47" Type="http://schemas.openxmlformats.org/officeDocument/2006/relationships/hyperlink" Target="https://podminky.urs.cz/item/CS_URS_2023_01/997221655" TargetMode="External" /><Relationship Id="rId48" Type="http://schemas.openxmlformats.org/officeDocument/2006/relationships/hyperlink" Target="https://podminky.urs.cz/item/CS_URS_2023_01/998225111" TargetMode="External" /><Relationship Id="rId49" Type="http://schemas.openxmlformats.org/officeDocument/2006/relationships/hyperlink" Target="https://podminky.urs.cz/item/CS_URS_2023_01/122252204" TargetMode="External" /><Relationship Id="rId50" Type="http://schemas.openxmlformats.org/officeDocument/2006/relationships/hyperlink" Target="https://podminky.urs.cz/item/CS_URS_2023_01/162751117.dp" TargetMode="External" /><Relationship Id="rId51" Type="http://schemas.openxmlformats.org/officeDocument/2006/relationships/hyperlink" Target="https://podminky.urs.cz/item/CS_URS_2023_01/171201221" TargetMode="External" /><Relationship Id="rId52" Type="http://schemas.openxmlformats.org/officeDocument/2006/relationships/hyperlink" Target="https://podminky.urs.cz/item/CS_URS_2023_01/919726121" TargetMode="External" /><Relationship Id="rId53" Type="http://schemas.openxmlformats.org/officeDocument/2006/relationships/hyperlink" Target="https://podminky.urs.cz/item/CS_URS_2023_01/711161212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4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43154000" TargetMode="External" /><Relationship Id="rId7" Type="http://schemas.openxmlformats.org/officeDocument/2006/relationships/hyperlink" Target="https://podminky.urs.cz/item/CS_URS_2023_01/044002000" TargetMode="External" /><Relationship Id="rId8" Type="http://schemas.openxmlformats.org/officeDocument/2006/relationships/hyperlink" Target="https://podminky.urs.cz/item/CS_URS_2023_01/045203000" TargetMode="External" /><Relationship Id="rId9" Type="http://schemas.openxmlformats.org/officeDocument/2006/relationships/hyperlink" Target="https://podminky.urs.cz/item/CS_URS_2023_01/045303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1272225" TargetMode="External" /><Relationship Id="rId2" Type="http://schemas.openxmlformats.org/officeDocument/2006/relationships/hyperlink" Target="https://podminky.urs.cz/item/CS_URS_2023_01/612131121" TargetMode="External" /><Relationship Id="rId3" Type="http://schemas.openxmlformats.org/officeDocument/2006/relationships/hyperlink" Target="https://podminky.urs.cz/item/CS_URS_2023_01/612142001" TargetMode="External" /><Relationship Id="rId4" Type="http://schemas.openxmlformats.org/officeDocument/2006/relationships/hyperlink" Target="https://podminky.urs.cz/item/CS_URS_2023_01/612181001" TargetMode="External" /><Relationship Id="rId5" Type="http://schemas.openxmlformats.org/officeDocument/2006/relationships/hyperlink" Target="https://podminky.urs.cz/item/CS_URS_2023_01/612181011" TargetMode="External" /><Relationship Id="rId6" Type="http://schemas.openxmlformats.org/officeDocument/2006/relationships/hyperlink" Target="https://podminky.urs.cz/item/CS_URS_2023_01/622131121" TargetMode="External" /><Relationship Id="rId7" Type="http://schemas.openxmlformats.org/officeDocument/2006/relationships/hyperlink" Target="https://podminky.urs.cz/item/CS_URS_2023_01/622142001" TargetMode="External" /><Relationship Id="rId8" Type="http://schemas.openxmlformats.org/officeDocument/2006/relationships/hyperlink" Target="https://podminky.urs.cz/item/CS_URS_2023_01/622211022" TargetMode="External" /><Relationship Id="rId9" Type="http://schemas.openxmlformats.org/officeDocument/2006/relationships/hyperlink" Target="https://podminky.urs.cz/item/CS_URS_2023_01/622252001" TargetMode="External" /><Relationship Id="rId10" Type="http://schemas.openxmlformats.org/officeDocument/2006/relationships/hyperlink" Target="https://podminky.urs.cz/item/CS_URS_2023_01/622252002" TargetMode="External" /><Relationship Id="rId11" Type="http://schemas.openxmlformats.org/officeDocument/2006/relationships/hyperlink" Target="https://podminky.urs.cz/item/CS_URS_2023_01/622321121" TargetMode="External" /><Relationship Id="rId12" Type="http://schemas.openxmlformats.org/officeDocument/2006/relationships/hyperlink" Target="https://podminky.urs.cz/item/CS_URS_2023_01/998021021" TargetMode="External" /><Relationship Id="rId13" Type="http://schemas.openxmlformats.org/officeDocument/2006/relationships/hyperlink" Target="https://podminky.urs.cz/item/CS_URS_2023_01/712311101" TargetMode="External" /><Relationship Id="rId14" Type="http://schemas.openxmlformats.org/officeDocument/2006/relationships/hyperlink" Target="https://podminky.urs.cz/item/CS_URS_2023_01/712331111" TargetMode="External" /><Relationship Id="rId15" Type="http://schemas.openxmlformats.org/officeDocument/2006/relationships/hyperlink" Target="https://podminky.urs.cz/item/CS_URS_2023_01/712363103" TargetMode="External" /><Relationship Id="rId16" Type="http://schemas.openxmlformats.org/officeDocument/2006/relationships/hyperlink" Target="https://podminky.urs.cz/item/CS_URS_2023_01/712363505" TargetMode="External" /><Relationship Id="rId17" Type="http://schemas.openxmlformats.org/officeDocument/2006/relationships/hyperlink" Target="https://podminky.urs.cz/item/CS_URS_2023_01/712391172" TargetMode="External" /><Relationship Id="rId18" Type="http://schemas.openxmlformats.org/officeDocument/2006/relationships/hyperlink" Target="https://podminky.urs.cz/item/CS_URS_2023_01/998712102" TargetMode="External" /><Relationship Id="rId19" Type="http://schemas.openxmlformats.org/officeDocument/2006/relationships/hyperlink" Target="https://podminky.urs.cz/item/CS_URS_2023_01/713141151" TargetMode="External" /><Relationship Id="rId20" Type="http://schemas.openxmlformats.org/officeDocument/2006/relationships/hyperlink" Target="https://podminky.urs.cz/item/CS_URS_2023_01/713141243" TargetMode="External" /><Relationship Id="rId21" Type="http://schemas.openxmlformats.org/officeDocument/2006/relationships/hyperlink" Target="https://podminky.urs.cz/item/CS_URS_2023_01/713141336" TargetMode="External" /><Relationship Id="rId22" Type="http://schemas.openxmlformats.org/officeDocument/2006/relationships/hyperlink" Target="https://podminky.urs.cz/item/CS_URS_2023_01/998713102" TargetMode="External" /><Relationship Id="rId23" Type="http://schemas.openxmlformats.org/officeDocument/2006/relationships/hyperlink" Target="https://podminky.urs.cz/item/CS_URS_2023_01/998764102" TargetMode="External" /><Relationship Id="rId24" Type="http://schemas.openxmlformats.org/officeDocument/2006/relationships/hyperlink" Target="https://podminky.urs.cz/item/CS_URS_2023_01/998767102" TargetMode="External" /><Relationship Id="rId2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1244494" TargetMode="External" /><Relationship Id="rId2" Type="http://schemas.openxmlformats.org/officeDocument/2006/relationships/hyperlink" Target="https://podminky.urs.cz/item/CS_URS_2023_01/998731101" TargetMode="External" /><Relationship Id="rId3" Type="http://schemas.openxmlformats.org/officeDocument/2006/relationships/hyperlink" Target="https://podminky.urs.cz/item/CS_URS_2023_01/732111132" TargetMode="External" /><Relationship Id="rId4" Type="http://schemas.openxmlformats.org/officeDocument/2006/relationships/hyperlink" Target="https://podminky.urs.cz/item/CS_URS_2023_01/732111232" TargetMode="External" /><Relationship Id="rId5" Type="http://schemas.openxmlformats.org/officeDocument/2006/relationships/hyperlink" Target="https://podminky.urs.cz/item/CS_URS_2023_01/732111312" TargetMode="External" /><Relationship Id="rId6" Type="http://schemas.openxmlformats.org/officeDocument/2006/relationships/hyperlink" Target="https://podminky.urs.cz/item/CS_URS_2023_01/732111315" TargetMode="External" /><Relationship Id="rId7" Type="http://schemas.openxmlformats.org/officeDocument/2006/relationships/hyperlink" Target="https://podminky.urs.cz/item/CS_URS_2023_01/732111316" TargetMode="External" /><Relationship Id="rId8" Type="http://schemas.openxmlformats.org/officeDocument/2006/relationships/hyperlink" Target="https://podminky.urs.cz/item/CS_URS_2023_01/732111322" TargetMode="External" /><Relationship Id="rId9" Type="http://schemas.openxmlformats.org/officeDocument/2006/relationships/hyperlink" Target="https://podminky.urs.cz/item/CS_URS_2023_01/732113103" TargetMode="External" /><Relationship Id="rId10" Type="http://schemas.openxmlformats.org/officeDocument/2006/relationships/hyperlink" Target="https://podminky.urs.cz/item/CS_URS_2023_01/732199100" TargetMode="External" /><Relationship Id="rId11" Type="http://schemas.openxmlformats.org/officeDocument/2006/relationships/hyperlink" Target="https://podminky.urs.cz/item/CS_URS_2023_01/732331112" TargetMode="External" /><Relationship Id="rId12" Type="http://schemas.openxmlformats.org/officeDocument/2006/relationships/hyperlink" Target="https://podminky.urs.cz/item/CS_URS_2023_01/732331778" TargetMode="External" /><Relationship Id="rId13" Type="http://schemas.openxmlformats.org/officeDocument/2006/relationships/hyperlink" Target="https://podminky.urs.cz/item/CS_URS_2023_01/732421412" TargetMode="External" /><Relationship Id="rId14" Type="http://schemas.openxmlformats.org/officeDocument/2006/relationships/hyperlink" Target="https://podminky.urs.cz/item/CS_URS_2023_01/732421419" TargetMode="External" /><Relationship Id="rId15" Type="http://schemas.openxmlformats.org/officeDocument/2006/relationships/hyperlink" Target="https://podminky.urs.cz/item/CS_URS_2023_01/998732101" TargetMode="External" /><Relationship Id="rId16" Type="http://schemas.openxmlformats.org/officeDocument/2006/relationships/hyperlink" Target="https://podminky.urs.cz/item/CS_URS_2023_01/HZS3112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0" TargetMode="External" /><Relationship Id="rId2" Type="http://schemas.openxmlformats.org/officeDocument/2006/relationships/hyperlink" Target="https://podminky.urs.cz/item/CS_URS_2023_01/131251105" TargetMode="External" /><Relationship Id="rId3" Type="http://schemas.openxmlformats.org/officeDocument/2006/relationships/hyperlink" Target="https://podminky.urs.cz/item/CS_URS_2023_01/132251251" TargetMode="External" /><Relationship Id="rId4" Type="http://schemas.openxmlformats.org/officeDocument/2006/relationships/hyperlink" Target="https://podminky.urs.cz/item/CS_URS_2023_01/132254101" TargetMode="External" /><Relationship Id="rId5" Type="http://schemas.openxmlformats.org/officeDocument/2006/relationships/hyperlink" Target="https://podminky.urs.cz/item/CS_URS_2023_01/133251102" TargetMode="External" /><Relationship Id="rId6" Type="http://schemas.openxmlformats.org/officeDocument/2006/relationships/hyperlink" Target="https://podminky.urs.cz/item/CS_URS_2023_01/162351103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7151101" TargetMode="External" /><Relationship Id="rId10" Type="http://schemas.openxmlformats.org/officeDocument/2006/relationships/hyperlink" Target="https://podminky.urs.cz/item/CS_URS_2023_01/171152501" TargetMode="External" /><Relationship Id="rId11" Type="http://schemas.openxmlformats.org/officeDocument/2006/relationships/hyperlink" Target="https://podminky.urs.cz/item/CS_URS_2023_01/17120123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11101" TargetMode="External" /><Relationship Id="rId14" Type="http://schemas.openxmlformats.org/officeDocument/2006/relationships/hyperlink" Target="https://podminky.urs.cz/item/CS_URS_2023_01/310235241" TargetMode="External" /><Relationship Id="rId15" Type="http://schemas.openxmlformats.org/officeDocument/2006/relationships/hyperlink" Target="https://podminky.urs.cz/item/CS_URS_2023_01/310279842" TargetMode="External" /><Relationship Id="rId16" Type="http://schemas.openxmlformats.org/officeDocument/2006/relationships/hyperlink" Target="https://podminky.urs.cz/item/CS_URS_2023_01/311272225" TargetMode="External" /><Relationship Id="rId17" Type="http://schemas.openxmlformats.org/officeDocument/2006/relationships/hyperlink" Target="https://podminky.urs.cz/item/CS_URS_2023_01/317234410" TargetMode="External" /><Relationship Id="rId18" Type="http://schemas.openxmlformats.org/officeDocument/2006/relationships/hyperlink" Target="https://podminky.urs.cz/item/CS_URS_2023_01/317318141" TargetMode="External" /><Relationship Id="rId19" Type="http://schemas.openxmlformats.org/officeDocument/2006/relationships/hyperlink" Target="https://podminky.urs.cz/item/CS_URS_2023_01/317944321" TargetMode="External" /><Relationship Id="rId20" Type="http://schemas.openxmlformats.org/officeDocument/2006/relationships/hyperlink" Target="https://podminky.urs.cz/item/CS_URS_2023_01/342151111" TargetMode="External" /><Relationship Id="rId21" Type="http://schemas.openxmlformats.org/officeDocument/2006/relationships/hyperlink" Target="https://podminky.urs.cz/item/CS_URS_2023_01/346481112" TargetMode="External" /><Relationship Id="rId22" Type="http://schemas.openxmlformats.org/officeDocument/2006/relationships/hyperlink" Target="https://podminky.urs.cz/item/CS_URS_2023_01/451577777" TargetMode="External" /><Relationship Id="rId23" Type="http://schemas.openxmlformats.org/officeDocument/2006/relationships/hyperlink" Target="https://podminky.urs.cz/item/CS_URS_2023_01/451577877" TargetMode="External" /><Relationship Id="rId24" Type="http://schemas.openxmlformats.org/officeDocument/2006/relationships/hyperlink" Target="https://podminky.urs.cz/item/CS_URS_2023_01/452312141" TargetMode="External" /><Relationship Id="rId25" Type="http://schemas.openxmlformats.org/officeDocument/2006/relationships/hyperlink" Target="https://podminky.urs.cz/item/CS_URS_2023_01/564861011" TargetMode="External" /><Relationship Id="rId26" Type="http://schemas.openxmlformats.org/officeDocument/2006/relationships/hyperlink" Target="https://podminky.urs.cz/item/CS_URS_2023_01/564962111" TargetMode="External" /><Relationship Id="rId27" Type="http://schemas.openxmlformats.org/officeDocument/2006/relationships/hyperlink" Target="https://podminky.urs.cz/item/CS_URS_2023_01/612131121" TargetMode="External" /><Relationship Id="rId28" Type="http://schemas.openxmlformats.org/officeDocument/2006/relationships/hyperlink" Target="https://podminky.urs.cz/item/CS_URS_2023_01/612142001" TargetMode="External" /><Relationship Id="rId29" Type="http://schemas.openxmlformats.org/officeDocument/2006/relationships/hyperlink" Target="https://podminky.urs.cz/item/CS_URS_2023_01/612181001" TargetMode="External" /><Relationship Id="rId30" Type="http://schemas.openxmlformats.org/officeDocument/2006/relationships/hyperlink" Target="https://podminky.urs.cz/item/CS_URS_2023_01/612181011" TargetMode="External" /><Relationship Id="rId31" Type="http://schemas.openxmlformats.org/officeDocument/2006/relationships/hyperlink" Target="https://podminky.urs.cz/item/CS_URS_2023_01/622131121" TargetMode="External" /><Relationship Id="rId32" Type="http://schemas.openxmlformats.org/officeDocument/2006/relationships/hyperlink" Target="https://podminky.urs.cz/item/CS_URS_2023_01/622142001" TargetMode="External" /><Relationship Id="rId33" Type="http://schemas.openxmlformats.org/officeDocument/2006/relationships/hyperlink" Target="https://podminky.urs.cz/item/CS_URS_2023_01/622151011" TargetMode="External" /><Relationship Id="rId34" Type="http://schemas.openxmlformats.org/officeDocument/2006/relationships/hyperlink" Target="https://podminky.urs.cz/item/CS_URS_2023_01/622211011" TargetMode="External" /><Relationship Id="rId35" Type="http://schemas.openxmlformats.org/officeDocument/2006/relationships/hyperlink" Target="https://podminky.urs.cz/item/CS_URS_2023_01/622211022" TargetMode="External" /><Relationship Id="rId36" Type="http://schemas.openxmlformats.org/officeDocument/2006/relationships/hyperlink" Target="https://podminky.urs.cz/item/CS_URS_2023_01/622211032" TargetMode="External" /><Relationship Id="rId37" Type="http://schemas.openxmlformats.org/officeDocument/2006/relationships/hyperlink" Target="https://podminky.urs.cz/item/CS_URS_2023_01/622252001" TargetMode="External" /><Relationship Id="rId38" Type="http://schemas.openxmlformats.org/officeDocument/2006/relationships/hyperlink" Target="https://podminky.urs.cz/item/CS_URS_2023_01/622252002" TargetMode="External" /><Relationship Id="rId39" Type="http://schemas.openxmlformats.org/officeDocument/2006/relationships/hyperlink" Target="https://podminky.urs.cz/item/CS_URS_2023_01/622321121" TargetMode="External" /><Relationship Id="rId40" Type="http://schemas.openxmlformats.org/officeDocument/2006/relationships/hyperlink" Target="https://podminky.urs.cz/item/CS_URS_2023_01/622521022" TargetMode="External" /><Relationship Id="rId41" Type="http://schemas.openxmlformats.org/officeDocument/2006/relationships/hyperlink" Target="https://podminky.urs.cz/item/CS_URS_2023_01/629991011" TargetMode="External" /><Relationship Id="rId42" Type="http://schemas.openxmlformats.org/officeDocument/2006/relationships/hyperlink" Target="https://podminky.urs.cz/item/CS_URS_2023_01/629992111" TargetMode="External" /><Relationship Id="rId43" Type="http://schemas.openxmlformats.org/officeDocument/2006/relationships/hyperlink" Target="https://podminky.urs.cz/item/CS_URS_2023_01/631311136" TargetMode="External" /><Relationship Id="rId44" Type="http://schemas.openxmlformats.org/officeDocument/2006/relationships/hyperlink" Target="https://podminky.urs.cz/item/CS_URS_2023_01/631319013" TargetMode="External" /><Relationship Id="rId45" Type="http://schemas.openxmlformats.org/officeDocument/2006/relationships/hyperlink" Target="https://podminky.urs.cz/item/CS_URS_2023_01/631319181" TargetMode="External" /><Relationship Id="rId46" Type="http://schemas.openxmlformats.org/officeDocument/2006/relationships/hyperlink" Target="https://podminky.urs.cz/item/CS_URS_2023_01/631319204" TargetMode="External" /><Relationship Id="rId47" Type="http://schemas.openxmlformats.org/officeDocument/2006/relationships/hyperlink" Target="https://podminky.urs.cz/item/CS_URS_2023_01/631319222" TargetMode="External" /><Relationship Id="rId48" Type="http://schemas.openxmlformats.org/officeDocument/2006/relationships/hyperlink" Target="https://podminky.urs.cz/item/CS_URS_2023_01/632450134" TargetMode="External" /><Relationship Id="rId49" Type="http://schemas.openxmlformats.org/officeDocument/2006/relationships/hyperlink" Target="https://podminky.urs.cz/item/CS_URS_2023_01/632451491" TargetMode="External" /><Relationship Id="rId50" Type="http://schemas.openxmlformats.org/officeDocument/2006/relationships/hyperlink" Target="https://podminky.urs.cz/item/CS_URS_2023_01/632481213" TargetMode="External" /><Relationship Id="rId51" Type="http://schemas.openxmlformats.org/officeDocument/2006/relationships/hyperlink" Target="https://podminky.urs.cz/item/CS_URS_2023_01/633121112" TargetMode="External" /><Relationship Id="rId52" Type="http://schemas.openxmlformats.org/officeDocument/2006/relationships/hyperlink" Target="https://podminky.urs.cz/item/CS_URS_2023_01/634663111" TargetMode="External" /><Relationship Id="rId53" Type="http://schemas.openxmlformats.org/officeDocument/2006/relationships/hyperlink" Target="https://podminky.urs.cz/item/CS_URS_2023_01/634663113" TargetMode="External" /><Relationship Id="rId54" Type="http://schemas.openxmlformats.org/officeDocument/2006/relationships/hyperlink" Target="https://podminky.urs.cz/item/CS_URS_2023_01/634911133" TargetMode="External" /><Relationship Id="rId55" Type="http://schemas.openxmlformats.org/officeDocument/2006/relationships/hyperlink" Target="https://podminky.urs.cz/item/CS_URS_2023_01/634112112" TargetMode="External" /><Relationship Id="rId56" Type="http://schemas.openxmlformats.org/officeDocument/2006/relationships/hyperlink" Target="https://podminky.urs.cz/item/CS_URS_2023_01/890451851" TargetMode="External" /><Relationship Id="rId57" Type="http://schemas.openxmlformats.org/officeDocument/2006/relationships/hyperlink" Target="https://podminky.urs.cz/item/CS_URS_2023_01/938902122" TargetMode="External" /><Relationship Id="rId58" Type="http://schemas.openxmlformats.org/officeDocument/2006/relationships/hyperlink" Target="https://podminky.urs.cz/item/CS_URS_2023_01/941211111" TargetMode="External" /><Relationship Id="rId59" Type="http://schemas.openxmlformats.org/officeDocument/2006/relationships/hyperlink" Target="https://podminky.urs.cz/item/CS_URS_2023_01/941211211" TargetMode="External" /><Relationship Id="rId60" Type="http://schemas.openxmlformats.org/officeDocument/2006/relationships/hyperlink" Target="https://podminky.urs.cz/item/CS_URS_2023_01/941211811" TargetMode="External" /><Relationship Id="rId61" Type="http://schemas.openxmlformats.org/officeDocument/2006/relationships/hyperlink" Target="https://podminky.urs.cz/item/CS_URS_2023_01/946112117" TargetMode="External" /><Relationship Id="rId62" Type="http://schemas.openxmlformats.org/officeDocument/2006/relationships/hyperlink" Target="https://podminky.urs.cz/item/CS_URS_2023_01/946112217" TargetMode="External" /><Relationship Id="rId63" Type="http://schemas.openxmlformats.org/officeDocument/2006/relationships/hyperlink" Target="https://podminky.urs.cz/item/CS_URS_2023_01/946112817" TargetMode="External" /><Relationship Id="rId64" Type="http://schemas.openxmlformats.org/officeDocument/2006/relationships/hyperlink" Target="https://podminky.urs.cz/item/CS_URS_2023_01/949101112" TargetMode="External" /><Relationship Id="rId65" Type="http://schemas.openxmlformats.org/officeDocument/2006/relationships/hyperlink" Target="https://podminky.urs.cz/item/CS_URS_2023_01/952901221" TargetMode="External" /><Relationship Id="rId66" Type="http://schemas.openxmlformats.org/officeDocument/2006/relationships/hyperlink" Target="https://podminky.urs.cz/item/CS_URS_2023_01/965042141" TargetMode="External" /><Relationship Id="rId67" Type="http://schemas.openxmlformats.org/officeDocument/2006/relationships/hyperlink" Target="https://podminky.urs.cz/item/CS_URS_2023_01/965045113" TargetMode="External" /><Relationship Id="rId68" Type="http://schemas.openxmlformats.org/officeDocument/2006/relationships/hyperlink" Target="https://podminky.urs.cz/item/CS_URS_2023_01/965082923" TargetMode="External" /><Relationship Id="rId69" Type="http://schemas.openxmlformats.org/officeDocument/2006/relationships/hyperlink" Target="https://podminky.urs.cz/item/CS_URS_2023_01/968062375" TargetMode="External" /><Relationship Id="rId70" Type="http://schemas.openxmlformats.org/officeDocument/2006/relationships/hyperlink" Target="https://podminky.urs.cz/item/CS_URS_2023_01/968072245" TargetMode="External" /><Relationship Id="rId71" Type="http://schemas.openxmlformats.org/officeDocument/2006/relationships/hyperlink" Target="https://podminky.urs.cz/item/CS_URS_2023_01/968072455" TargetMode="External" /><Relationship Id="rId72" Type="http://schemas.openxmlformats.org/officeDocument/2006/relationships/hyperlink" Target="https://podminky.urs.cz/item/CS_URS_2023_01/968072456" TargetMode="External" /><Relationship Id="rId73" Type="http://schemas.openxmlformats.org/officeDocument/2006/relationships/hyperlink" Target="https://podminky.urs.cz/item/CS_URS_2023_01/971033461" TargetMode="External" /><Relationship Id="rId74" Type="http://schemas.openxmlformats.org/officeDocument/2006/relationships/hyperlink" Target="https://podminky.urs.cz/item/CS_URS_2023_01/971033651" TargetMode="External" /><Relationship Id="rId75" Type="http://schemas.openxmlformats.org/officeDocument/2006/relationships/hyperlink" Target="https://podminky.urs.cz/item/CS_URS_2023_01/973031336" TargetMode="External" /><Relationship Id="rId76" Type="http://schemas.openxmlformats.org/officeDocument/2006/relationships/hyperlink" Target="https://podminky.urs.cz/item/CS_URS_2023_01/974031664" TargetMode="External" /><Relationship Id="rId77" Type="http://schemas.openxmlformats.org/officeDocument/2006/relationships/hyperlink" Target="https://podminky.urs.cz/item/CS_URS_2023_01/975073121" TargetMode="External" /><Relationship Id="rId78" Type="http://schemas.openxmlformats.org/officeDocument/2006/relationships/hyperlink" Target="https://podminky.urs.cz/item/CS_URS_2023_01/977211114" TargetMode="External" /><Relationship Id="rId79" Type="http://schemas.openxmlformats.org/officeDocument/2006/relationships/hyperlink" Target="https://podminky.urs.cz/item/CS_URS_2023_01/977211124" TargetMode="External" /><Relationship Id="rId80" Type="http://schemas.openxmlformats.org/officeDocument/2006/relationships/hyperlink" Target="https://podminky.urs.cz/item/CS_URS_2023_01/977311113" TargetMode="External" /><Relationship Id="rId81" Type="http://schemas.openxmlformats.org/officeDocument/2006/relationships/hyperlink" Target="https://podminky.urs.cz/item/CS_URS_2023_01/985323211" TargetMode="External" /><Relationship Id="rId82" Type="http://schemas.openxmlformats.org/officeDocument/2006/relationships/hyperlink" Target="https://podminky.urs.cz/item/CS_URS_2023_01/998021021" TargetMode="External" /><Relationship Id="rId83" Type="http://schemas.openxmlformats.org/officeDocument/2006/relationships/hyperlink" Target="https://podminky.urs.cz/item/CS_URS_2023_01/997006511" TargetMode="External" /><Relationship Id="rId84" Type="http://schemas.openxmlformats.org/officeDocument/2006/relationships/hyperlink" Target="https://podminky.urs.cz/item/CS_URS_2023_01/997006512" TargetMode="External" /><Relationship Id="rId85" Type="http://schemas.openxmlformats.org/officeDocument/2006/relationships/hyperlink" Target="https://podminky.urs.cz/item/CS_URS_2023_01/997006519" TargetMode="External" /><Relationship Id="rId86" Type="http://schemas.openxmlformats.org/officeDocument/2006/relationships/hyperlink" Target="https://podminky.urs.cz/item/CS_URS_2023_01/997013861" TargetMode="External" /><Relationship Id="rId87" Type="http://schemas.openxmlformats.org/officeDocument/2006/relationships/hyperlink" Target="https://podminky.urs.cz/item/CS_URS_2023_01/997013863" TargetMode="External" /><Relationship Id="rId88" Type="http://schemas.openxmlformats.org/officeDocument/2006/relationships/hyperlink" Target="https://podminky.urs.cz/item/CS_URS_2023_01/997013869" TargetMode="External" /><Relationship Id="rId89" Type="http://schemas.openxmlformats.org/officeDocument/2006/relationships/hyperlink" Target="https://podminky.urs.cz/item/CS_URS_2023_01/997013871" TargetMode="External" /><Relationship Id="rId90" Type="http://schemas.openxmlformats.org/officeDocument/2006/relationships/hyperlink" Target="https://podminky.urs.cz/item/CS_URS_2023_01/711131811" TargetMode="External" /><Relationship Id="rId91" Type="http://schemas.openxmlformats.org/officeDocument/2006/relationships/hyperlink" Target="https://podminky.urs.cz/item/CS_URS_2023_01/711161215" TargetMode="External" /><Relationship Id="rId92" Type="http://schemas.openxmlformats.org/officeDocument/2006/relationships/hyperlink" Target="https://podminky.urs.cz/item/CS_URS_2023_01/711471051" TargetMode="External" /><Relationship Id="rId93" Type="http://schemas.openxmlformats.org/officeDocument/2006/relationships/hyperlink" Target="https://podminky.urs.cz/item/CS_URS_2023_01/711472051" TargetMode="External" /><Relationship Id="rId94" Type="http://schemas.openxmlformats.org/officeDocument/2006/relationships/hyperlink" Target="https://podminky.urs.cz/item/CS_URS_2023_01/711491171" TargetMode="External" /><Relationship Id="rId95" Type="http://schemas.openxmlformats.org/officeDocument/2006/relationships/hyperlink" Target="https://podminky.urs.cz/item/CS_URS_2023_01/711491172" TargetMode="External" /><Relationship Id="rId96" Type="http://schemas.openxmlformats.org/officeDocument/2006/relationships/hyperlink" Target="https://podminky.urs.cz/item/CS_URS_2023_01/711491271" TargetMode="External" /><Relationship Id="rId97" Type="http://schemas.openxmlformats.org/officeDocument/2006/relationships/hyperlink" Target="https://podminky.urs.cz/item/CS_URS_2023_01/711491272" TargetMode="External" /><Relationship Id="rId98" Type="http://schemas.openxmlformats.org/officeDocument/2006/relationships/hyperlink" Target="https://podminky.urs.cz/item/CS_URS_2023_01/711772111" TargetMode="External" /><Relationship Id="rId99" Type="http://schemas.openxmlformats.org/officeDocument/2006/relationships/hyperlink" Target="https://podminky.urs.cz/item/CS_URS_2023_01/998711101" TargetMode="External" /><Relationship Id="rId100" Type="http://schemas.openxmlformats.org/officeDocument/2006/relationships/hyperlink" Target="https://podminky.urs.cz/item/CS_URS_2023_01/712311101" TargetMode="External" /><Relationship Id="rId101" Type="http://schemas.openxmlformats.org/officeDocument/2006/relationships/hyperlink" Target="https://podminky.urs.cz/item/CS_URS_2023_01/712331111" TargetMode="External" /><Relationship Id="rId102" Type="http://schemas.openxmlformats.org/officeDocument/2006/relationships/hyperlink" Target="https://podminky.urs.cz/item/CS_URS_2023_01/712363103" TargetMode="External" /><Relationship Id="rId103" Type="http://schemas.openxmlformats.org/officeDocument/2006/relationships/hyperlink" Target="https://podminky.urs.cz/item/CS_URS_2023_01/712363412" TargetMode="External" /><Relationship Id="rId104" Type="http://schemas.openxmlformats.org/officeDocument/2006/relationships/hyperlink" Target="https://podminky.urs.cz/item/CS_URS_2023_01/712391172" TargetMode="External" /><Relationship Id="rId105" Type="http://schemas.openxmlformats.org/officeDocument/2006/relationships/hyperlink" Target="https://podminky.urs.cz/item/CS_URS_2023_01/712393001" TargetMode="External" /><Relationship Id="rId106" Type="http://schemas.openxmlformats.org/officeDocument/2006/relationships/hyperlink" Target="https://podminky.urs.cz/item/CS_URS_2023_01/712411101" TargetMode="External" /><Relationship Id="rId107" Type="http://schemas.openxmlformats.org/officeDocument/2006/relationships/hyperlink" Target="https://podminky.urs.cz/item/CS_URS_2023_01/712431111" TargetMode="External" /><Relationship Id="rId108" Type="http://schemas.openxmlformats.org/officeDocument/2006/relationships/hyperlink" Target="https://podminky.urs.cz/item/CS_URS_2023_01/712491172" TargetMode="External" /><Relationship Id="rId109" Type="http://schemas.openxmlformats.org/officeDocument/2006/relationships/hyperlink" Target="https://podminky.urs.cz/item/CS_URS_2023_01/998712102" TargetMode="External" /><Relationship Id="rId110" Type="http://schemas.openxmlformats.org/officeDocument/2006/relationships/hyperlink" Target="https://podminky.urs.cz/item/CS_URS_2023_01/713121111" TargetMode="External" /><Relationship Id="rId111" Type="http://schemas.openxmlformats.org/officeDocument/2006/relationships/hyperlink" Target="https://podminky.urs.cz/item/CS_URS_2023_01/713141152" TargetMode="External" /><Relationship Id="rId112" Type="http://schemas.openxmlformats.org/officeDocument/2006/relationships/hyperlink" Target="https://podminky.urs.cz/item/CS_URS_2023_01/713141262" TargetMode="External" /><Relationship Id="rId113" Type="http://schemas.openxmlformats.org/officeDocument/2006/relationships/hyperlink" Target="https://podminky.urs.cz/item/CS_URS_2023_01/998713102" TargetMode="External" /><Relationship Id="rId114" Type="http://schemas.openxmlformats.org/officeDocument/2006/relationships/hyperlink" Target="https://podminky.urs.cz/item/CS_URS_2023_01/762083122" TargetMode="External" /><Relationship Id="rId115" Type="http://schemas.openxmlformats.org/officeDocument/2006/relationships/hyperlink" Target="https://podminky.urs.cz/item/CS_URS_2023_01/762332141" TargetMode="External" /><Relationship Id="rId116" Type="http://schemas.openxmlformats.org/officeDocument/2006/relationships/hyperlink" Target="https://podminky.urs.cz/item/CS_URS_2023_01/762332142" TargetMode="External" /><Relationship Id="rId117" Type="http://schemas.openxmlformats.org/officeDocument/2006/relationships/hyperlink" Target="https://podminky.urs.cz/item/CS_URS_2023_01/762341210" TargetMode="External" /><Relationship Id="rId118" Type="http://schemas.openxmlformats.org/officeDocument/2006/relationships/hyperlink" Target="https://podminky.urs.cz/item/CS_URS_2023_01/762395000" TargetMode="External" /><Relationship Id="rId119" Type="http://schemas.openxmlformats.org/officeDocument/2006/relationships/hyperlink" Target="https://podminky.urs.cz/item/CS_URS_2023_01/998762101" TargetMode="External" /><Relationship Id="rId120" Type="http://schemas.openxmlformats.org/officeDocument/2006/relationships/hyperlink" Target="https://podminky.urs.cz/item/CS_URS_2023_01/763111411" TargetMode="External" /><Relationship Id="rId121" Type="http://schemas.openxmlformats.org/officeDocument/2006/relationships/hyperlink" Target="https://podminky.urs.cz/item/CS_URS_2023_01/763111417" TargetMode="External" /><Relationship Id="rId122" Type="http://schemas.openxmlformats.org/officeDocument/2006/relationships/hyperlink" Target="https://podminky.urs.cz/item/CS_URS_2023_01/763111621" TargetMode="External" /><Relationship Id="rId123" Type="http://schemas.openxmlformats.org/officeDocument/2006/relationships/hyperlink" Target="https://podminky.urs.cz/item/CS_URS_2023_01/763111717" TargetMode="External" /><Relationship Id="rId124" Type="http://schemas.openxmlformats.org/officeDocument/2006/relationships/hyperlink" Target="https://podminky.urs.cz/item/CS_URS_2023_01/763121714" TargetMode="External" /><Relationship Id="rId125" Type="http://schemas.openxmlformats.org/officeDocument/2006/relationships/hyperlink" Target="https://podminky.urs.cz/item/CS_URS_2023_01/763131411" TargetMode="External" /><Relationship Id="rId126" Type="http://schemas.openxmlformats.org/officeDocument/2006/relationships/hyperlink" Target="https://podminky.urs.cz/item/CS_URS_2023_01/763131714" TargetMode="External" /><Relationship Id="rId127" Type="http://schemas.openxmlformats.org/officeDocument/2006/relationships/hyperlink" Target="https://podminky.urs.cz/item/CS_URS_2023_01/763131751" TargetMode="External" /><Relationship Id="rId128" Type="http://schemas.openxmlformats.org/officeDocument/2006/relationships/hyperlink" Target="https://podminky.urs.cz/item/CS_URS_2023_01/763131752" TargetMode="External" /><Relationship Id="rId129" Type="http://schemas.openxmlformats.org/officeDocument/2006/relationships/hyperlink" Target="https://podminky.urs.cz/item/CS_URS_2023_01/763135101" TargetMode="External" /><Relationship Id="rId130" Type="http://schemas.openxmlformats.org/officeDocument/2006/relationships/hyperlink" Target="https://podminky.urs.cz/item/CS_URS_2023_01/763182411" TargetMode="External" /><Relationship Id="rId131" Type="http://schemas.openxmlformats.org/officeDocument/2006/relationships/hyperlink" Target="https://podminky.urs.cz/item/CS_URS_2023_01/998763301" TargetMode="External" /><Relationship Id="rId132" Type="http://schemas.openxmlformats.org/officeDocument/2006/relationships/hyperlink" Target="https://podminky.urs.cz/item/CS_URS_2023_01/998764102" TargetMode="External" /><Relationship Id="rId133" Type="http://schemas.openxmlformats.org/officeDocument/2006/relationships/hyperlink" Target="https://podminky.urs.cz/item/CS_URS_2023_01/998766102" TargetMode="External" /><Relationship Id="rId134" Type="http://schemas.openxmlformats.org/officeDocument/2006/relationships/hyperlink" Target="https://podminky.urs.cz/item/CS_URS_2023_01/767391113" TargetMode="External" /><Relationship Id="rId135" Type="http://schemas.openxmlformats.org/officeDocument/2006/relationships/hyperlink" Target="https://podminky.urs.cz/item/CS_URS_2023_01/767691822" TargetMode="External" /><Relationship Id="rId136" Type="http://schemas.openxmlformats.org/officeDocument/2006/relationships/hyperlink" Target="https://podminky.urs.cz/item/CS_URS_2023_01/767691823" TargetMode="External" /><Relationship Id="rId137" Type="http://schemas.openxmlformats.org/officeDocument/2006/relationships/hyperlink" Target="https://podminky.urs.cz/item/CS_URS_2023_01/998767102" TargetMode="External" /><Relationship Id="rId138" Type="http://schemas.openxmlformats.org/officeDocument/2006/relationships/hyperlink" Target="https://podminky.urs.cz/item/CS_URS_2023_01/771111011" TargetMode="External" /><Relationship Id="rId139" Type="http://schemas.openxmlformats.org/officeDocument/2006/relationships/hyperlink" Target="https://podminky.urs.cz/item/CS_URS_2023_01/771121011" TargetMode="External" /><Relationship Id="rId140" Type="http://schemas.openxmlformats.org/officeDocument/2006/relationships/hyperlink" Target="https://podminky.urs.cz/item/CS_URS_2023_01/771151012" TargetMode="External" /><Relationship Id="rId141" Type="http://schemas.openxmlformats.org/officeDocument/2006/relationships/hyperlink" Target="https://podminky.urs.cz/item/CS_URS_2023_01/771576114" TargetMode="External" /><Relationship Id="rId142" Type="http://schemas.openxmlformats.org/officeDocument/2006/relationships/hyperlink" Target="https://podminky.urs.cz/item/CS_URS_2023_01/771577114" TargetMode="External" /><Relationship Id="rId143" Type="http://schemas.openxmlformats.org/officeDocument/2006/relationships/hyperlink" Target="https://podminky.urs.cz/item/CS_URS_2023_01/771577115" TargetMode="External" /><Relationship Id="rId144" Type="http://schemas.openxmlformats.org/officeDocument/2006/relationships/hyperlink" Target="https://podminky.urs.cz/item/CS_URS_2023_01/771591112" TargetMode="External" /><Relationship Id="rId145" Type="http://schemas.openxmlformats.org/officeDocument/2006/relationships/hyperlink" Target="https://podminky.urs.cz/item/CS_URS_2023_01/771592011" TargetMode="External" /><Relationship Id="rId146" Type="http://schemas.openxmlformats.org/officeDocument/2006/relationships/hyperlink" Target="https://podminky.urs.cz/item/CS_URS_2023_01/998771101" TargetMode="External" /><Relationship Id="rId147" Type="http://schemas.openxmlformats.org/officeDocument/2006/relationships/hyperlink" Target="https://podminky.urs.cz/item/CS_URS_2023_01/781111011" TargetMode="External" /><Relationship Id="rId148" Type="http://schemas.openxmlformats.org/officeDocument/2006/relationships/hyperlink" Target="https://podminky.urs.cz/item/CS_URS_2023_01/781121011" TargetMode="External" /><Relationship Id="rId149" Type="http://schemas.openxmlformats.org/officeDocument/2006/relationships/hyperlink" Target="https://podminky.urs.cz/item/CS_URS_2023_01/781131112" TargetMode="External" /><Relationship Id="rId150" Type="http://schemas.openxmlformats.org/officeDocument/2006/relationships/hyperlink" Target="https://podminky.urs.cz/item/CS_URS_2023_01/781131264" TargetMode="External" /><Relationship Id="rId151" Type="http://schemas.openxmlformats.org/officeDocument/2006/relationships/hyperlink" Target="https://podminky.urs.cz/item/CS_URS_2023_01/781474154" TargetMode="External" /><Relationship Id="rId152" Type="http://schemas.openxmlformats.org/officeDocument/2006/relationships/hyperlink" Target="https://podminky.urs.cz/item/CS_URS_2023_01/781477114" TargetMode="External" /><Relationship Id="rId153" Type="http://schemas.openxmlformats.org/officeDocument/2006/relationships/hyperlink" Target="https://podminky.urs.cz/item/CS_URS_2023_01/781477115" TargetMode="External" /><Relationship Id="rId154" Type="http://schemas.openxmlformats.org/officeDocument/2006/relationships/hyperlink" Target="https://podminky.urs.cz/item/CS_URS_2023_01/781494111" TargetMode="External" /><Relationship Id="rId155" Type="http://schemas.openxmlformats.org/officeDocument/2006/relationships/hyperlink" Target="https://podminky.urs.cz/item/CS_URS_2023_01/781494511" TargetMode="External" /><Relationship Id="rId156" Type="http://schemas.openxmlformats.org/officeDocument/2006/relationships/hyperlink" Target="https://podminky.urs.cz/item/CS_URS_2023_01/781495115" TargetMode="External" /><Relationship Id="rId157" Type="http://schemas.openxmlformats.org/officeDocument/2006/relationships/hyperlink" Target="https://podminky.urs.cz/item/CS_URS_2023_01/781495211" TargetMode="External" /><Relationship Id="rId158" Type="http://schemas.openxmlformats.org/officeDocument/2006/relationships/hyperlink" Target="https://podminky.urs.cz/item/CS_URS_2023_01/998781101" TargetMode="External" /><Relationship Id="rId159" Type="http://schemas.openxmlformats.org/officeDocument/2006/relationships/hyperlink" Target="https://podminky.urs.cz/item/CS_URS_2023_01/783301313" TargetMode="External" /><Relationship Id="rId160" Type="http://schemas.openxmlformats.org/officeDocument/2006/relationships/hyperlink" Target="https://podminky.urs.cz/item/CS_URS_2023_01/783314203" TargetMode="External" /><Relationship Id="rId161" Type="http://schemas.openxmlformats.org/officeDocument/2006/relationships/hyperlink" Target="https://podminky.urs.cz/item/CS_URS_2023_01/783813101" TargetMode="External" /><Relationship Id="rId162" Type="http://schemas.openxmlformats.org/officeDocument/2006/relationships/hyperlink" Target="https://podminky.urs.cz/item/CS_URS_2023_01/783817101" TargetMode="External" /><Relationship Id="rId163" Type="http://schemas.openxmlformats.org/officeDocument/2006/relationships/hyperlink" Target="https://podminky.urs.cz/item/CS_URS_2023_01/783823133" TargetMode="External" /><Relationship Id="rId164" Type="http://schemas.openxmlformats.org/officeDocument/2006/relationships/hyperlink" Target="https://podminky.urs.cz/item/CS_URS_2023_01/783827423" TargetMode="External" /><Relationship Id="rId165" Type="http://schemas.openxmlformats.org/officeDocument/2006/relationships/hyperlink" Target="https://podminky.urs.cz/item/CS_URS_2023_01/783933161" TargetMode="External" /><Relationship Id="rId166" Type="http://schemas.openxmlformats.org/officeDocument/2006/relationships/hyperlink" Target="https://podminky.urs.cz/item/CS_URS_2023_01/783937163" TargetMode="External" /><Relationship Id="rId167" Type="http://schemas.openxmlformats.org/officeDocument/2006/relationships/hyperlink" Target="https://podminky.urs.cz/item/CS_URS_2023_01/784111003" TargetMode="External" /><Relationship Id="rId168" Type="http://schemas.openxmlformats.org/officeDocument/2006/relationships/hyperlink" Target="https://podminky.urs.cz/item/CS_URS_2023_01/784181123" TargetMode="External" /><Relationship Id="rId169" Type="http://schemas.openxmlformats.org/officeDocument/2006/relationships/hyperlink" Target="https://podminky.urs.cz/item/CS_URS_2023_01/784211103" TargetMode="External" /><Relationship Id="rId170" Type="http://schemas.openxmlformats.org/officeDocument/2006/relationships/hyperlink" Target="https://podminky.urs.cz/item/CS_URS_2023_01/784660101" TargetMode="External" /><Relationship Id="rId171" Type="http://schemas.openxmlformats.org/officeDocument/2006/relationships/hyperlink" Target="https://podminky.urs.cz/item/CS_URS_2023_01/HZS1292" TargetMode="External" /><Relationship Id="rId172" Type="http://schemas.openxmlformats.org/officeDocument/2006/relationships/hyperlink" Target="https://podminky.urs.cz/item/CS_URS_2023_01/HZS2492" TargetMode="External" /><Relationship Id="rId17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32381321" TargetMode="External" /><Relationship Id="rId2" Type="http://schemas.openxmlformats.org/officeDocument/2006/relationships/hyperlink" Target="https://podminky.urs.cz/item/CS_URS_2023_01/389381001" TargetMode="External" /><Relationship Id="rId3" Type="http://schemas.openxmlformats.org/officeDocument/2006/relationships/hyperlink" Target="https://podminky.urs.cz/item/CS_URS_2023_01/953332114" TargetMode="External" /><Relationship Id="rId4" Type="http://schemas.openxmlformats.org/officeDocument/2006/relationships/hyperlink" Target="https://podminky.urs.cz/item/CS_URS_2023_01/985411111" TargetMode="External" /><Relationship Id="rId5" Type="http://schemas.openxmlformats.org/officeDocument/2006/relationships/hyperlink" Target="https://podminky.urs.cz/item/CS_URS_2023_01/998014011" TargetMode="External" /><Relationship Id="rId6" Type="http://schemas.openxmlformats.org/officeDocument/2006/relationships/hyperlink" Target="https://podminky.urs.cz/item/CS_URS_2023_01/998014090" TargetMode="External" /><Relationship Id="rId7" Type="http://schemas.openxmlformats.org/officeDocument/2006/relationships/hyperlink" Target="https://podminky.urs.cz/item/CS_URS_2023_01/HZS1332" TargetMode="External" /><Relationship Id="rId8" Type="http://schemas.openxmlformats.org/officeDocument/2006/relationships/hyperlink" Target="https://podminky.urs.cz/item/CS_URS_2023_01/013244000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3221111" TargetMode="External" /><Relationship Id="rId2" Type="http://schemas.openxmlformats.org/officeDocument/2006/relationships/hyperlink" Target="https://podminky.urs.cz/item/CS_URS_2023_01/226113313" TargetMode="External" /><Relationship Id="rId3" Type="http://schemas.openxmlformats.org/officeDocument/2006/relationships/hyperlink" Target="https://podminky.urs.cz/item/CS_URS_2023_01/226113413" TargetMode="External" /><Relationship Id="rId4" Type="http://schemas.openxmlformats.org/officeDocument/2006/relationships/hyperlink" Target="https://podminky.urs.cz/item/CS_URS_2023_01/226114413" TargetMode="External" /><Relationship Id="rId5" Type="http://schemas.openxmlformats.org/officeDocument/2006/relationships/hyperlink" Target="https://podminky.urs.cz/item/CS_URS_2023_01/239111113" TargetMode="External" /><Relationship Id="rId6" Type="http://schemas.openxmlformats.org/officeDocument/2006/relationships/hyperlink" Target="https://podminky.urs.cz/item/CS_URS_2023_01/239111114" TargetMode="External" /><Relationship Id="rId7" Type="http://schemas.openxmlformats.org/officeDocument/2006/relationships/hyperlink" Target="https://podminky.urs.cz/item/CS_URS_2023_01/271532212" TargetMode="External" /><Relationship Id="rId8" Type="http://schemas.openxmlformats.org/officeDocument/2006/relationships/hyperlink" Target="https://podminky.urs.cz/item/CS_URS_2023_01/273322611" TargetMode="External" /><Relationship Id="rId9" Type="http://schemas.openxmlformats.org/officeDocument/2006/relationships/hyperlink" Target="https://podminky.urs.cz/item/CS_URS_2023_01/273351121" TargetMode="External" /><Relationship Id="rId10" Type="http://schemas.openxmlformats.org/officeDocument/2006/relationships/hyperlink" Target="https://podminky.urs.cz/item/CS_URS_2023_01/273351122" TargetMode="External" /><Relationship Id="rId11" Type="http://schemas.openxmlformats.org/officeDocument/2006/relationships/hyperlink" Target="https://podminky.urs.cz/item/CS_URS_2023_01/273353121" TargetMode="External" /><Relationship Id="rId12" Type="http://schemas.openxmlformats.org/officeDocument/2006/relationships/hyperlink" Target="https://podminky.urs.cz/item/CS_URS_2023_01/273361821" TargetMode="External" /><Relationship Id="rId13" Type="http://schemas.openxmlformats.org/officeDocument/2006/relationships/hyperlink" Target="https://podminky.urs.cz/item/CS_URS_2023_01/273362021" TargetMode="External" /><Relationship Id="rId14" Type="http://schemas.openxmlformats.org/officeDocument/2006/relationships/hyperlink" Target="https://podminky.urs.cz/item/CS_URS_2023_01/274313911" TargetMode="External" /><Relationship Id="rId15" Type="http://schemas.openxmlformats.org/officeDocument/2006/relationships/hyperlink" Target="https://podminky.urs.cz/item/CS_URS_2023_01/274322611" TargetMode="External" /><Relationship Id="rId16" Type="http://schemas.openxmlformats.org/officeDocument/2006/relationships/hyperlink" Target="https://podminky.urs.cz/item/CS_URS_2023_01/274351121" TargetMode="External" /><Relationship Id="rId17" Type="http://schemas.openxmlformats.org/officeDocument/2006/relationships/hyperlink" Target="https://podminky.urs.cz/item/CS_URS_2023_01/274351122" TargetMode="External" /><Relationship Id="rId18" Type="http://schemas.openxmlformats.org/officeDocument/2006/relationships/hyperlink" Target="https://podminky.urs.cz/item/CS_URS_2023_01/274352221" TargetMode="External" /><Relationship Id="rId19" Type="http://schemas.openxmlformats.org/officeDocument/2006/relationships/hyperlink" Target="https://podminky.urs.cz/item/CS_URS_2023_01/274352222" TargetMode="External" /><Relationship Id="rId20" Type="http://schemas.openxmlformats.org/officeDocument/2006/relationships/hyperlink" Target="https://podminky.urs.cz/item/CS_URS_2023_01/274361821" TargetMode="External" /><Relationship Id="rId21" Type="http://schemas.openxmlformats.org/officeDocument/2006/relationships/hyperlink" Target="https://podminky.urs.cz/item/CS_URS_2023_01/275322611" TargetMode="External" /><Relationship Id="rId22" Type="http://schemas.openxmlformats.org/officeDocument/2006/relationships/hyperlink" Target="https://podminky.urs.cz/item/CS_URS_2023_01/275322611" TargetMode="External" /><Relationship Id="rId23" Type="http://schemas.openxmlformats.org/officeDocument/2006/relationships/hyperlink" Target="https://podminky.urs.cz/item/CS_URS_2023_01/275351121" TargetMode="External" /><Relationship Id="rId24" Type="http://schemas.openxmlformats.org/officeDocument/2006/relationships/hyperlink" Target="https://podminky.urs.cz/item/CS_URS_2023_01/275351122" TargetMode="External" /><Relationship Id="rId25" Type="http://schemas.openxmlformats.org/officeDocument/2006/relationships/hyperlink" Target="https://podminky.urs.cz/item/CS_URS_2023_01/275361821" TargetMode="External" /><Relationship Id="rId26" Type="http://schemas.openxmlformats.org/officeDocument/2006/relationships/hyperlink" Target="https://podminky.urs.cz/item/CS_URS_2023_01/275361821" TargetMode="External" /><Relationship Id="rId27" Type="http://schemas.openxmlformats.org/officeDocument/2006/relationships/hyperlink" Target="https://podminky.urs.cz/item/CS_URS_2023_01/311113154" TargetMode="External" /><Relationship Id="rId28" Type="http://schemas.openxmlformats.org/officeDocument/2006/relationships/hyperlink" Target="https://podminky.urs.cz/item/CS_URS_2023_01/311361821" TargetMode="External" /><Relationship Id="rId29" Type="http://schemas.openxmlformats.org/officeDocument/2006/relationships/hyperlink" Target="https://podminky.urs.cz/item/CS_URS_2023_01/330321610" TargetMode="External" /><Relationship Id="rId30" Type="http://schemas.openxmlformats.org/officeDocument/2006/relationships/hyperlink" Target="https://podminky.urs.cz/item/CS_URS_2023_01/331351121" TargetMode="External" /><Relationship Id="rId31" Type="http://schemas.openxmlformats.org/officeDocument/2006/relationships/hyperlink" Target="https://podminky.urs.cz/item/CS_URS_2023_01/331351122" TargetMode="External" /><Relationship Id="rId32" Type="http://schemas.openxmlformats.org/officeDocument/2006/relationships/hyperlink" Target="https://podminky.urs.cz/item/CS_URS_2023_01/331361821" TargetMode="External" /><Relationship Id="rId33" Type="http://schemas.openxmlformats.org/officeDocument/2006/relationships/hyperlink" Target="https://podminky.urs.cz/item/CS_URS_2023_01/417321515" TargetMode="External" /><Relationship Id="rId34" Type="http://schemas.openxmlformats.org/officeDocument/2006/relationships/hyperlink" Target="https://podminky.urs.cz/item/CS_URS_2023_01/417351115" TargetMode="External" /><Relationship Id="rId35" Type="http://schemas.openxmlformats.org/officeDocument/2006/relationships/hyperlink" Target="https://podminky.urs.cz/item/CS_URS_2023_01/417351116" TargetMode="External" /><Relationship Id="rId36" Type="http://schemas.openxmlformats.org/officeDocument/2006/relationships/hyperlink" Target="https://podminky.urs.cz/item/CS_URS_2023_01/417361821" TargetMode="External" /><Relationship Id="rId37" Type="http://schemas.openxmlformats.org/officeDocument/2006/relationships/hyperlink" Target="https://podminky.urs.cz/item/CS_URS_2023_01/625141001" TargetMode="External" /><Relationship Id="rId38" Type="http://schemas.openxmlformats.org/officeDocument/2006/relationships/hyperlink" Target="https://podminky.urs.cz/item/CS_URS_2023_01/953312125" TargetMode="External" /><Relationship Id="rId39" Type="http://schemas.openxmlformats.org/officeDocument/2006/relationships/hyperlink" Target="https://podminky.urs.cz/item/CS_URS_2023_01/953334312" TargetMode="External" /><Relationship Id="rId40" Type="http://schemas.openxmlformats.org/officeDocument/2006/relationships/hyperlink" Target="https://podminky.urs.cz/item/CS_URS_2023_01/985331217" TargetMode="External" /><Relationship Id="rId41" Type="http://schemas.openxmlformats.org/officeDocument/2006/relationships/hyperlink" Target="https://podminky.urs.cz/item/CS_URS_2023_01/998021021" TargetMode="External" /><Relationship Id="rId42" Type="http://schemas.openxmlformats.org/officeDocument/2006/relationships/hyperlink" Target="https://podminky.urs.cz/item/CS_URS_2023_01/998021024" TargetMode="External" /><Relationship Id="rId43" Type="http://schemas.openxmlformats.org/officeDocument/2006/relationships/hyperlink" Target="https://podminky.urs.cz/item/CS_URS_2023_01/713131141" TargetMode="External" /><Relationship Id="rId44" Type="http://schemas.openxmlformats.org/officeDocument/2006/relationships/hyperlink" Target="https://podminky.urs.cz/item/CS_URS_2023_01/HZS1322" TargetMode="External" /><Relationship Id="rId45" Type="http://schemas.openxmlformats.org/officeDocument/2006/relationships/hyperlink" Target="https://podminky.urs.cz/item/CS_URS_2023_01/013244000" TargetMode="External" /><Relationship Id="rId4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53943211" TargetMode="External" /><Relationship Id="rId2" Type="http://schemas.openxmlformats.org/officeDocument/2006/relationships/hyperlink" Target="https://podminky.urs.cz/item/CS_URS_2023_01/998021021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4111101" TargetMode="External" /><Relationship Id="rId9" Type="http://schemas.openxmlformats.org/officeDocument/2006/relationships/hyperlink" Target="https://podminky.urs.cz/item/CS_URS_2023_01/451572111" TargetMode="External" /><Relationship Id="rId10" Type="http://schemas.openxmlformats.org/officeDocument/2006/relationships/hyperlink" Target="https://podminky.urs.cz/item/CS_URS_2023_01/877215231" TargetMode="External" /><Relationship Id="rId11" Type="http://schemas.openxmlformats.org/officeDocument/2006/relationships/hyperlink" Target="https://podminky.urs.cz/item/CS_URS_2023_01/877245231" TargetMode="External" /><Relationship Id="rId12" Type="http://schemas.openxmlformats.org/officeDocument/2006/relationships/hyperlink" Target="https://podminky.urs.cz/item/CS_URS_2023_01/877265211" TargetMode="External" /><Relationship Id="rId13" Type="http://schemas.openxmlformats.org/officeDocument/2006/relationships/hyperlink" Target="https://podminky.urs.cz/item/CS_URS_2023_01/877265231" TargetMode="External" /><Relationship Id="rId14" Type="http://schemas.openxmlformats.org/officeDocument/2006/relationships/hyperlink" Target="https://podminky.urs.cz/item/CS_URS_2023_01/877275211" TargetMode="External" /><Relationship Id="rId15" Type="http://schemas.openxmlformats.org/officeDocument/2006/relationships/hyperlink" Target="https://podminky.urs.cz/item/CS_URS_2023_01/877315211" TargetMode="External" /><Relationship Id="rId16" Type="http://schemas.openxmlformats.org/officeDocument/2006/relationships/hyperlink" Target="https://podminky.urs.cz/item/CS_URS_2023_01/977151115" TargetMode="External" /><Relationship Id="rId17" Type="http://schemas.openxmlformats.org/officeDocument/2006/relationships/hyperlink" Target="https://podminky.urs.cz/item/CS_URS_2023_01/977151115" TargetMode="External" /><Relationship Id="rId18" Type="http://schemas.openxmlformats.org/officeDocument/2006/relationships/hyperlink" Target="https://podminky.urs.cz/item/CS_URS_2023_01/977151124" TargetMode="External" /><Relationship Id="rId19" Type="http://schemas.openxmlformats.org/officeDocument/2006/relationships/hyperlink" Target="https://podminky.urs.cz/item/CS_URS_2023_01/998276101" TargetMode="External" /><Relationship Id="rId20" Type="http://schemas.openxmlformats.org/officeDocument/2006/relationships/hyperlink" Target="https://podminky.urs.cz/item/CS_URS_2023_01/721173401" TargetMode="External" /><Relationship Id="rId21" Type="http://schemas.openxmlformats.org/officeDocument/2006/relationships/hyperlink" Target="https://podminky.urs.cz/item/CS_URS_2023_01/721173402" TargetMode="External" /><Relationship Id="rId22" Type="http://schemas.openxmlformats.org/officeDocument/2006/relationships/hyperlink" Target="https://podminky.urs.cz/item/CS_URS_2023_01/721173403" TargetMode="External" /><Relationship Id="rId23" Type="http://schemas.openxmlformats.org/officeDocument/2006/relationships/hyperlink" Target="https://podminky.urs.cz/item/CS_URS_2023_01/721174024" TargetMode="External" /><Relationship Id="rId24" Type="http://schemas.openxmlformats.org/officeDocument/2006/relationships/hyperlink" Target="https://podminky.urs.cz/item/CS_URS_2023_01/721174025" TargetMode="External" /><Relationship Id="rId25" Type="http://schemas.openxmlformats.org/officeDocument/2006/relationships/hyperlink" Target="https://podminky.urs.cz/item/CS_URS_2023_01/721174043" TargetMode="External" /><Relationship Id="rId26" Type="http://schemas.openxmlformats.org/officeDocument/2006/relationships/hyperlink" Target="https://podminky.urs.cz/item/CS_URS_2023_01/721211421" TargetMode="External" /><Relationship Id="rId27" Type="http://schemas.openxmlformats.org/officeDocument/2006/relationships/hyperlink" Target="https://podminky.urs.cz/item/CS_URS_2023_01/721242116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1" TargetMode="External" /><Relationship Id="rId30" Type="http://schemas.openxmlformats.org/officeDocument/2006/relationships/hyperlink" Target="https://podminky.urs.cz/item/CS_URS_2023_01/721274125" TargetMode="External" /><Relationship Id="rId31" Type="http://schemas.openxmlformats.org/officeDocument/2006/relationships/hyperlink" Target="https://podminky.urs.cz/item/CS_URS_2023_01/721274126" TargetMode="External" /><Relationship Id="rId32" Type="http://schemas.openxmlformats.org/officeDocument/2006/relationships/hyperlink" Target="https://podminky.urs.cz/item/CS_URS_2023_01/721290111" TargetMode="External" /><Relationship Id="rId33" Type="http://schemas.openxmlformats.org/officeDocument/2006/relationships/hyperlink" Target="https://podminky.urs.cz/item/CS_URS_2023_01/721290112" TargetMode="External" /><Relationship Id="rId34" Type="http://schemas.openxmlformats.org/officeDocument/2006/relationships/hyperlink" Target="https://podminky.urs.cz/item/CS_URS_2023_01/998721101" TargetMode="External" /><Relationship Id="rId35" Type="http://schemas.openxmlformats.org/officeDocument/2006/relationships/hyperlink" Target="https://podminky.urs.cz/item/CS_URS_2023_01/722130234" TargetMode="External" /><Relationship Id="rId36" Type="http://schemas.openxmlformats.org/officeDocument/2006/relationships/hyperlink" Target="https://podminky.urs.cz/item/CS_URS_2023_01/722130235" TargetMode="External" /><Relationship Id="rId37" Type="http://schemas.openxmlformats.org/officeDocument/2006/relationships/hyperlink" Target="https://podminky.urs.cz/item/CS_URS_2023_01/722171935" TargetMode="External" /><Relationship Id="rId38" Type="http://schemas.openxmlformats.org/officeDocument/2006/relationships/hyperlink" Target="https://podminky.urs.cz/item/CS_URS_2023_01/722171935" TargetMode="External" /><Relationship Id="rId39" Type="http://schemas.openxmlformats.org/officeDocument/2006/relationships/hyperlink" Target="https://podminky.urs.cz/item/CS_URS_2023_01/722173115" TargetMode="External" /><Relationship Id="rId40" Type="http://schemas.openxmlformats.org/officeDocument/2006/relationships/hyperlink" Target="https://podminky.urs.cz/item/CS_URS_2023_01/722174022" TargetMode="External" /><Relationship Id="rId41" Type="http://schemas.openxmlformats.org/officeDocument/2006/relationships/hyperlink" Target="https://podminky.urs.cz/item/CS_URS_2023_01/722174023" TargetMode="External" /><Relationship Id="rId42" Type="http://schemas.openxmlformats.org/officeDocument/2006/relationships/hyperlink" Target="https://podminky.urs.cz/item/CS_URS_2023_01/722174024" TargetMode="External" /><Relationship Id="rId43" Type="http://schemas.openxmlformats.org/officeDocument/2006/relationships/hyperlink" Target="https://podminky.urs.cz/item/CS_URS_2023_01/722174025" TargetMode="External" /><Relationship Id="rId44" Type="http://schemas.openxmlformats.org/officeDocument/2006/relationships/hyperlink" Target="https://podminky.urs.cz/item/CS_URS_2023_01/722176140" TargetMode="External" /><Relationship Id="rId45" Type="http://schemas.openxmlformats.org/officeDocument/2006/relationships/hyperlink" Target="https://podminky.urs.cz/item/CS_URS_2023_01/722176140" TargetMode="External" /><Relationship Id="rId46" Type="http://schemas.openxmlformats.org/officeDocument/2006/relationships/hyperlink" Target="https://podminky.urs.cz/item/CS_URS_2023_01/722181231" TargetMode="External" /><Relationship Id="rId47" Type="http://schemas.openxmlformats.org/officeDocument/2006/relationships/hyperlink" Target="https://podminky.urs.cz/item/CS_URS_2023_01/722181232" TargetMode="External" /><Relationship Id="rId48" Type="http://schemas.openxmlformats.org/officeDocument/2006/relationships/hyperlink" Target="https://podminky.urs.cz/item/CS_URS_2023_01/722181232" TargetMode="External" /><Relationship Id="rId49" Type="http://schemas.openxmlformats.org/officeDocument/2006/relationships/hyperlink" Target="https://podminky.urs.cz/item/CS_URS_2023_01/722181241" TargetMode="External" /><Relationship Id="rId50" Type="http://schemas.openxmlformats.org/officeDocument/2006/relationships/hyperlink" Target="https://podminky.urs.cz/item/CS_URS_2023_01/722219101" TargetMode="External" /><Relationship Id="rId51" Type="http://schemas.openxmlformats.org/officeDocument/2006/relationships/hyperlink" Target="https://podminky.urs.cz/item/CS_URS_2023_01/722220111" TargetMode="External" /><Relationship Id="rId52" Type="http://schemas.openxmlformats.org/officeDocument/2006/relationships/hyperlink" Target="https://podminky.urs.cz/item/CS_URS_2023_01/722220243" TargetMode="External" /><Relationship Id="rId53" Type="http://schemas.openxmlformats.org/officeDocument/2006/relationships/hyperlink" Target="https://podminky.urs.cz/item/CS_URS_2023_01/722224115" TargetMode="External" /><Relationship Id="rId54" Type="http://schemas.openxmlformats.org/officeDocument/2006/relationships/hyperlink" Target="https://podminky.urs.cz/item/CS_URS_2023_01/722230103" TargetMode="External" /><Relationship Id="rId55" Type="http://schemas.openxmlformats.org/officeDocument/2006/relationships/hyperlink" Target="https://podminky.urs.cz/item/CS_URS_2023_01/722230104" TargetMode="External" /><Relationship Id="rId56" Type="http://schemas.openxmlformats.org/officeDocument/2006/relationships/hyperlink" Target="https://podminky.urs.cz/item/CS_URS_2023_01/722231072" TargetMode="External" /><Relationship Id="rId57" Type="http://schemas.openxmlformats.org/officeDocument/2006/relationships/hyperlink" Target="https://podminky.urs.cz/item/CS_URS_2023_01/722231075" TargetMode="External" /><Relationship Id="rId58" Type="http://schemas.openxmlformats.org/officeDocument/2006/relationships/hyperlink" Target="https://podminky.urs.cz/item/CS_URS_2023_01/722231141" TargetMode="External" /><Relationship Id="rId59" Type="http://schemas.openxmlformats.org/officeDocument/2006/relationships/hyperlink" Target="https://podminky.urs.cz/item/CS_URS_2023_01/722231221" TargetMode="External" /><Relationship Id="rId60" Type="http://schemas.openxmlformats.org/officeDocument/2006/relationships/hyperlink" Target="https://podminky.urs.cz/item/CS_URS_2023_01/722232061" TargetMode="External" /><Relationship Id="rId61" Type="http://schemas.openxmlformats.org/officeDocument/2006/relationships/hyperlink" Target="https://podminky.urs.cz/item/CS_URS_2023_01/722232061" TargetMode="External" /><Relationship Id="rId62" Type="http://schemas.openxmlformats.org/officeDocument/2006/relationships/hyperlink" Target="https://podminky.urs.cz/item/CS_URS_2023_01/722240121" TargetMode="External" /><Relationship Id="rId63" Type="http://schemas.openxmlformats.org/officeDocument/2006/relationships/hyperlink" Target="https://podminky.urs.cz/item/CS_URS_2023_01/722240122" TargetMode="External" /><Relationship Id="rId64" Type="http://schemas.openxmlformats.org/officeDocument/2006/relationships/hyperlink" Target="https://podminky.urs.cz/item/CS_URS_2023_01/722240123" TargetMode="External" /><Relationship Id="rId65" Type="http://schemas.openxmlformats.org/officeDocument/2006/relationships/hyperlink" Target="https://podminky.urs.cz/item/CS_URS_2023_01/722240123" TargetMode="External" /><Relationship Id="rId66" Type="http://schemas.openxmlformats.org/officeDocument/2006/relationships/hyperlink" Target="https://podminky.urs.cz/item/CS_URS_2023_01/722240125" TargetMode="External" /><Relationship Id="rId67" Type="http://schemas.openxmlformats.org/officeDocument/2006/relationships/hyperlink" Target="https://podminky.urs.cz/item/CS_URS_2023_01/722250133" TargetMode="External" /><Relationship Id="rId68" Type="http://schemas.openxmlformats.org/officeDocument/2006/relationships/hyperlink" Target="https://podminky.urs.cz/item/CS_URS_2023_01/722290226" TargetMode="External" /><Relationship Id="rId69" Type="http://schemas.openxmlformats.org/officeDocument/2006/relationships/hyperlink" Target="https://podminky.urs.cz/item/CS_URS_2023_01/722290226" TargetMode="External" /><Relationship Id="rId70" Type="http://schemas.openxmlformats.org/officeDocument/2006/relationships/hyperlink" Target="https://podminky.urs.cz/item/CS_URS_2023_01/722290234" TargetMode="External" /><Relationship Id="rId71" Type="http://schemas.openxmlformats.org/officeDocument/2006/relationships/hyperlink" Target="https://podminky.urs.cz/item/CS_URS_2023_01/725111132" TargetMode="External" /><Relationship Id="rId72" Type="http://schemas.openxmlformats.org/officeDocument/2006/relationships/hyperlink" Target="https://podminky.urs.cz/item/CS_URS_2023_01/725112022" TargetMode="External" /><Relationship Id="rId73" Type="http://schemas.openxmlformats.org/officeDocument/2006/relationships/hyperlink" Target="https://podminky.urs.cz/item/CS_URS_2023_01/725119125" TargetMode="External" /><Relationship Id="rId74" Type="http://schemas.openxmlformats.org/officeDocument/2006/relationships/hyperlink" Target="https://podminky.urs.cz/item/CS_URS_2023_01/725121011" TargetMode="External" /><Relationship Id="rId75" Type="http://schemas.openxmlformats.org/officeDocument/2006/relationships/hyperlink" Target="https://podminky.urs.cz/item/CS_URS_2023_01/725121502" TargetMode="External" /><Relationship Id="rId76" Type="http://schemas.openxmlformats.org/officeDocument/2006/relationships/hyperlink" Target="https://podminky.urs.cz/item/CS_URS_2023_01/725211616" TargetMode="External" /><Relationship Id="rId77" Type="http://schemas.openxmlformats.org/officeDocument/2006/relationships/hyperlink" Target="https://podminky.urs.cz/item/CS_URS_2023_01/725211681" TargetMode="External" /><Relationship Id="rId78" Type="http://schemas.openxmlformats.org/officeDocument/2006/relationships/hyperlink" Target="https://podminky.urs.cz/item/CS_URS_2023_01/725331111" TargetMode="External" /><Relationship Id="rId79" Type="http://schemas.openxmlformats.org/officeDocument/2006/relationships/hyperlink" Target="https://podminky.urs.cz/item/CS_URS_2023_01/725539201" TargetMode="External" /><Relationship Id="rId80" Type="http://schemas.openxmlformats.org/officeDocument/2006/relationships/hyperlink" Target="https://podminky.urs.cz/item/CS_URS_2023_01/725821312" TargetMode="External" /><Relationship Id="rId81" Type="http://schemas.openxmlformats.org/officeDocument/2006/relationships/hyperlink" Target="https://podminky.urs.cz/item/CS_URS_2023_01/725822642" TargetMode="External" /><Relationship Id="rId82" Type="http://schemas.openxmlformats.org/officeDocument/2006/relationships/hyperlink" Target="https://podminky.urs.cz/item/CS_URS_2023_01/725822652" TargetMode="External" /><Relationship Id="rId83" Type="http://schemas.openxmlformats.org/officeDocument/2006/relationships/hyperlink" Target="https://podminky.urs.cz/item/CS_URS_2023_01/725865411" TargetMode="External" /><Relationship Id="rId84" Type="http://schemas.openxmlformats.org/officeDocument/2006/relationships/hyperlink" Target="https://podminky.urs.cz/item/CS_URS_2023_01/726131001" TargetMode="External" /><Relationship Id="rId85" Type="http://schemas.openxmlformats.org/officeDocument/2006/relationships/hyperlink" Target="https://podminky.urs.cz/item/CS_URS_2023_01/726131002" TargetMode="External" /><Relationship Id="rId86" Type="http://schemas.openxmlformats.org/officeDocument/2006/relationships/hyperlink" Target="https://podminky.urs.cz/item/CS_URS_2023_01/726131021" TargetMode="External" /><Relationship Id="rId87" Type="http://schemas.openxmlformats.org/officeDocument/2006/relationships/hyperlink" Target="https://podminky.urs.cz/item/CS_URS_2023_01/726131042" TargetMode="External" /><Relationship Id="rId88" Type="http://schemas.openxmlformats.org/officeDocument/2006/relationships/hyperlink" Target="https://podminky.urs.cz/item/CS_URS_2023_01/726131043" TargetMode="External" /><Relationship Id="rId89" Type="http://schemas.openxmlformats.org/officeDocument/2006/relationships/hyperlink" Target="https://podminky.urs.cz/item/CS_URS_2023_01/727212114" TargetMode="External" /><Relationship Id="rId90" Type="http://schemas.openxmlformats.org/officeDocument/2006/relationships/hyperlink" Target="https://podminky.urs.cz/item/CS_URS_2023_01/727212114" TargetMode="External" /><Relationship Id="rId91" Type="http://schemas.openxmlformats.org/officeDocument/2006/relationships/hyperlink" Target="https://podminky.urs.cz/item/CS_URS_2023_01/727212119" TargetMode="External" /><Relationship Id="rId92" Type="http://schemas.openxmlformats.org/officeDocument/2006/relationships/hyperlink" Target="https://podminky.urs.cz/item/CS_URS_2023_01/HZS1431" TargetMode="External" /><Relationship Id="rId93" Type="http://schemas.openxmlformats.org/officeDocument/2006/relationships/hyperlink" Target="https://podminky.urs.cz/item/CS_URS_2023_01/HZS2212" TargetMode="External" /><Relationship Id="rId94" Type="http://schemas.openxmlformats.org/officeDocument/2006/relationships/hyperlink" Target="https://podminky.urs.cz/item/CS_URS_2023_01/HZS2492" TargetMode="External" /><Relationship Id="rId9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510044" TargetMode="External" /><Relationship Id="rId2" Type="http://schemas.openxmlformats.org/officeDocument/2006/relationships/hyperlink" Target="https://podminky.urs.cz/item/CS_URS_2023_01/751510044" TargetMode="External" /><Relationship Id="rId3" Type="http://schemas.openxmlformats.org/officeDocument/2006/relationships/hyperlink" Target="https://podminky.urs.cz/item/CS_URS_2023_01/751511024" TargetMode="External" /><Relationship Id="rId4" Type="http://schemas.openxmlformats.org/officeDocument/2006/relationships/hyperlink" Target="https://podminky.urs.cz/item/CS_URS_2023_01/751133012" TargetMode="External" /><Relationship Id="rId5" Type="http://schemas.openxmlformats.org/officeDocument/2006/relationships/hyperlink" Target="https://podminky.urs.cz/item/CS_URS_2023_01/751514662" TargetMode="External" /><Relationship Id="rId6" Type="http://schemas.openxmlformats.org/officeDocument/2006/relationships/hyperlink" Target="https://podminky.urs.cz/item/CS_URS_2023_01/751514762" TargetMode="External" /><Relationship Id="rId7" Type="http://schemas.openxmlformats.org/officeDocument/2006/relationships/hyperlink" Target="https://podminky.urs.cz/item/CS_URS_2023_01/751537147" TargetMode="External" /><Relationship Id="rId8" Type="http://schemas.openxmlformats.org/officeDocument/2006/relationships/hyperlink" Target="https://podminky.urs.cz/item/CS_URS_2023_01/751537146" TargetMode="External" /><Relationship Id="rId9" Type="http://schemas.openxmlformats.org/officeDocument/2006/relationships/hyperlink" Target="https://podminky.urs.cz/item/CS_URS_2023_01/751537146" TargetMode="External" /><Relationship Id="rId10" Type="http://schemas.openxmlformats.org/officeDocument/2006/relationships/hyperlink" Target="https://podminky.urs.cz/item/CS_URS_2023_01/751322012" TargetMode="External" /><Relationship Id="rId11" Type="http://schemas.openxmlformats.org/officeDocument/2006/relationships/hyperlink" Target="https://podminky.urs.cz/item/CS_URS_2023_01/751322011" TargetMode="External" /><Relationship Id="rId12" Type="http://schemas.openxmlformats.org/officeDocument/2006/relationships/hyperlink" Target="https://podminky.urs.cz/item/CS_URS_2023_01/751398023" TargetMode="External" /><Relationship Id="rId13" Type="http://schemas.openxmlformats.org/officeDocument/2006/relationships/hyperlink" Target="https://podminky.urs.cz/item/CS_URS_2023_01/751510043" TargetMode="External" /><Relationship Id="rId14" Type="http://schemas.openxmlformats.org/officeDocument/2006/relationships/hyperlink" Target="https://podminky.urs.cz/item/CS_URS_2023_01/751510042" TargetMode="External" /><Relationship Id="rId15" Type="http://schemas.openxmlformats.org/officeDocument/2006/relationships/hyperlink" Target="https://podminky.urs.cz/item/CS_URS_2023_01/751511022" TargetMode="External" /><Relationship Id="rId16" Type="http://schemas.openxmlformats.org/officeDocument/2006/relationships/hyperlink" Target="https://podminky.urs.cz/item/CS_URS_2023_01/751133012" TargetMode="External" /><Relationship Id="rId17" Type="http://schemas.openxmlformats.org/officeDocument/2006/relationships/hyperlink" Target="https://podminky.urs.cz/item/CS_URS_2023_01/751398043" TargetMode="External" /><Relationship Id="rId18" Type="http://schemas.openxmlformats.org/officeDocument/2006/relationships/hyperlink" Target="https://podminky.urs.cz/item/CS_URS_2023_01/751398042" TargetMode="External" /><Relationship Id="rId19" Type="http://schemas.openxmlformats.org/officeDocument/2006/relationships/hyperlink" Target="https://podminky.urs.cz/item/CS_URS_2023_01/751344112" TargetMode="External" /><Relationship Id="rId20" Type="http://schemas.openxmlformats.org/officeDocument/2006/relationships/hyperlink" Target="https://podminky.urs.cz/item/CS_URS_2023_01/751510043" TargetMode="External" /><Relationship Id="rId21" Type="http://schemas.openxmlformats.org/officeDocument/2006/relationships/hyperlink" Target="https://podminky.urs.cz/item/CS_URS_2023_01/751510044" TargetMode="External" /><Relationship Id="rId22" Type="http://schemas.openxmlformats.org/officeDocument/2006/relationships/hyperlink" Target="https://podminky.urs.cz/item/CS_URS_2023_01/998751101" TargetMode="External" /><Relationship Id="rId23" Type="http://schemas.openxmlformats.org/officeDocument/2006/relationships/hyperlink" Target="https://podminky.urs.cz/item/CS_URS_2023_01/HZS3211" TargetMode="External" /><Relationship Id="rId24" Type="http://schemas.openxmlformats.org/officeDocument/2006/relationships/hyperlink" Target="https://podminky.urs.cz/item/CS_URS_2023_01/HZS3231" TargetMode="External" /><Relationship Id="rId25" Type="http://schemas.openxmlformats.org/officeDocument/2006/relationships/hyperlink" Target="https://podminky.urs.cz/item/CS_URS_2023_01/092203000" TargetMode="External" /><Relationship Id="rId2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311211" TargetMode="External" /><Relationship Id="rId2" Type="http://schemas.openxmlformats.org/officeDocument/2006/relationships/hyperlink" Target="https://podminky.urs.cz/item/CS_URS_2023_01/713311221" TargetMode="External" /><Relationship Id="rId3" Type="http://schemas.openxmlformats.org/officeDocument/2006/relationships/hyperlink" Target="https://podminky.urs.cz/item/CS_URS_2023_01/713391111" TargetMode="External" /><Relationship Id="rId4" Type="http://schemas.openxmlformats.org/officeDocument/2006/relationships/hyperlink" Target="https://podminky.urs.cz/item/CS_URS_2023_01/713391112" TargetMode="External" /><Relationship Id="rId5" Type="http://schemas.openxmlformats.org/officeDocument/2006/relationships/hyperlink" Target="https://podminky.urs.cz/item/CS_URS_2023_01/713463311" TargetMode="External" /><Relationship Id="rId6" Type="http://schemas.openxmlformats.org/officeDocument/2006/relationships/hyperlink" Target="https://podminky.urs.cz/item/CS_URS_2023_01/713463312" TargetMode="External" /><Relationship Id="rId7" Type="http://schemas.openxmlformats.org/officeDocument/2006/relationships/hyperlink" Target="https://podminky.urs.cz/item/CS_URS_2023_01/713463411" TargetMode="External" /><Relationship Id="rId8" Type="http://schemas.openxmlformats.org/officeDocument/2006/relationships/hyperlink" Target="https://podminky.urs.cz/item/CS_URS_2023_01/713491111" TargetMode="External" /><Relationship Id="rId9" Type="http://schemas.openxmlformats.org/officeDocument/2006/relationships/hyperlink" Target="https://podminky.urs.cz/item/CS_URS_2023_01/998713101" TargetMode="External" /><Relationship Id="rId10" Type="http://schemas.openxmlformats.org/officeDocument/2006/relationships/hyperlink" Target="https://podminky.urs.cz/item/CS_URS_2023_01/733111122" TargetMode="External" /><Relationship Id="rId11" Type="http://schemas.openxmlformats.org/officeDocument/2006/relationships/hyperlink" Target="https://podminky.urs.cz/item/CS_URS_2023_01/733111123" TargetMode="External" /><Relationship Id="rId12" Type="http://schemas.openxmlformats.org/officeDocument/2006/relationships/hyperlink" Target="https://podminky.urs.cz/item/CS_URS_2023_01/733111124" TargetMode="External" /><Relationship Id="rId13" Type="http://schemas.openxmlformats.org/officeDocument/2006/relationships/hyperlink" Target="https://podminky.urs.cz/item/CS_URS_2023_01/733111125" TargetMode="External" /><Relationship Id="rId14" Type="http://schemas.openxmlformats.org/officeDocument/2006/relationships/hyperlink" Target="https://podminky.urs.cz/item/CS_URS_2023_01/733111126" TargetMode="External" /><Relationship Id="rId15" Type="http://schemas.openxmlformats.org/officeDocument/2006/relationships/hyperlink" Target="https://podminky.urs.cz/item/CS_URS_2023_01/733111127" TargetMode="External" /><Relationship Id="rId16" Type="http://schemas.openxmlformats.org/officeDocument/2006/relationships/hyperlink" Target="https://podminky.urs.cz/item/CS_URS_2023_01/733111128" TargetMode="External" /><Relationship Id="rId17" Type="http://schemas.openxmlformats.org/officeDocument/2006/relationships/hyperlink" Target="https://podminky.urs.cz/item/CS_URS_2023_01/733113116" TargetMode="External" /><Relationship Id="rId18" Type="http://schemas.openxmlformats.org/officeDocument/2006/relationships/hyperlink" Target="https://podminky.urs.cz/item/CS_URS_2023_01/733121162" TargetMode="External" /><Relationship Id="rId19" Type="http://schemas.openxmlformats.org/officeDocument/2006/relationships/hyperlink" Target="https://podminky.urs.cz/item/CS_URS_2023_01/733124119" TargetMode="External" /><Relationship Id="rId20" Type="http://schemas.openxmlformats.org/officeDocument/2006/relationships/hyperlink" Target="https://podminky.urs.cz/item/CS_URS_2023_01/733190107" TargetMode="External" /><Relationship Id="rId21" Type="http://schemas.openxmlformats.org/officeDocument/2006/relationships/hyperlink" Target="https://podminky.urs.cz/item/CS_URS_2023_01/733190108" TargetMode="External" /><Relationship Id="rId22" Type="http://schemas.openxmlformats.org/officeDocument/2006/relationships/hyperlink" Target="https://podminky.urs.cz/item/CS_URS_2023_01/733190217" TargetMode="External" /><Relationship Id="rId23" Type="http://schemas.openxmlformats.org/officeDocument/2006/relationships/hyperlink" Target="https://podminky.urs.cz/item/CS_URS_2023_01/733190225" TargetMode="External" /><Relationship Id="rId24" Type="http://schemas.openxmlformats.org/officeDocument/2006/relationships/hyperlink" Target="https://podminky.urs.cz/item/CS_URS_2023_01/733191926" TargetMode="External" /><Relationship Id="rId25" Type="http://schemas.openxmlformats.org/officeDocument/2006/relationships/hyperlink" Target="https://podminky.urs.cz/item/CS_URS_2023_01/733223202" TargetMode="External" /><Relationship Id="rId26" Type="http://schemas.openxmlformats.org/officeDocument/2006/relationships/hyperlink" Target="https://podminky.urs.cz/item/CS_URS_2023_01/733223203" TargetMode="External" /><Relationship Id="rId27" Type="http://schemas.openxmlformats.org/officeDocument/2006/relationships/hyperlink" Target="https://podminky.urs.cz/item/CS_URS_2023_01/733223204" TargetMode="External" /><Relationship Id="rId28" Type="http://schemas.openxmlformats.org/officeDocument/2006/relationships/hyperlink" Target="https://podminky.urs.cz/item/CS_URS_2023_01/733224222" TargetMode="External" /><Relationship Id="rId29" Type="http://schemas.openxmlformats.org/officeDocument/2006/relationships/hyperlink" Target="https://podminky.urs.cz/item/CS_URS_2023_01/733224223" TargetMode="External" /><Relationship Id="rId30" Type="http://schemas.openxmlformats.org/officeDocument/2006/relationships/hyperlink" Target="https://podminky.urs.cz/item/CS_URS_2023_01/733291101" TargetMode="External" /><Relationship Id="rId31" Type="http://schemas.openxmlformats.org/officeDocument/2006/relationships/hyperlink" Target="https://podminky.urs.cz/item/CS_URS_2023_01/734173216" TargetMode="External" /><Relationship Id="rId32" Type="http://schemas.openxmlformats.org/officeDocument/2006/relationships/hyperlink" Target="https://podminky.urs.cz/item/CS_URS_2023_01/734173412" TargetMode="External" /><Relationship Id="rId33" Type="http://schemas.openxmlformats.org/officeDocument/2006/relationships/hyperlink" Target="https://podminky.urs.cz/item/CS_URS_2023_01/734173413" TargetMode="External" /><Relationship Id="rId34" Type="http://schemas.openxmlformats.org/officeDocument/2006/relationships/hyperlink" Target="https://podminky.urs.cz/item/CS_URS_2023_01/734173416" TargetMode="External" /><Relationship Id="rId35" Type="http://schemas.openxmlformats.org/officeDocument/2006/relationships/hyperlink" Target="https://podminky.urs.cz/item/CS_URS_2023_01/734193115" TargetMode="External" /><Relationship Id="rId36" Type="http://schemas.openxmlformats.org/officeDocument/2006/relationships/hyperlink" Target="https://podminky.urs.cz/item/CS_URS_2023_01/734209113" TargetMode="External" /><Relationship Id="rId37" Type="http://schemas.openxmlformats.org/officeDocument/2006/relationships/hyperlink" Target="https://podminky.urs.cz/item/CS_URS_2023_01/734209123" TargetMode="External" /><Relationship Id="rId38" Type="http://schemas.openxmlformats.org/officeDocument/2006/relationships/hyperlink" Target="https://podminky.urs.cz/item/CS_URS_2023_01/734209124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19" TargetMode="External" /><Relationship Id="rId41" Type="http://schemas.openxmlformats.org/officeDocument/2006/relationships/hyperlink" Target="https://podminky.urs.cz/item/CS_URS_2023_01/734220102" TargetMode="External" /><Relationship Id="rId42" Type="http://schemas.openxmlformats.org/officeDocument/2006/relationships/hyperlink" Target="https://podminky.urs.cz/item/CS_URS_2023_01/734220103" TargetMode="External" /><Relationship Id="rId43" Type="http://schemas.openxmlformats.org/officeDocument/2006/relationships/hyperlink" Target="https://podminky.urs.cz/item/CS_URS_2023_01/734221532R" TargetMode="External" /><Relationship Id="rId44" Type="http://schemas.openxmlformats.org/officeDocument/2006/relationships/hyperlink" Target="https://podminky.urs.cz/item/CS_URS_2023_01/734221533R" TargetMode="External" /><Relationship Id="rId45" Type="http://schemas.openxmlformats.org/officeDocument/2006/relationships/hyperlink" Target="https://podminky.urs.cz/item/CS_URS_2023_01/734242411" TargetMode="External" /><Relationship Id="rId46" Type="http://schemas.openxmlformats.org/officeDocument/2006/relationships/hyperlink" Target="https://podminky.urs.cz/item/CS_URS_2023_01/734242413" TargetMode="External" /><Relationship Id="rId47" Type="http://schemas.openxmlformats.org/officeDocument/2006/relationships/hyperlink" Target="https://podminky.urs.cz/item/CS_URS_2023_01/734242415" TargetMode="External" /><Relationship Id="rId48" Type="http://schemas.openxmlformats.org/officeDocument/2006/relationships/hyperlink" Target="https://podminky.urs.cz/item/CS_URS_2023_01/734242416" TargetMode="External" /><Relationship Id="rId49" Type="http://schemas.openxmlformats.org/officeDocument/2006/relationships/hyperlink" Target="https://podminky.urs.cz/item/CS_URS_2023_01/734251211" TargetMode="External" /><Relationship Id="rId50" Type="http://schemas.openxmlformats.org/officeDocument/2006/relationships/hyperlink" Target="https://podminky.urs.cz/item/CS_URS_2023_01/734261417" TargetMode="External" /><Relationship Id="rId51" Type="http://schemas.openxmlformats.org/officeDocument/2006/relationships/hyperlink" Target="https://podminky.urs.cz/item/CS_URS_2023_01/734261418" TargetMode="External" /><Relationship Id="rId52" Type="http://schemas.openxmlformats.org/officeDocument/2006/relationships/hyperlink" Target="https://podminky.urs.cz/item/CS_URS_2023_01/734291123" TargetMode="External" /><Relationship Id="rId53" Type="http://schemas.openxmlformats.org/officeDocument/2006/relationships/hyperlink" Target="https://podminky.urs.cz/item/CS_URS_2023_01/734291124" TargetMode="External" /><Relationship Id="rId54" Type="http://schemas.openxmlformats.org/officeDocument/2006/relationships/hyperlink" Target="https://podminky.urs.cz/item/CS_URS_2023_01/734291263" TargetMode="External" /><Relationship Id="rId55" Type="http://schemas.openxmlformats.org/officeDocument/2006/relationships/hyperlink" Target="https://podminky.urs.cz/item/CS_URS_2023_01/734291265" TargetMode="External" /><Relationship Id="rId56" Type="http://schemas.openxmlformats.org/officeDocument/2006/relationships/hyperlink" Target="https://podminky.urs.cz/item/CS_URS_2023_01/734291266" TargetMode="External" /><Relationship Id="rId57" Type="http://schemas.openxmlformats.org/officeDocument/2006/relationships/hyperlink" Target="https://podminky.urs.cz/item/CS_URS_2023_01/734292714" TargetMode="External" /><Relationship Id="rId58" Type="http://schemas.openxmlformats.org/officeDocument/2006/relationships/hyperlink" Target="https://podminky.urs.cz/item/CS_URS_2023_01/734292715" TargetMode="External" /><Relationship Id="rId59" Type="http://schemas.openxmlformats.org/officeDocument/2006/relationships/hyperlink" Target="https://podminky.urs.cz/item/CS_URS_2023_01/734292716" TargetMode="External" /><Relationship Id="rId60" Type="http://schemas.openxmlformats.org/officeDocument/2006/relationships/hyperlink" Target="https://podminky.urs.cz/item/CS_URS_2023_01/734292717" TargetMode="External" /><Relationship Id="rId61" Type="http://schemas.openxmlformats.org/officeDocument/2006/relationships/hyperlink" Target="https://podminky.urs.cz/item/CS_URS_2023_01/734411101" TargetMode="External" /><Relationship Id="rId62" Type="http://schemas.openxmlformats.org/officeDocument/2006/relationships/hyperlink" Target="https://podminky.urs.cz/item/CS_URS_2023_01/734421101" TargetMode="External" /><Relationship Id="rId63" Type="http://schemas.openxmlformats.org/officeDocument/2006/relationships/hyperlink" Target="https://podminky.urs.cz/item/CS_URS_2023_01/734424102" TargetMode="External" /><Relationship Id="rId64" Type="http://schemas.openxmlformats.org/officeDocument/2006/relationships/hyperlink" Target="https://podminky.urs.cz/item/CS_URS_2023_01/734494213" TargetMode="External" /><Relationship Id="rId65" Type="http://schemas.openxmlformats.org/officeDocument/2006/relationships/hyperlink" Target="https://podminky.urs.cz/item/CS_URS_2023_01/734494214" TargetMode="External" /><Relationship Id="rId66" Type="http://schemas.openxmlformats.org/officeDocument/2006/relationships/hyperlink" Target="https://podminky.urs.cz/item/CS_URS_2023_01/998734101" TargetMode="External" /><Relationship Id="rId67" Type="http://schemas.openxmlformats.org/officeDocument/2006/relationships/hyperlink" Target="https://podminky.urs.cz/item/CS_URS_2023_01/735151271" TargetMode="External" /><Relationship Id="rId68" Type="http://schemas.openxmlformats.org/officeDocument/2006/relationships/hyperlink" Target="https://podminky.urs.cz/item/CS_URS_2023_01/735151471" TargetMode="External" /><Relationship Id="rId69" Type="http://schemas.openxmlformats.org/officeDocument/2006/relationships/hyperlink" Target="https://podminky.urs.cz/item/CS_URS_2023_01/735151472" TargetMode="External" /><Relationship Id="rId70" Type="http://schemas.openxmlformats.org/officeDocument/2006/relationships/hyperlink" Target="https://podminky.urs.cz/item/CS_URS_2023_01/735151477" TargetMode="External" /><Relationship Id="rId71" Type="http://schemas.openxmlformats.org/officeDocument/2006/relationships/hyperlink" Target="https://podminky.urs.cz/item/CS_URS_2023_01/735151479" TargetMode="External" /><Relationship Id="rId72" Type="http://schemas.openxmlformats.org/officeDocument/2006/relationships/hyperlink" Target="https://podminky.urs.cz/item/CS_URS_2023_01/735151480" TargetMode="External" /><Relationship Id="rId73" Type="http://schemas.openxmlformats.org/officeDocument/2006/relationships/hyperlink" Target="https://podminky.urs.cz/item/CS_URS_2023_01/735151481" TargetMode="External" /><Relationship Id="rId74" Type="http://schemas.openxmlformats.org/officeDocument/2006/relationships/hyperlink" Target="https://podminky.urs.cz/item/CS_URS_2023_01/735151580" TargetMode="External" /><Relationship Id="rId75" Type="http://schemas.openxmlformats.org/officeDocument/2006/relationships/hyperlink" Target="https://podminky.urs.cz/item/CS_URS_2023_01/735159230" TargetMode="External" /><Relationship Id="rId76" Type="http://schemas.openxmlformats.org/officeDocument/2006/relationships/hyperlink" Target="https://podminky.urs.cz/item/CS_URS_2023_01/735191904" TargetMode="External" /><Relationship Id="rId77" Type="http://schemas.openxmlformats.org/officeDocument/2006/relationships/hyperlink" Target="https://podminky.urs.cz/item/CS_URS_2023_01/998735101" TargetMode="External" /><Relationship Id="rId78" Type="http://schemas.openxmlformats.org/officeDocument/2006/relationships/hyperlink" Target="https://podminky.urs.cz/item/CS_URS_2023_01/767995112" TargetMode="External" /><Relationship Id="rId79" Type="http://schemas.openxmlformats.org/officeDocument/2006/relationships/hyperlink" Target="https://podminky.urs.cz/item/CS_URS_2023_01/998767101" TargetMode="External" /><Relationship Id="rId80" Type="http://schemas.openxmlformats.org/officeDocument/2006/relationships/hyperlink" Target="https://podminky.urs.cz/item/CS_URS_2023_01/783314203" TargetMode="External" /><Relationship Id="rId81" Type="http://schemas.openxmlformats.org/officeDocument/2006/relationships/hyperlink" Target="https://podminky.urs.cz/item/CS_URS_2023_01/783317101" TargetMode="External" /><Relationship Id="rId82" Type="http://schemas.openxmlformats.org/officeDocument/2006/relationships/hyperlink" Target="https://podminky.urs.cz/item/CS_URS_2023_01/783601345" TargetMode="External" /><Relationship Id="rId83" Type="http://schemas.openxmlformats.org/officeDocument/2006/relationships/hyperlink" Target="https://podminky.urs.cz/item/CS_URS_2023_01/783601441" TargetMode="External" /><Relationship Id="rId84" Type="http://schemas.openxmlformats.org/officeDocument/2006/relationships/hyperlink" Target="https://podminky.urs.cz/item/CS_URS_2023_01/783614653" TargetMode="External" /><Relationship Id="rId85" Type="http://schemas.openxmlformats.org/officeDocument/2006/relationships/hyperlink" Target="https://podminky.urs.cz/item/CS_URS_2023_01/783614663" TargetMode="External" /><Relationship Id="rId86" Type="http://schemas.openxmlformats.org/officeDocument/2006/relationships/hyperlink" Target="https://podminky.urs.cz/item/CS_URS_2023_01/783617147" TargetMode="External" /><Relationship Id="rId87" Type="http://schemas.openxmlformats.org/officeDocument/2006/relationships/hyperlink" Target="https://podminky.urs.cz/item/CS_URS_2023_01/783617611" TargetMode="External" /><Relationship Id="rId88" Type="http://schemas.openxmlformats.org/officeDocument/2006/relationships/hyperlink" Target="https://podminky.urs.cz/item/CS_URS_2023_01/HZS2491" TargetMode="External" /><Relationship Id="rId89" Type="http://schemas.openxmlformats.org/officeDocument/2006/relationships/hyperlink" Target="https://podminky.urs.cz/item/CS_URS_2023_01/HZS3111" TargetMode="External" /><Relationship Id="rId9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20270329" TargetMode="External" /><Relationship Id="rId2" Type="http://schemas.openxmlformats.org/officeDocument/2006/relationships/hyperlink" Target="https://podminky.urs.cz/item/CS_URS_2023_01/220270329" TargetMode="External" /><Relationship Id="rId3" Type="http://schemas.openxmlformats.org/officeDocument/2006/relationships/hyperlink" Target="https://podminky.urs.cz/item/CS_URS_2023_01/210100102" TargetMode="External" /><Relationship Id="rId4" Type="http://schemas.openxmlformats.org/officeDocument/2006/relationships/hyperlink" Target="https://podminky.urs.cz/item/CS_URS_2023_01/210100002" TargetMode="External" /><Relationship Id="rId5" Type="http://schemas.openxmlformats.org/officeDocument/2006/relationships/hyperlink" Target="https://podminky.urs.cz/item/CS_URS_2023_01/210812011" TargetMode="External" /><Relationship Id="rId6" Type="http://schemas.openxmlformats.org/officeDocument/2006/relationships/hyperlink" Target="https://podminky.urs.cz/item/CS_URS_2023_01/210812011" TargetMode="External" /><Relationship Id="rId7" Type="http://schemas.openxmlformats.org/officeDocument/2006/relationships/hyperlink" Target="https://podminky.urs.cz/item/CS_URS_2023_01/210812011" TargetMode="External" /><Relationship Id="rId8" Type="http://schemas.openxmlformats.org/officeDocument/2006/relationships/hyperlink" Target="https://podminky.urs.cz/item/CS_URS_2023_01/210812011" TargetMode="External" /><Relationship Id="rId9" Type="http://schemas.openxmlformats.org/officeDocument/2006/relationships/hyperlink" Target="https://podminky.urs.cz/item/CS_URS_2023_01/210812063" TargetMode="External" /><Relationship Id="rId10" Type="http://schemas.openxmlformats.org/officeDocument/2006/relationships/hyperlink" Target="https://podminky.urs.cz/item/CS_URS_2023_01/210812063" TargetMode="External" /><Relationship Id="rId11" Type="http://schemas.openxmlformats.org/officeDocument/2006/relationships/hyperlink" Target="https://podminky.urs.cz/item/CS_URS_2023_01/210812065" TargetMode="External" /><Relationship Id="rId12" Type="http://schemas.openxmlformats.org/officeDocument/2006/relationships/hyperlink" Target="https://podminky.urs.cz/item/CS_URS_2023_01/210812019" TargetMode="External" /><Relationship Id="rId13" Type="http://schemas.openxmlformats.org/officeDocument/2006/relationships/hyperlink" Target="https://podminky.urs.cz/item/CS_URS_2023_01/210100007" TargetMode="External" /><Relationship Id="rId14" Type="http://schemas.openxmlformats.org/officeDocument/2006/relationships/hyperlink" Target="https://podminky.urs.cz/item/CS_URS_2023_01/210100006" TargetMode="External" /><Relationship Id="rId15" Type="http://schemas.openxmlformats.org/officeDocument/2006/relationships/hyperlink" Target="https://podminky.urs.cz/item/CS_URS_2023_01/210100003" TargetMode="External" /><Relationship Id="rId16" Type="http://schemas.openxmlformats.org/officeDocument/2006/relationships/hyperlink" Target="https://podminky.urs.cz/item/CS_URS_2023_01/210100101" TargetMode="External" /><Relationship Id="rId17" Type="http://schemas.openxmlformats.org/officeDocument/2006/relationships/hyperlink" Target="https://podminky.urs.cz/item/CS_URS_2023_01/220270328" TargetMode="External" /><Relationship Id="rId18" Type="http://schemas.openxmlformats.org/officeDocument/2006/relationships/hyperlink" Target="https://podminky.urs.cz/item/CS_URS_2023_01/210220021" TargetMode="External" /><Relationship Id="rId19" Type="http://schemas.openxmlformats.org/officeDocument/2006/relationships/hyperlink" Target="https://podminky.urs.cz/item/CS_URS_2023_01/210220302" TargetMode="External" /><Relationship Id="rId20" Type="http://schemas.openxmlformats.org/officeDocument/2006/relationships/hyperlink" Target="https://podminky.urs.cz/item/CS_URS_2023_01/210220101" TargetMode="External" /><Relationship Id="rId21" Type="http://schemas.openxmlformats.org/officeDocument/2006/relationships/hyperlink" Target="https://podminky.urs.cz/item/CS_URS_2023_01/210220201" TargetMode="External" /><Relationship Id="rId22" Type="http://schemas.openxmlformats.org/officeDocument/2006/relationships/hyperlink" Target="https://podminky.urs.cz/item/CS_URS_2023_01/210220221" TargetMode="External" /><Relationship Id="rId23" Type="http://schemas.openxmlformats.org/officeDocument/2006/relationships/hyperlink" Target="https://podminky.urs.cz/item/CS_URS_2023_01/210220221" TargetMode="External" /><Relationship Id="rId24" Type="http://schemas.openxmlformats.org/officeDocument/2006/relationships/hyperlink" Target="https://podminky.urs.cz/item/CS_URS_2023_01/210220301" TargetMode="External" /><Relationship Id="rId25" Type="http://schemas.openxmlformats.org/officeDocument/2006/relationships/hyperlink" Target="https://podminky.urs.cz/item/CS_URS_2023_01/210220302" TargetMode="External" /><Relationship Id="rId26" Type="http://schemas.openxmlformats.org/officeDocument/2006/relationships/hyperlink" Target="https://podminky.urs.cz/item/CS_URS_2023_01/210220301" TargetMode="External" /><Relationship Id="rId27" Type="http://schemas.openxmlformats.org/officeDocument/2006/relationships/hyperlink" Target="https://podminky.urs.cz/item/CS_URS_2023_01/210220301" TargetMode="External" /><Relationship Id="rId28" Type="http://schemas.openxmlformats.org/officeDocument/2006/relationships/hyperlink" Target="https://podminky.urs.cz/item/CS_URS_2023_01/013002000" TargetMode="External" /><Relationship Id="rId29" Type="http://schemas.openxmlformats.org/officeDocument/2006/relationships/hyperlink" Target="https://podminky.urs.cz/item/CS_URS_2023_01/030001000" TargetMode="External" /><Relationship Id="rId30" Type="http://schemas.openxmlformats.org/officeDocument/2006/relationships/hyperlink" Target="https://podminky.urs.cz/item/CS_URS_2023_01/041103000" TargetMode="External" /><Relationship Id="rId31" Type="http://schemas.openxmlformats.org/officeDocument/2006/relationships/hyperlink" Target="https://podminky.urs.cz/item/CS_URS_2023_01/044002000" TargetMode="External" /><Relationship Id="rId32" Type="http://schemas.openxmlformats.org/officeDocument/2006/relationships/hyperlink" Target="https://podminky.urs.cz/item/CS_URS_2023_01/045203000" TargetMode="External" /><Relationship Id="rId3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30170001" TargetMode="External" /><Relationship Id="rId2" Type="http://schemas.openxmlformats.org/officeDocument/2006/relationships/hyperlink" Target="https://podminky.urs.cz/item/CS_URS_2023_01/230170011" TargetMode="External" /><Relationship Id="rId3" Type="http://schemas.openxmlformats.org/officeDocument/2006/relationships/hyperlink" Target="https://podminky.urs.cz/item/CS_URS_2023_01/723150366" TargetMode="External" /><Relationship Id="rId4" Type="http://schemas.openxmlformats.org/officeDocument/2006/relationships/hyperlink" Target="https://podminky.urs.cz/item/CS_URS_2023_01/723231162" TargetMode="External" /><Relationship Id="rId5" Type="http://schemas.openxmlformats.org/officeDocument/2006/relationships/hyperlink" Target="https://podminky.urs.cz/item/CS_URS_2023_01/723231163" TargetMode="External" /><Relationship Id="rId6" Type="http://schemas.openxmlformats.org/officeDocument/2006/relationships/hyperlink" Target="https://podminky.urs.cz/item/CS_URS_2023_01/723231164" TargetMode="External" /><Relationship Id="rId7" Type="http://schemas.openxmlformats.org/officeDocument/2006/relationships/hyperlink" Target="https://podminky.urs.cz/item/CS_URS_2023_01/998723205" TargetMode="External" /><Relationship Id="rId8" Type="http://schemas.openxmlformats.org/officeDocument/2006/relationships/hyperlink" Target="https://podminky.urs.cz/item/CS_URS_2023_01/998723293" TargetMode="External" /><Relationship Id="rId9" Type="http://schemas.openxmlformats.org/officeDocument/2006/relationships/hyperlink" Target="https://podminky.urs.cz/item/CS_URS_2023_01/998724202" TargetMode="External" /><Relationship Id="rId10" Type="http://schemas.openxmlformats.org/officeDocument/2006/relationships/hyperlink" Target="https://podminky.urs.cz/item/CS_URS_2023_01/998724293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4111101" TargetMode="External" /><Relationship Id="rId9" Type="http://schemas.openxmlformats.org/officeDocument/2006/relationships/hyperlink" Target="https://podminky.urs.cz/item/CS_URS_2023_01/211531111" TargetMode="External" /><Relationship Id="rId10" Type="http://schemas.openxmlformats.org/officeDocument/2006/relationships/hyperlink" Target="https://podminky.urs.cz/item/CS_URS_2023_01/211971121" TargetMode="External" /><Relationship Id="rId11" Type="http://schemas.openxmlformats.org/officeDocument/2006/relationships/hyperlink" Target="https://podminky.urs.cz/item/CS_URS_2023_01/212751103" TargetMode="External" /><Relationship Id="rId12" Type="http://schemas.openxmlformats.org/officeDocument/2006/relationships/hyperlink" Target="https://podminky.urs.cz/item/CS_URS_2023_01/212752601" TargetMode="External" /><Relationship Id="rId13" Type="http://schemas.openxmlformats.org/officeDocument/2006/relationships/hyperlink" Target="https://podminky.urs.cz/item/CS_URS_2023_01/212752602" TargetMode="External" /><Relationship Id="rId14" Type="http://schemas.openxmlformats.org/officeDocument/2006/relationships/hyperlink" Target="https://podminky.urs.cz/item/CS_URS_2023_01/998276101" TargetMode="External" /><Relationship Id="rId15" Type="http://schemas.openxmlformats.org/officeDocument/2006/relationships/hyperlink" Target="https://podminky.urs.cz/item/CS_URS_2023_01/721290112" TargetMode="External" /><Relationship Id="rId16" Type="http://schemas.openxmlformats.org/officeDocument/2006/relationships/hyperlink" Target="https://podminky.urs.cz/item/CS_URS_2023_01/998721102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13107165" TargetMode="External" /><Relationship Id="rId4" Type="http://schemas.openxmlformats.org/officeDocument/2006/relationships/hyperlink" Target="https://podminky.urs.cz/item/CS_URS_2023_01/121151113" TargetMode="External" /><Relationship Id="rId5" Type="http://schemas.openxmlformats.org/officeDocument/2006/relationships/hyperlink" Target="https://podminky.urs.cz/item/CS_URS_2023_01/119001401" TargetMode="External" /><Relationship Id="rId6" Type="http://schemas.openxmlformats.org/officeDocument/2006/relationships/hyperlink" Target="https://podminky.urs.cz/item/CS_URS_2023_01/119001412" TargetMode="External" /><Relationship Id="rId7" Type="http://schemas.openxmlformats.org/officeDocument/2006/relationships/hyperlink" Target="https://podminky.urs.cz/item/CS_URS_2023_01/119001422" TargetMode="External" /><Relationship Id="rId8" Type="http://schemas.openxmlformats.org/officeDocument/2006/relationships/hyperlink" Target="https://podminky.urs.cz/item/CS_URS_2023_01/129001101" TargetMode="External" /><Relationship Id="rId9" Type="http://schemas.openxmlformats.org/officeDocument/2006/relationships/hyperlink" Target="https://podminky.urs.cz/item/CS_URS_2023_01/123252105" TargetMode="External" /><Relationship Id="rId10" Type="http://schemas.openxmlformats.org/officeDocument/2006/relationships/hyperlink" Target="https://podminky.urs.cz/item/CS_URS_2023_01/133254104" TargetMode="External" /><Relationship Id="rId11" Type="http://schemas.openxmlformats.org/officeDocument/2006/relationships/hyperlink" Target="https://podminky.urs.cz/item/CS_URS_2023_01/151302102" TargetMode="External" /><Relationship Id="rId12" Type="http://schemas.openxmlformats.org/officeDocument/2006/relationships/hyperlink" Target="https://podminky.urs.cz/item/CS_URS_2023_01/151302112" TargetMode="External" /><Relationship Id="rId13" Type="http://schemas.openxmlformats.org/officeDocument/2006/relationships/hyperlink" Target="https://podminky.urs.cz/item/CS_URS_2023_01/162351103" TargetMode="External" /><Relationship Id="rId14" Type="http://schemas.openxmlformats.org/officeDocument/2006/relationships/hyperlink" Target="https://podminky.urs.cz/item/CS_URS_2023_01/167151111" TargetMode="External" /><Relationship Id="rId15" Type="http://schemas.openxmlformats.org/officeDocument/2006/relationships/hyperlink" Target="https://podminky.urs.cz/item/CS_URS_2023_01/162751117" TargetMode="External" /><Relationship Id="rId16" Type="http://schemas.openxmlformats.org/officeDocument/2006/relationships/hyperlink" Target="https://podminky.urs.cz/item/CS_URS_2023_01/162751119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4151101" TargetMode="External" /><Relationship Id="rId19" Type="http://schemas.openxmlformats.org/officeDocument/2006/relationships/hyperlink" Target="https://podminky.urs.cz/item/CS_URS_2023_01/174151103" TargetMode="External" /><Relationship Id="rId20" Type="http://schemas.openxmlformats.org/officeDocument/2006/relationships/hyperlink" Target="https://podminky.urs.cz/item/CS_URS_2023_01/175151101" TargetMode="External" /><Relationship Id="rId21" Type="http://schemas.openxmlformats.org/officeDocument/2006/relationships/hyperlink" Target="https://podminky.urs.cz/item/CS_URS_2023_01/181351113" TargetMode="External" /><Relationship Id="rId22" Type="http://schemas.openxmlformats.org/officeDocument/2006/relationships/hyperlink" Target="https://podminky.urs.cz/item/CS_URS_2023_01/181451311" TargetMode="External" /><Relationship Id="rId23" Type="http://schemas.openxmlformats.org/officeDocument/2006/relationships/hyperlink" Target="https://podminky.urs.cz/item/CS_URS_2023_01/359901211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451572111" TargetMode="External" /><Relationship Id="rId26" Type="http://schemas.openxmlformats.org/officeDocument/2006/relationships/hyperlink" Target="https://podminky.urs.cz/item/CS_URS_2023_01/452311141" TargetMode="External" /><Relationship Id="rId27" Type="http://schemas.openxmlformats.org/officeDocument/2006/relationships/hyperlink" Target="https://podminky.urs.cz/item/CS_URS_2023_01/452313141" TargetMode="External" /><Relationship Id="rId28" Type="http://schemas.openxmlformats.org/officeDocument/2006/relationships/hyperlink" Target="https://podminky.urs.cz/item/CS_URS_2023_01/452353101" TargetMode="External" /><Relationship Id="rId29" Type="http://schemas.openxmlformats.org/officeDocument/2006/relationships/hyperlink" Target="https://podminky.urs.cz/item/CS_URS_2023_01/564831111" TargetMode="External" /><Relationship Id="rId30" Type="http://schemas.openxmlformats.org/officeDocument/2006/relationships/hyperlink" Target="https://podminky.urs.cz/item/CS_URS_2023_01/564861111" TargetMode="External" /><Relationship Id="rId31" Type="http://schemas.openxmlformats.org/officeDocument/2006/relationships/hyperlink" Target="https://podminky.urs.cz/item/CS_URS_2023_01/871225201" TargetMode="External" /><Relationship Id="rId32" Type="http://schemas.openxmlformats.org/officeDocument/2006/relationships/hyperlink" Target="https://podminky.urs.cz/item/CS_URS_2023_01/871355241" TargetMode="External" /><Relationship Id="rId33" Type="http://schemas.openxmlformats.org/officeDocument/2006/relationships/hyperlink" Target="https://podminky.urs.cz/item/CS_URS_2023_01/871365241" TargetMode="External" /><Relationship Id="rId34" Type="http://schemas.openxmlformats.org/officeDocument/2006/relationships/hyperlink" Target="https://podminky.urs.cz/item/CS_URS_2023_01/877185201" TargetMode="External" /><Relationship Id="rId35" Type="http://schemas.openxmlformats.org/officeDocument/2006/relationships/hyperlink" Target="https://podminky.urs.cz/item/CS_URS_2023_01/877365221" TargetMode="External" /><Relationship Id="rId36" Type="http://schemas.openxmlformats.org/officeDocument/2006/relationships/hyperlink" Target="https://podminky.urs.cz/item/CS_URS_2023_01/877355221" TargetMode="External" /><Relationship Id="rId37" Type="http://schemas.openxmlformats.org/officeDocument/2006/relationships/hyperlink" Target="https://podminky.urs.cz/item/CS_URS_2023_01/892352121" TargetMode="External" /><Relationship Id="rId38" Type="http://schemas.openxmlformats.org/officeDocument/2006/relationships/hyperlink" Target="https://podminky.urs.cz/item/CS_URS_2023_01/892362121" TargetMode="External" /><Relationship Id="rId39" Type="http://schemas.openxmlformats.org/officeDocument/2006/relationships/hyperlink" Target="https://podminky.urs.cz/item/CS_URS_2023_01/892241111" TargetMode="External" /><Relationship Id="rId40" Type="http://schemas.openxmlformats.org/officeDocument/2006/relationships/hyperlink" Target="https://podminky.urs.cz/item/CS_URS_2023_01/894411111" TargetMode="External" /><Relationship Id="rId41" Type="http://schemas.openxmlformats.org/officeDocument/2006/relationships/hyperlink" Target="https://podminky.urs.cz/item/CS_URS_2023_01/894411121" TargetMode="External" /><Relationship Id="rId42" Type="http://schemas.openxmlformats.org/officeDocument/2006/relationships/hyperlink" Target="https://podminky.urs.cz/item/CS_URS_2023_01/899104112" TargetMode="External" /><Relationship Id="rId43" Type="http://schemas.openxmlformats.org/officeDocument/2006/relationships/hyperlink" Target="https://podminky.urs.cz/item/CS_URS_2023_01/894414111" TargetMode="External" /><Relationship Id="rId44" Type="http://schemas.openxmlformats.org/officeDocument/2006/relationships/hyperlink" Target="https://podminky.urs.cz/item/CS_URS_2023_01/894411311" TargetMode="External" /><Relationship Id="rId45" Type="http://schemas.openxmlformats.org/officeDocument/2006/relationships/hyperlink" Target="https://podminky.urs.cz/item/CS_URS_2023_01/894414211" TargetMode="External" /><Relationship Id="rId46" Type="http://schemas.openxmlformats.org/officeDocument/2006/relationships/hyperlink" Target="https://podminky.urs.cz/item/CS_URS_2023_01/894201121" TargetMode="External" /><Relationship Id="rId47" Type="http://schemas.openxmlformats.org/officeDocument/2006/relationships/hyperlink" Target="https://podminky.urs.cz/item/CS_URS_2023_01/899911111" TargetMode="External" /><Relationship Id="rId48" Type="http://schemas.openxmlformats.org/officeDocument/2006/relationships/hyperlink" Target="https://podminky.urs.cz/item/CS_URS_2023_01/899102112" TargetMode="External" /><Relationship Id="rId49" Type="http://schemas.openxmlformats.org/officeDocument/2006/relationships/hyperlink" Target="https://podminky.urs.cz/item/CS_URS_2023_01/877355211" TargetMode="External" /><Relationship Id="rId50" Type="http://schemas.openxmlformats.org/officeDocument/2006/relationships/hyperlink" Target="https://podminky.urs.cz/item/CS_URS_2023_01/877365211" TargetMode="External" /><Relationship Id="rId51" Type="http://schemas.openxmlformats.org/officeDocument/2006/relationships/hyperlink" Target="https://podminky.urs.cz/item/CS_URS_2023_01/877375211" TargetMode="External" /><Relationship Id="rId52" Type="http://schemas.openxmlformats.org/officeDocument/2006/relationships/hyperlink" Target="https://podminky.urs.cz/item/CS_URS_2023_01/894812312" TargetMode="External" /><Relationship Id="rId53" Type="http://schemas.openxmlformats.org/officeDocument/2006/relationships/hyperlink" Target="https://podminky.urs.cz/item/CS_URS_2023_01/894812331" TargetMode="External" /><Relationship Id="rId54" Type="http://schemas.openxmlformats.org/officeDocument/2006/relationships/hyperlink" Target="https://podminky.urs.cz/item/CS_URS_2023_01/894812332" TargetMode="External" /><Relationship Id="rId55" Type="http://schemas.openxmlformats.org/officeDocument/2006/relationships/hyperlink" Target="https://podminky.urs.cz/item/CS_URS_2023_01/894812339" TargetMode="External" /><Relationship Id="rId56" Type="http://schemas.openxmlformats.org/officeDocument/2006/relationships/hyperlink" Target="https://podminky.urs.cz/item/CS_URS_2023_01/894812356" TargetMode="External" /><Relationship Id="rId57" Type="http://schemas.openxmlformats.org/officeDocument/2006/relationships/hyperlink" Target="https://podminky.urs.cz/item/CS_URS_2023_01/871315241" TargetMode="External" /><Relationship Id="rId58" Type="http://schemas.openxmlformats.org/officeDocument/2006/relationships/hyperlink" Target="https://podminky.urs.cz/item/CS_URS_2023_01/877315211" TargetMode="External" /><Relationship Id="rId59" Type="http://schemas.openxmlformats.org/officeDocument/2006/relationships/hyperlink" Target="https://podminky.urs.cz/item/CS_URS_2023_01/933901111" TargetMode="External" /><Relationship Id="rId60" Type="http://schemas.openxmlformats.org/officeDocument/2006/relationships/hyperlink" Target="https://podminky.urs.cz/item/CS_URS_2023_01/977151113" TargetMode="External" /><Relationship Id="rId61" Type="http://schemas.openxmlformats.org/officeDocument/2006/relationships/hyperlink" Target="https://podminky.urs.cz/item/CS_URS_2023_01/977151123" TargetMode="External" /><Relationship Id="rId62" Type="http://schemas.openxmlformats.org/officeDocument/2006/relationships/hyperlink" Target="https://podminky.urs.cz/item/CS_URS_2023_01/997221551" TargetMode="External" /><Relationship Id="rId63" Type="http://schemas.openxmlformats.org/officeDocument/2006/relationships/hyperlink" Target="https://podminky.urs.cz/item/CS_URS_2023_01/997221559" TargetMode="External" /><Relationship Id="rId64" Type="http://schemas.openxmlformats.org/officeDocument/2006/relationships/hyperlink" Target="https://podminky.urs.cz/item/CS_URS_2023_01/997221873" TargetMode="External" /><Relationship Id="rId65" Type="http://schemas.openxmlformats.org/officeDocument/2006/relationships/hyperlink" Target="https://podminky.urs.cz/item/CS_URS_2023_01/998276101" TargetMode="External" /><Relationship Id="rId6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4102" TargetMode="External" /><Relationship Id="rId2" Type="http://schemas.openxmlformats.org/officeDocument/2006/relationships/hyperlink" Target="https://podminky.urs.cz/item/CS_URS_2023_01/151101102" TargetMode="External" /><Relationship Id="rId3" Type="http://schemas.openxmlformats.org/officeDocument/2006/relationships/hyperlink" Target="https://podminky.urs.cz/item/CS_URS_2023_01/151101112" TargetMode="External" /><Relationship Id="rId4" Type="http://schemas.openxmlformats.org/officeDocument/2006/relationships/hyperlink" Target="https://podminky.urs.cz/item/CS_URS_2023_01/162251102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451572111" TargetMode="External" /><Relationship Id="rId12" Type="http://schemas.openxmlformats.org/officeDocument/2006/relationships/hyperlink" Target="https://podminky.urs.cz/item/CS_URS_2023_01/899721111" TargetMode="External" /><Relationship Id="rId13" Type="http://schemas.openxmlformats.org/officeDocument/2006/relationships/hyperlink" Target="https://podminky.urs.cz/item/CS_URS_2023_01/977151115" TargetMode="External" /><Relationship Id="rId14" Type="http://schemas.openxmlformats.org/officeDocument/2006/relationships/hyperlink" Target="https://podminky.urs.cz/item/CS_URS_2023_01/721273151" TargetMode="External" /><Relationship Id="rId15" Type="http://schemas.openxmlformats.org/officeDocument/2006/relationships/hyperlink" Target="https://podminky.urs.cz/item/CS_URS_2023_01/722220236" TargetMode="External" /><Relationship Id="rId16" Type="http://schemas.openxmlformats.org/officeDocument/2006/relationships/hyperlink" Target="https://podminky.urs.cz/item/CS_URS_2023_01/722290226" TargetMode="External" /><Relationship Id="rId17" Type="http://schemas.openxmlformats.org/officeDocument/2006/relationships/hyperlink" Target="https://podminky.urs.cz/item/CS_URS_2023_01/723111203" TargetMode="External" /><Relationship Id="rId18" Type="http://schemas.openxmlformats.org/officeDocument/2006/relationships/hyperlink" Target="https://podminky.urs.cz/item/CS_URS_2023_01/723150365" TargetMode="External" /><Relationship Id="rId19" Type="http://schemas.openxmlformats.org/officeDocument/2006/relationships/hyperlink" Target="https://podminky.urs.cz/item/CS_URS_2023_01/723150367" TargetMode="External" /><Relationship Id="rId20" Type="http://schemas.openxmlformats.org/officeDocument/2006/relationships/hyperlink" Target="https://podminky.urs.cz/item/CS_URS_2023_01/723170117" TargetMode="External" /><Relationship Id="rId21" Type="http://schemas.openxmlformats.org/officeDocument/2006/relationships/hyperlink" Target="https://podminky.urs.cz/item/CS_URS_2023_01/723220222" TargetMode="External" /><Relationship Id="rId22" Type="http://schemas.openxmlformats.org/officeDocument/2006/relationships/hyperlink" Target="https://podminky.urs.cz/item/CS_URS_2023_01/723231162" TargetMode="External" /><Relationship Id="rId23" Type="http://schemas.openxmlformats.org/officeDocument/2006/relationships/hyperlink" Target="https://podminky.urs.cz/item/CS_URS_2023_01/723231164" TargetMode="External" /><Relationship Id="rId24" Type="http://schemas.openxmlformats.org/officeDocument/2006/relationships/hyperlink" Target="https://podminky.urs.cz/item/CS_URS_2023_01/723231167" TargetMode="External" /><Relationship Id="rId25" Type="http://schemas.openxmlformats.org/officeDocument/2006/relationships/hyperlink" Target="https://podminky.urs.cz/item/CS_URS_2023_01/723233158" TargetMode="External" /><Relationship Id="rId26" Type="http://schemas.openxmlformats.org/officeDocument/2006/relationships/hyperlink" Target="https://podminky.urs.cz/item/CS_URS_2023_01/724231127" TargetMode="External" /><Relationship Id="rId27" Type="http://schemas.openxmlformats.org/officeDocument/2006/relationships/hyperlink" Target="https://podminky.urs.cz/item/CS_URS_2023_01/727212114" TargetMode="External" /><Relationship Id="rId28" Type="http://schemas.openxmlformats.org/officeDocument/2006/relationships/hyperlink" Target="https://podminky.urs.cz/item/CS_URS_2023_01/783601713" TargetMode="External" /><Relationship Id="rId29" Type="http://schemas.openxmlformats.org/officeDocument/2006/relationships/hyperlink" Target="https://podminky.urs.cz/item/CS_URS_2023_01/783614551" TargetMode="External" /><Relationship Id="rId30" Type="http://schemas.openxmlformats.org/officeDocument/2006/relationships/hyperlink" Target="https://podminky.urs.cz/item/CS_URS_2023_01/783617613" TargetMode="External" /><Relationship Id="rId31" Type="http://schemas.openxmlformats.org/officeDocument/2006/relationships/hyperlink" Target="https://podminky.urs.cz/item/CS_URS_2023_01/460671111" TargetMode="External" /><Relationship Id="rId32" Type="http://schemas.openxmlformats.org/officeDocument/2006/relationships/hyperlink" Target="https://podminky.urs.cz/item/CS_URS_2023_01/HZS1431" TargetMode="External" /><Relationship Id="rId33" Type="http://schemas.openxmlformats.org/officeDocument/2006/relationships/hyperlink" Target="https://podminky.urs.cz/item/CS_URS_2023_01/HZS2492" TargetMode="External" /><Relationship Id="rId34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0220022" TargetMode="External" /><Relationship Id="rId2" Type="http://schemas.openxmlformats.org/officeDocument/2006/relationships/hyperlink" Target="https://podminky.urs.cz/item/CS_URS_2023_01/013002000" TargetMode="External" /><Relationship Id="rId3" Type="http://schemas.openxmlformats.org/officeDocument/2006/relationships/hyperlink" Target="https://podminky.urs.cz/item/CS_URS_2023_01/041103000" TargetMode="External" /><Relationship Id="rId4" Type="http://schemas.openxmlformats.org/officeDocument/2006/relationships/hyperlink" Target="https://podminky.urs.cz/item/CS_URS_2023_01/044002000" TargetMode="External" /><Relationship Id="rId5" Type="http://schemas.openxmlformats.org/officeDocument/2006/relationships/hyperlink" Target="https://podminky.urs.cz/item/CS_URS_2023_01/065002000" TargetMode="External" /><Relationship Id="rId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28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28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28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28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28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91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_22050_rev03ind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PROJEKTOVÁ DOKUMENTACE PRO VÝSTAVBU NOVÉ HALY V DÍLNÁCH SŠ KRALOVICE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p.č.664, 5665/2, 5665/3, obec:Kralovice [559075]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Střední škola,Kralovice,nám.Osvobození 32,Kralovic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TORION, projekční kancelář s.r.o.,Mánesova 1,Plzeň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ROUND(AS55+AS59+AS62,2)</f>
        <v>0</v>
      </c>
      <c r="AT54" s="108">
        <f>ROUND(SUM(AV54:AW54),2)</f>
        <v>0</v>
      </c>
      <c r="AU54" s="109">
        <f>ROUND(AU55+AU59+AU62,5)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ROUND(AZ55+AZ59+AZ62,2)</f>
        <v>0</v>
      </c>
      <c r="BA54" s="108">
        <f>ROUND(BA55+BA59+BA62,2)</f>
        <v>0</v>
      </c>
      <c r="BB54" s="108">
        <f>ROUND(BB55+BB59+BB62,2)</f>
        <v>0</v>
      </c>
      <c r="BC54" s="108">
        <f>ROUND(BC55+BC59+BC62,2)</f>
        <v>0</v>
      </c>
      <c r="BD54" s="110">
        <f>ROUND(BD55+BD59+BD62,2)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4" customFormat="1" ht="23.25" customHeight="1">
      <c r="A56" s="126" t="s">
        <v>85</v>
      </c>
      <c r="B56" s="65"/>
      <c r="C56" s="127"/>
      <c r="D56" s="127"/>
      <c r="E56" s="128" t="s">
        <v>86</v>
      </c>
      <c r="F56" s="128"/>
      <c r="G56" s="128"/>
      <c r="H56" s="128"/>
      <c r="I56" s="128"/>
      <c r="J56" s="127"/>
      <c r="K56" s="128" t="s">
        <v>87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'D.1.1.1 - ARCHITEKTONICKO...'!J32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88</v>
      </c>
      <c r="AR56" s="67"/>
      <c r="AS56" s="131">
        <v>0</v>
      </c>
      <c r="AT56" s="132">
        <f>ROUND(SUM(AV56:AW56),2)</f>
        <v>0</v>
      </c>
      <c r="AU56" s="133">
        <f>'D.1.1.1 - ARCHITEKTONICKO...'!P89</f>
        <v>0</v>
      </c>
      <c r="AV56" s="132">
        <f>'D.1.1.1 - ARCHITEKTONICKO...'!J35</f>
        <v>0</v>
      </c>
      <c r="AW56" s="132">
        <f>'D.1.1.1 - ARCHITEKTONICKO...'!J36</f>
        <v>0</v>
      </c>
      <c r="AX56" s="132">
        <f>'D.1.1.1 - ARCHITEKTONICKO...'!J37</f>
        <v>0</v>
      </c>
      <c r="AY56" s="132">
        <f>'D.1.1.1 - ARCHITEKTONICKO...'!J38</f>
        <v>0</v>
      </c>
      <c r="AZ56" s="132">
        <f>'D.1.1.1 - ARCHITEKTONICKO...'!F35</f>
        <v>0</v>
      </c>
      <c r="BA56" s="132">
        <f>'D.1.1.1 - ARCHITEKTONICKO...'!F36</f>
        <v>0</v>
      </c>
      <c r="BB56" s="132">
        <f>'D.1.1.1 - ARCHITEKTONICKO...'!F37</f>
        <v>0</v>
      </c>
      <c r="BC56" s="132">
        <f>'D.1.1.1 - ARCHITEKTONICKO...'!F38</f>
        <v>0</v>
      </c>
      <c r="BD56" s="134">
        <f>'D.1.1.1 - ARCHITEKTONICKO...'!F39</f>
        <v>0</v>
      </c>
      <c r="BE56" s="4"/>
      <c r="BT56" s="135" t="s">
        <v>84</v>
      </c>
      <c r="BV56" s="135" t="s">
        <v>77</v>
      </c>
      <c r="BW56" s="135" t="s">
        <v>89</v>
      </c>
      <c r="BX56" s="135" t="s">
        <v>83</v>
      </c>
      <c r="CL56" s="135" t="s">
        <v>19</v>
      </c>
    </row>
    <row r="57" s="4" customFormat="1" ht="16.5" customHeight="1">
      <c r="A57" s="126" t="s">
        <v>85</v>
      </c>
      <c r="B57" s="65"/>
      <c r="C57" s="127"/>
      <c r="D57" s="127"/>
      <c r="E57" s="128" t="s">
        <v>90</v>
      </c>
      <c r="F57" s="128"/>
      <c r="G57" s="128"/>
      <c r="H57" s="128"/>
      <c r="I57" s="128"/>
      <c r="J57" s="127"/>
      <c r="K57" s="128" t="s">
        <v>91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'D.2.1 - Komunikace'!J32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'D.2.1 - Komunikace'!P97</f>
        <v>0</v>
      </c>
      <c r="AV57" s="132">
        <f>'D.2.1 - Komunikace'!J35</f>
        <v>0</v>
      </c>
      <c r="AW57" s="132">
        <f>'D.2.1 - Komunikace'!J36</f>
        <v>0</v>
      </c>
      <c r="AX57" s="132">
        <f>'D.2.1 - Komunikace'!J37</f>
        <v>0</v>
      </c>
      <c r="AY57" s="132">
        <f>'D.2.1 - Komunikace'!J38</f>
        <v>0</v>
      </c>
      <c r="AZ57" s="132">
        <f>'D.2.1 - Komunikace'!F35</f>
        <v>0</v>
      </c>
      <c r="BA57" s="132">
        <f>'D.2.1 - Komunikace'!F36</f>
        <v>0</v>
      </c>
      <c r="BB57" s="132">
        <f>'D.2.1 - Komunikace'!F37</f>
        <v>0</v>
      </c>
      <c r="BC57" s="132">
        <f>'D.2.1 - Komunikace'!F38</f>
        <v>0</v>
      </c>
      <c r="BD57" s="134">
        <f>'D.2.1 - Komunikace'!F39</f>
        <v>0</v>
      </c>
      <c r="BE57" s="4"/>
      <c r="BT57" s="135" t="s">
        <v>84</v>
      </c>
      <c r="BV57" s="135" t="s">
        <v>77</v>
      </c>
      <c r="BW57" s="135" t="s">
        <v>92</v>
      </c>
      <c r="BX57" s="135" t="s">
        <v>83</v>
      </c>
      <c r="CL57" s="135" t="s">
        <v>19</v>
      </c>
    </row>
    <row r="58" s="4" customFormat="1" ht="16.5" customHeight="1">
      <c r="A58" s="126" t="s">
        <v>85</v>
      </c>
      <c r="B58" s="65"/>
      <c r="C58" s="127"/>
      <c r="D58" s="127"/>
      <c r="E58" s="128" t="s">
        <v>93</v>
      </c>
      <c r="F58" s="128"/>
      <c r="G58" s="128"/>
      <c r="H58" s="128"/>
      <c r="I58" s="128"/>
      <c r="J58" s="127"/>
      <c r="K58" s="128" t="s">
        <v>94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'000 - VON - Vedlější a os...'!J32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'000 - VON - Vedlější a os...'!P89</f>
        <v>0</v>
      </c>
      <c r="AV58" s="132">
        <f>'000 - VON - Vedlější a os...'!J35</f>
        <v>0</v>
      </c>
      <c r="AW58" s="132">
        <f>'000 - VON - Vedlější a os...'!J36</f>
        <v>0</v>
      </c>
      <c r="AX58" s="132">
        <f>'000 - VON - Vedlější a os...'!J37</f>
        <v>0</v>
      </c>
      <c r="AY58" s="132">
        <f>'000 - VON - Vedlější a os...'!J38</f>
        <v>0</v>
      </c>
      <c r="AZ58" s="132">
        <f>'000 - VON - Vedlější a os...'!F35</f>
        <v>0</v>
      </c>
      <c r="BA58" s="132">
        <f>'000 - VON - Vedlější a os...'!F36</f>
        <v>0</v>
      </c>
      <c r="BB58" s="132">
        <f>'000 - VON - Vedlější a os...'!F37</f>
        <v>0</v>
      </c>
      <c r="BC58" s="132">
        <f>'000 - VON - Vedlější a os...'!F38</f>
        <v>0</v>
      </c>
      <c r="BD58" s="134">
        <f>'000 - VON - Vedlější a os...'!F39</f>
        <v>0</v>
      </c>
      <c r="BE58" s="4"/>
      <c r="BT58" s="135" t="s">
        <v>84</v>
      </c>
      <c r="BV58" s="135" t="s">
        <v>77</v>
      </c>
      <c r="BW58" s="135" t="s">
        <v>95</v>
      </c>
      <c r="BX58" s="135" t="s">
        <v>83</v>
      </c>
      <c r="CL58" s="135" t="s">
        <v>19</v>
      </c>
    </row>
    <row r="59" s="7" customFormat="1" ht="16.5" customHeight="1">
      <c r="A59" s="7"/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ROUND(SUM(AG60:AG61),2)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81</v>
      </c>
      <c r="AR59" s="120"/>
      <c r="AS59" s="121">
        <f>ROUND(SUM(AS60:AS61),2)</f>
        <v>0</v>
      </c>
      <c r="AT59" s="122">
        <f>ROUND(SUM(AV59:AW59),2)</f>
        <v>0</v>
      </c>
      <c r="AU59" s="123">
        <f>ROUND(SUM(AU60:AU61),5)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ROUND(SUM(AZ60:AZ61),2)</f>
        <v>0</v>
      </c>
      <c r="BA59" s="122">
        <f>ROUND(SUM(BA60:BA61),2)</f>
        <v>0</v>
      </c>
      <c r="BB59" s="122">
        <f>ROUND(SUM(BB60:BB61),2)</f>
        <v>0</v>
      </c>
      <c r="BC59" s="122">
        <f>ROUND(SUM(BC60:BC61),2)</f>
        <v>0</v>
      </c>
      <c r="BD59" s="124">
        <f>ROUND(SUM(BD60:BD61),2)</f>
        <v>0</v>
      </c>
      <c r="BE59" s="7"/>
      <c r="BS59" s="125" t="s">
        <v>74</v>
      </c>
      <c r="BT59" s="125" t="s">
        <v>82</v>
      </c>
      <c r="BU59" s="125" t="s">
        <v>76</v>
      </c>
      <c r="BV59" s="125" t="s">
        <v>77</v>
      </c>
      <c r="BW59" s="125" t="s">
        <v>98</v>
      </c>
      <c r="BX59" s="125" t="s">
        <v>5</v>
      </c>
      <c r="CL59" s="125" t="s">
        <v>19</v>
      </c>
      <c r="CM59" s="125" t="s">
        <v>84</v>
      </c>
    </row>
    <row r="60" s="4" customFormat="1" ht="23.25" customHeight="1">
      <c r="A60" s="126" t="s">
        <v>85</v>
      </c>
      <c r="B60" s="65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87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'D.1.1.2 - ARCHITEKTONICKO...'!J32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'D.1.1.2 - ARCHITEKTONICKO...'!P95</f>
        <v>0</v>
      </c>
      <c r="AV60" s="132">
        <f>'D.1.1.2 - ARCHITEKTONICKO...'!J35</f>
        <v>0</v>
      </c>
      <c r="AW60" s="132">
        <f>'D.1.1.2 - ARCHITEKTONICKO...'!J36</f>
        <v>0</v>
      </c>
      <c r="AX60" s="132">
        <f>'D.1.1.2 - ARCHITEKTONICKO...'!J37</f>
        <v>0</v>
      </c>
      <c r="AY60" s="132">
        <f>'D.1.1.2 - ARCHITEKTONICKO...'!J38</f>
        <v>0</v>
      </c>
      <c r="AZ60" s="132">
        <f>'D.1.1.2 - ARCHITEKTONICKO...'!F35</f>
        <v>0</v>
      </c>
      <c r="BA60" s="132">
        <f>'D.1.1.2 - ARCHITEKTONICKO...'!F36</f>
        <v>0</v>
      </c>
      <c r="BB60" s="132">
        <f>'D.1.1.2 - ARCHITEKTONICKO...'!F37</f>
        <v>0</v>
      </c>
      <c r="BC60" s="132">
        <f>'D.1.1.2 - ARCHITEKTONICKO...'!F38</f>
        <v>0</v>
      </c>
      <c r="BD60" s="134">
        <f>'D.1.1.2 - ARCHITEKTONICKO...'!F39</f>
        <v>0</v>
      </c>
      <c r="BE60" s="4"/>
      <c r="BT60" s="135" t="s">
        <v>84</v>
      </c>
      <c r="BV60" s="135" t="s">
        <v>77</v>
      </c>
      <c r="BW60" s="135" t="s">
        <v>100</v>
      </c>
      <c r="BX60" s="135" t="s">
        <v>98</v>
      </c>
      <c r="CL60" s="135" t="s">
        <v>19</v>
      </c>
    </row>
    <row r="61" s="4" customFormat="1" ht="16.5" customHeight="1">
      <c r="A61" s="126" t="s">
        <v>85</v>
      </c>
      <c r="B61" s="65"/>
      <c r="C61" s="127"/>
      <c r="D61" s="127"/>
      <c r="E61" s="128" t="s">
        <v>101</v>
      </c>
      <c r="F61" s="128"/>
      <c r="G61" s="128"/>
      <c r="H61" s="128"/>
      <c r="I61" s="128"/>
      <c r="J61" s="127"/>
      <c r="K61" s="128" t="s">
        <v>102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'D.1.4.3.1 - VYTÁPĚNÍ'!J32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'D.1.4.3.1 - VYTÁPĚNÍ'!P89</f>
        <v>0</v>
      </c>
      <c r="AV61" s="132">
        <f>'D.1.4.3.1 - VYTÁPĚNÍ'!J35</f>
        <v>0</v>
      </c>
      <c r="AW61" s="132">
        <f>'D.1.4.3.1 - VYTÁPĚNÍ'!J36</f>
        <v>0</v>
      </c>
      <c r="AX61" s="132">
        <f>'D.1.4.3.1 - VYTÁPĚNÍ'!J37</f>
        <v>0</v>
      </c>
      <c r="AY61" s="132">
        <f>'D.1.4.3.1 - VYTÁPĚNÍ'!J38</f>
        <v>0</v>
      </c>
      <c r="AZ61" s="132">
        <f>'D.1.4.3.1 - VYTÁPĚNÍ'!F35</f>
        <v>0</v>
      </c>
      <c r="BA61" s="132">
        <f>'D.1.4.3.1 - VYTÁPĚNÍ'!F36</f>
        <v>0</v>
      </c>
      <c r="BB61" s="132">
        <f>'D.1.4.3.1 - VYTÁPĚNÍ'!F37</f>
        <v>0</v>
      </c>
      <c r="BC61" s="132">
        <f>'D.1.4.3.1 - VYTÁPĚNÍ'!F38</f>
        <v>0</v>
      </c>
      <c r="BD61" s="134">
        <f>'D.1.4.3.1 - VYTÁPĚNÍ'!F39</f>
        <v>0</v>
      </c>
      <c r="BE61" s="4"/>
      <c r="BT61" s="135" t="s">
        <v>84</v>
      </c>
      <c r="BV61" s="135" t="s">
        <v>77</v>
      </c>
      <c r="BW61" s="135" t="s">
        <v>103</v>
      </c>
      <c r="BX61" s="135" t="s">
        <v>98</v>
      </c>
      <c r="CL61" s="135" t="s">
        <v>19</v>
      </c>
    </row>
    <row r="62" s="7" customFormat="1" ht="16.5" customHeight="1">
      <c r="A62" s="7"/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105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ROUND(AG63+AG64+AG67+AG68+SUM(AG76:AG78),2)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81</v>
      </c>
      <c r="AR62" s="120"/>
      <c r="AS62" s="121">
        <f>ROUND(AS63+AS64+AS67+AS68+SUM(AS76:AS78),2)</f>
        <v>0</v>
      </c>
      <c r="AT62" s="122">
        <f>ROUND(SUM(AV62:AW62),2)</f>
        <v>0</v>
      </c>
      <c r="AU62" s="123">
        <f>ROUND(AU63+AU64+AU67+AU68+SUM(AU76:AU78),5)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ROUND(AZ63+AZ64+AZ67+AZ68+SUM(AZ76:AZ78),2)</f>
        <v>0</v>
      </c>
      <c r="BA62" s="122">
        <f>ROUND(BA63+BA64+BA67+BA68+SUM(BA76:BA78),2)</f>
        <v>0</v>
      </c>
      <c r="BB62" s="122">
        <f>ROUND(BB63+BB64+BB67+BB68+SUM(BB76:BB78),2)</f>
        <v>0</v>
      </c>
      <c r="BC62" s="122">
        <f>ROUND(BC63+BC64+BC67+BC68+SUM(BC76:BC78),2)</f>
        <v>0</v>
      </c>
      <c r="BD62" s="124">
        <f>ROUND(BD63+BD64+BD67+BD68+SUM(BD76:BD78),2)</f>
        <v>0</v>
      </c>
      <c r="BE62" s="7"/>
      <c r="BS62" s="125" t="s">
        <v>74</v>
      </c>
      <c r="BT62" s="125" t="s">
        <v>82</v>
      </c>
      <c r="BU62" s="125" t="s">
        <v>76</v>
      </c>
      <c r="BV62" s="125" t="s">
        <v>77</v>
      </c>
      <c r="BW62" s="125" t="s">
        <v>106</v>
      </c>
      <c r="BX62" s="125" t="s">
        <v>5</v>
      </c>
      <c r="CL62" s="125" t="s">
        <v>19</v>
      </c>
      <c r="CM62" s="125" t="s">
        <v>84</v>
      </c>
    </row>
    <row r="63" s="4" customFormat="1" ht="23.25" customHeight="1">
      <c r="A63" s="126" t="s">
        <v>85</v>
      </c>
      <c r="B63" s="65"/>
      <c r="C63" s="127"/>
      <c r="D63" s="127"/>
      <c r="E63" s="128" t="s">
        <v>107</v>
      </c>
      <c r="F63" s="128"/>
      <c r="G63" s="128"/>
      <c r="H63" s="128"/>
      <c r="I63" s="128"/>
      <c r="J63" s="127"/>
      <c r="K63" s="128" t="s">
        <v>87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'D.1.1. - ARCHITEKTONICKO-...'!J32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'D.1.1. - ARCHITEKTONICKO-...'!P111</f>
        <v>0</v>
      </c>
      <c r="AV63" s="132">
        <f>'D.1.1. - ARCHITEKTONICKO-...'!J35</f>
        <v>0</v>
      </c>
      <c r="AW63" s="132">
        <f>'D.1.1. - ARCHITEKTONICKO-...'!J36</f>
        <v>0</v>
      </c>
      <c r="AX63" s="132">
        <f>'D.1.1. - ARCHITEKTONICKO-...'!J37</f>
        <v>0</v>
      </c>
      <c r="AY63" s="132">
        <f>'D.1.1. - ARCHITEKTONICKO-...'!J38</f>
        <v>0</v>
      </c>
      <c r="AZ63" s="132">
        <f>'D.1.1. - ARCHITEKTONICKO-...'!F35</f>
        <v>0</v>
      </c>
      <c r="BA63" s="132">
        <f>'D.1.1. - ARCHITEKTONICKO-...'!F36</f>
        <v>0</v>
      </c>
      <c r="BB63" s="132">
        <f>'D.1.1. - ARCHITEKTONICKO-...'!F37</f>
        <v>0</v>
      </c>
      <c r="BC63" s="132">
        <f>'D.1.1. - ARCHITEKTONICKO-...'!F38</f>
        <v>0</v>
      </c>
      <c r="BD63" s="134">
        <f>'D.1.1. - ARCHITEKTONICKO-...'!F39</f>
        <v>0</v>
      </c>
      <c r="BE63" s="4"/>
      <c r="BT63" s="135" t="s">
        <v>84</v>
      </c>
      <c r="BV63" s="135" t="s">
        <v>77</v>
      </c>
      <c r="BW63" s="135" t="s">
        <v>108</v>
      </c>
      <c r="BX63" s="135" t="s">
        <v>106</v>
      </c>
      <c r="CL63" s="135" t="s">
        <v>19</v>
      </c>
    </row>
    <row r="64" s="4" customFormat="1" ht="23.25" customHeight="1">
      <c r="A64" s="4"/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36">
        <f>ROUND(SUM(AG65:AG66),2)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f>ROUND(SUM(AS65:AS66),2)</f>
        <v>0</v>
      </c>
      <c r="AT64" s="132">
        <f>ROUND(SUM(AV64:AW64),2)</f>
        <v>0</v>
      </c>
      <c r="AU64" s="133">
        <f>ROUND(SUM(AU65:AU66),5)</f>
        <v>0</v>
      </c>
      <c r="AV64" s="132">
        <f>ROUND(AZ64*L29,2)</f>
        <v>0</v>
      </c>
      <c r="AW64" s="132">
        <f>ROUND(BA64*L30,2)</f>
        <v>0</v>
      </c>
      <c r="AX64" s="132">
        <f>ROUND(BB64*L29,2)</f>
        <v>0</v>
      </c>
      <c r="AY64" s="132">
        <f>ROUND(BC64*L30,2)</f>
        <v>0</v>
      </c>
      <c r="AZ64" s="132">
        <f>ROUND(SUM(AZ65:AZ66),2)</f>
        <v>0</v>
      </c>
      <c r="BA64" s="132">
        <f>ROUND(SUM(BA65:BA66),2)</f>
        <v>0</v>
      </c>
      <c r="BB64" s="132">
        <f>ROUND(SUM(BB65:BB66),2)</f>
        <v>0</v>
      </c>
      <c r="BC64" s="132">
        <f>ROUND(SUM(BC65:BC66),2)</f>
        <v>0</v>
      </c>
      <c r="BD64" s="134">
        <f>ROUND(SUM(BD65:BD66),2)</f>
        <v>0</v>
      </c>
      <c r="BE64" s="4"/>
      <c r="BS64" s="135" t="s">
        <v>74</v>
      </c>
      <c r="BT64" s="135" t="s">
        <v>84</v>
      </c>
      <c r="BU64" s="135" t="s">
        <v>76</v>
      </c>
      <c r="BV64" s="135" t="s">
        <v>77</v>
      </c>
      <c r="BW64" s="135" t="s">
        <v>111</v>
      </c>
      <c r="BX64" s="135" t="s">
        <v>106</v>
      </c>
      <c r="CL64" s="135" t="s">
        <v>19</v>
      </c>
    </row>
    <row r="65" s="4" customFormat="1" ht="16.5" customHeight="1">
      <c r="A65" s="126" t="s">
        <v>85</v>
      </c>
      <c r="B65" s="65"/>
      <c r="C65" s="127"/>
      <c r="D65" s="127"/>
      <c r="E65" s="127"/>
      <c r="F65" s="128" t="s">
        <v>112</v>
      </c>
      <c r="G65" s="128"/>
      <c r="H65" s="128"/>
      <c r="I65" s="128"/>
      <c r="J65" s="128"/>
      <c r="K65" s="127"/>
      <c r="L65" s="128" t="s">
        <v>113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'D.1.2.1 - Železobetonové ...'!J34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88</v>
      </c>
      <c r="AR65" s="67"/>
      <c r="AS65" s="131">
        <v>0</v>
      </c>
      <c r="AT65" s="132">
        <f>ROUND(SUM(AV65:AW65),2)</f>
        <v>0</v>
      </c>
      <c r="AU65" s="133">
        <f>'D.1.2.1 - Železobetonové ...'!P99</f>
        <v>0</v>
      </c>
      <c r="AV65" s="132">
        <f>'D.1.2.1 - Železobetonové ...'!J37</f>
        <v>0</v>
      </c>
      <c r="AW65" s="132">
        <f>'D.1.2.1 - Železobetonové ...'!J38</f>
        <v>0</v>
      </c>
      <c r="AX65" s="132">
        <f>'D.1.2.1 - Železobetonové ...'!J39</f>
        <v>0</v>
      </c>
      <c r="AY65" s="132">
        <f>'D.1.2.1 - Železobetonové ...'!J40</f>
        <v>0</v>
      </c>
      <c r="AZ65" s="132">
        <f>'D.1.2.1 - Železobetonové ...'!F37</f>
        <v>0</v>
      </c>
      <c r="BA65" s="132">
        <f>'D.1.2.1 - Železobetonové ...'!F38</f>
        <v>0</v>
      </c>
      <c r="BB65" s="132">
        <f>'D.1.2.1 - Železobetonové ...'!F39</f>
        <v>0</v>
      </c>
      <c r="BC65" s="132">
        <f>'D.1.2.1 - Železobetonové ...'!F40</f>
        <v>0</v>
      </c>
      <c r="BD65" s="134">
        <f>'D.1.2.1 - Železobetonové ...'!F41</f>
        <v>0</v>
      </c>
      <c r="BE65" s="4"/>
      <c r="BT65" s="135" t="s">
        <v>114</v>
      </c>
      <c r="BV65" s="135" t="s">
        <v>77</v>
      </c>
      <c r="BW65" s="135" t="s">
        <v>115</v>
      </c>
      <c r="BX65" s="135" t="s">
        <v>111</v>
      </c>
      <c r="CL65" s="135" t="s">
        <v>19</v>
      </c>
    </row>
    <row r="66" s="4" customFormat="1" ht="23.25" customHeight="1">
      <c r="A66" s="126" t="s">
        <v>85</v>
      </c>
      <c r="B66" s="65"/>
      <c r="C66" s="127"/>
      <c r="D66" s="127"/>
      <c r="E66" s="127"/>
      <c r="F66" s="128" t="s">
        <v>116</v>
      </c>
      <c r="G66" s="128"/>
      <c r="H66" s="128"/>
      <c r="I66" s="128"/>
      <c r="J66" s="128"/>
      <c r="K66" s="127"/>
      <c r="L66" s="128" t="s">
        <v>117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'D.1.2.2 -  Železobetonové...'!J34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'D.1.2.2 -  Železobetonové...'!P104</f>
        <v>0</v>
      </c>
      <c r="AV66" s="132">
        <f>'D.1.2.2 -  Železobetonové...'!J37</f>
        <v>0</v>
      </c>
      <c r="AW66" s="132">
        <f>'D.1.2.2 -  Železobetonové...'!J38</f>
        <v>0</v>
      </c>
      <c r="AX66" s="132">
        <f>'D.1.2.2 -  Železobetonové...'!J39</f>
        <v>0</v>
      </c>
      <c r="AY66" s="132">
        <f>'D.1.2.2 -  Železobetonové...'!J40</f>
        <v>0</v>
      </c>
      <c r="AZ66" s="132">
        <f>'D.1.2.2 -  Železobetonové...'!F37</f>
        <v>0</v>
      </c>
      <c r="BA66" s="132">
        <f>'D.1.2.2 -  Železobetonové...'!F38</f>
        <v>0</v>
      </c>
      <c r="BB66" s="132">
        <f>'D.1.2.2 -  Železobetonové...'!F39</f>
        <v>0</v>
      </c>
      <c r="BC66" s="132">
        <f>'D.1.2.2 -  Železobetonové...'!F40</f>
        <v>0</v>
      </c>
      <c r="BD66" s="134">
        <f>'D.1.2.2 -  Železobetonové...'!F41</f>
        <v>0</v>
      </c>
      <c r="BE66" s="4"/>
      <c r="BT66" s="135" t="s">
        <v>114</v>
      </c>
      <c r="BV66" s="135" t="s">
        <v>77</v>
      </c>
      <c r="BW66" s="135" t="s">
        <v>118</v>
      </c>
      <c r="BX66" s="135" t="s">
        <v>111</v>
      </c>
      <c r="CL66" s="135" t="s">
        <v>19</v>
      </c>
    </row>
    <row r="67" s="4" customFormat="1" ht="16.5" customHeight="1">
      <c r="A67" s="126" t="s">
        <v>85</v>
      </c>
      <c r="B67" s="65"/>
      <c r="C67" s="127"/>
      <c r="D67" s="127"/>
      <c r="E67" s="128" t="s">
        <v>119</v>
      </c>
      <c r="F67" s="128"/>
      <c r="G67" s="128"/>
      <c r="H67" s="128"/>
      <c r="I67" s="128"/>
      <c r="J67" s="127"/>
      <c r="K67" s="128" t="s">
        <v>120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'D.1.3. - POŽÁRNĚ BEZPEČNO...'!J32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'D.1.3. - POŽÁRNĚ BEZPEČNO...'!P88</f>
        <v>0</v>
      </c>
      <c r="AV67" s="132">
        <f>'D.1.3. - POŽÁRNĚ BEZPEČNO...'!J35</f>
        <v>0</v>
      </c>
      <c r="AW67" s="132">
        <f>'D.1.3. - POŽÁRNĚ BEZPEČNO...'!J36</f>
        <v>0</v>
      </c>
      <c r="AX67" s="132">
        <f>'D.1.3. - POŽÁRNĚ BEZPEČNO...'!J37</f>
        <v>0</v>
      </c>
      <c r="AY67" s="132">
        <f>'D.1.3. - POŽÁRNĚ BEZPEČNO...'!J38</f>
        <v>0</v>
      </c>
      <c r="AZ67" s="132">
        <f>'D.1.3. - POŽÁRNĚ BEZPEČNO...'!F35</f>
        <v>0</v>
      </c>
      <c r="BA67" s="132">
        <f>'D.1.3. - POŽÁRNĚ BEZPEČNO...'!F36</f>
        <v>0</v>
      </c>
      <c r="BB67" s="132">
        <f>'D.1.3. - POŽÁRNĚ BEZPEČNO...'!F37</f>
        <v>0</v>
      </c>
      <c r="BC67" s="132">
        <f>'D.1.3. - POŽÁRNĚ BEZPEČNO...'!F38</f>
        <v>0</v>
      </c>
      <c r="BD67" s="134">
        <f>'D.1.3. - POŽÁRNĚ BEZPEČNO...'!F39</f>
        <v>0</v>
      </c>
      <c r="BE67" s="4"/>
      <c r="BT67" s="135" t="s">
        <v>84</v>
      </c>
      <c r="BV67" s="135" t="s">
        <v>77</v>
      </c>
      <c r="BW67" s="135" t="s">
        <v>121</v>
      </c>
      <c r="BX67" s="135" t="s">
        <v>106</v>
      </c>
      <c r="CL67" s="135" t="s">
        <v>19</v>
      </c>
    </row>
    <row r="68" s="4" customFormat="1" ht="16.5" customHeight="1">
      <c r="A68" s="4"/>
      <c r="B68" s="65"/>
      <c r="C68" s="127"/>
      <c r="D68" s="127"/>
      <c r="E68" s="128" t="s">
        <v>122</v>
      </c>
      <c r="F68" s="128"/>
      <c r="G68" s="128"/>
      <c r="H68" s="128"/>
      <c r="I68" s="128"/>
      <c r="J68" s="127"/>
      <c r="K68" s="128" t="s">
        <v>123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36">
        <f>ROUND(SUM(AG69:AG75),2)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88</v>
      </c>
      <c r="AR68" s="67"/>
      <c r="AS68" s="131">
        <f>ROUND(SUM(AS69:AS75),2)</f>
        <v>0</v>
      </c>
      <c r="AT68" s="132">
        <f>ROUND(SUM(AV68:AW68),2)</f>
        <v>0</v>
      </c>
      <c r="AU68" s="133">
        <f>ROUND(SUM(AU69:AU75),5)</f>
        <v>0</v>
      </c>
      <c r="AV68" s="132">
        <f>ROUND(AZ68*L29,2)</f>
        <v>0</v>
      </c>
      <c r="AW68" s="132">
        <f>ROUND(BA68*L30,2)</f>
        <v>0</v>
      </c>
      <c r="AX68" s="132">
        <f>ROUND(BB68*L29,2)</f>
        <v>0</v>
      </c>
      <c r="AY68" s="132">
        <f>ROUND(BC68*L30,2)</f>
        <v>0</v>
      </c>
      <c r="AZ68" s="132">
        <f>ROUND(SUM(AZ69:AZ75),2)</f>
        <v>0</v>
      </c>
      <c r="BA68" s="132">
        <f>ROUND(SUM(BA69:BA75),2)</f>
        <v>0</v>
      </c>
      <c r="BB68" s="132">
        <f>ROUND(SUM(BB69:BB75),2)</f>
        <v>0</v>
      </c>
      <c r="BC68" s="132">
        <f>ROUND(SUM(BC69:BC75),2)</f>
        <v>0</v>
      </c>
      <c r="BD68" s="134">
        <f>ROUND(SUM(BD69:BD75),2)</f>
        <v>0</v>
      </c>
      <c r="BE68" s="4"/>
      <c r="BS68" s="135" t="s">
        <v>74</v>
      </c>
      <c r="BT68" s="135" t="s">
        <v>84</v>
      </c>
      <c r="BU68" s="135" t="s">
        <v>76</v>
      </c>
      <c r="BV68" s="135" t="s">
        <v>77</v>
      </c>
      <c r="BW68" s="135" t="s">
        <v>124</v>
      </c>
      <c r="BX68" s="135" t="s">
        <v>106</v>
      </c>
      <c r="CL68" s="135" t="s">
        <v>19</v>
      </c>
    </row>
    <row r="69" s="4" customFormat="1" ht="16.5" customHeight="1">
      <c r="A69" s="126" t="s">
        <v>85</v>
      </c>
      <c r="B69" s="65"/>
      <c r="C69" s="127"/>
      <c r="D69" s="127"/>
      <c r="E69" s="127"/>
      <c r="F69" s="128" t="s">
        <v>125</v>
      </c>
      <c r="G69" s="128"/>
      <c r="H69" s="128"/>
      <c r="I69" s="128"/>
      <c r="J69" s="128"/>
      <c r="K69" s="127"/>
      <c r="L69" s="128" t="s">
        <v>126</v>
      </c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'D.1.4.1 - Zdravotně techn...'!J34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88</v>
      </c>
      <c r="AR69" s="67"/>
      <c r="AS69" s="131">
        <v>0</v>
      </c>
      <c r="AT69" s="132">
        <f>ROUND(SUM(AV69:AW69),2)</f>
        <v>0</v>
      </c>
      <c r="AU69" s="133">
        <f>'D.1.4.1 - Zdravotně techn...'!P104</f>
        <v>0</v>
      </c>
      <c r="AV69" s="132">
        <f>'D.1.4.1 - Zdravotně techn...'!J37</f>
        <v>0</v>
      </c>
      <c r="AW69" s="132">
        <f>'D.1.4.1 - Zdravotně techn...'!J38</f>
        <v>0</v>
      </c>
      <c r="AX69" s="132">
        <f>'D.1.4.1 - Zdravotně techn...'!J39</f>
        <v>0</v>
      </c>
      <c r="AY69" s="132">
        <f>'D.1.4.1 - Zdravotně techn...'!J40</f>
        <v>0</v>
      </c>
      <c r="AZ69" s="132">
        <f>'D.1.4.1 - Zdravotně techn...'!F37</f>
        <v>0</v>
      </c>
      <c r="BA69" s="132">
        <f>'D.1.4.1 - Zdravotně techn...'!F38</f>
        <v>0</v>
      </c>
      <c r="BB69" s="132">
        <f>'D.1.4.1 - Zdravotně techn...'!F39</f>
        <v>0</v>
      </c>
      <c r="BC69" s="132">
        <f>'D.1.4.1 - Zdravotně techn...'!F40</f>
        <v>0</v>
      </c>
      <c r="BD69" s="134">
        <f>'D.1.4.1 - Zdravotně techn...'!F41</f>
        <v>0</v>
      </c>
      <c r="BE69" s="4"/>
      <c r="BT69" s="135" t="s">
        <v>114</v>
      </c>
      <c r="BV69" s="135" t="s">
        <v>77</v>
      </c>
      <c r="BW69" s="135" t="s">
        <v>127</v>
      </c>
      <c r="BX69" s="135" t="s">
        <v>124</v>
      </c>
      <c r="CL69" s="135" t="s">
        <v>19</v>
      </c>
    </row>
    <row r="70" s="4" customFormat="1" ht="16.5" customHeight="1">
      <c r="A70" s="126" t="s">
        <v>85</v>
      </c>
      <c r="B70" s="65"/>
      <c r="C70" s="127"/>
      <c r="D70" s="127"/>
      <c r="E70" s="127"/>
      <c r="F70" s="128" t="s">
        <v>128</v>
      </c>
      <c r="G70" s="128"/>
      <c r="H70" s="128"/>
      <c r="I70" s="128"/>
      <c r="J70" s="128"/>
      <c r="K70" s="127"/>
      <c r="L70" s="128" t="s">
        <v>129</v>
      </c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'D.1.4.2 - Vzduchotechnika'!J34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88</v>
      </c>
      <c r="AR70" s="67"/>
      <c r="AS70" s="131">
        <v>0</v>
      </c>
      <c r="AT70" s="132">
        <f>ROUND(SUM(AV70:AW70),2)</f>
        <v>0</v>
      </c>
      <c r="AU70" s="133">
        <f>'D.1.4.2 - Vzduchotechnika'!P103</f>
        <v>0</v>
      </c>
      <c r="AV70" s="132">
        <f>'D.1.4.2 - Vzduchotechnika'!J37</f>
        <v>0</v>
      </c>
      <c r="AW70" s="132">
        <f>'D.1.4.2 - Vzduchotechnika'!J38</f>
        <v>0</v>
      </c>
      <c r="AX70" s="132">
        <f>'D.1.4.2 - Vzduchotechnika'!J39</f>
        <v>0</v>
      </c>
      <c r="AY70" s="132">
        <f>'D.1.4.2 - Vzduchotechnika'!J40</f>
        <v>0</v>
      </c>
      <c r="AZ70" s="132">
        <f>'D.1.4.2 - Vzduchotechnika'!F37</f>
        <v>0</v>
      </c>
      <c r="BA70" s="132">
        <f>'D.1.4.2 - Vzduchotechnika'!F38</f>
        <v>0</v>
      </c>
      <c r="BB70" s="132">
        <f>'D.1.4.2 - Vzduchotechnika'!F39</f>
        <v>0</v>
      </c>
      <c r="BC70" s="132">
        <f>'D.1.4.2 - Vzduchotechnika'!F40</f>
        <v>0</v>
      </c>
      <c r="BD70" s="134">
        <f>'D.1.4.2 - Vzduchotechnika'!F41</f>
        <v>0</v>
      </c>
      <c r="BE70" s="4"/>
      <c r="BT70" s="135" t="s">
        <v>114</v>
      </c>
      <c r="BV70" s="135" t="s">
        <v>77</v>
      </c>
      <c r="BW70" s="135" t="s">
        <v>130</v>
      </c>
      <c r="BX70" s="135" t="s">
        <v>124</v>
      </c>
      <c r="CL70" s="135" t="s">
        <v>19</v>
      </c>
    </row>
    <row r="71" s="4" customFormat="1" ht="16.5" customHeight="1">
      <c r="A71" s="126" t="s">
        <v>85</v>
      </c>
      <c r="B71" s="65"/>
      <c r="C71" s="127"/>
      <c r="D71" s="127"/>
      <c r="E71" s="127"/>
      <c r="F71" s="128" t="s">
        <v>131</v>
      </c>
      <c r="G71" s="128"/>
      <c r="H71" s="128"/>
      <c r="I71" s="128"/>
      <c r="J71" s="128"/>
      <c r="K71" s="127"/>
      <c r="L71" s="128" t="s">
        <v>102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'D.1.4.3 - VYTÁPĚNÍ'!J34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88</v>
      </c>
      <c r="AR71" s="67"/>
      <c r="AS71" s="131">
        <v>0</v>
      </c>
      <c r="AT71" s="132">
        <f>ROUND(SUM(AV71:AW71),2)</f>
        <v>0</v>
      </c>
      <c r="AU71" s="133">
        <f>'D.1.4.3 - VYTÁPĚNÍ'!P101</f>
        <v>0</v>
      </c>
      <c r="AV71" s="132">
        <f>'D.1.4.3 - VYTÁPĚNÍ'!J37</f>
        <v>0</v>
      </c>
      <c r="AW71" s="132">
        <f>'D.1.4.3 - VYTÁPĚNÍ'!J38</f>
        <v>0</v>
      </c>
      <c r="AX71" s="132">
        <f>'D.1.4.3 - VYTÁPĚNÍ'!J39</f>
        <v>0</v>
      </c>
      <c r="AY71" s="132">
        <f>'D.1.4.3 - VYTÁPĚNÍ'!J40</f>
        <v>0</v>
      </c>
      <c r="AZ71" s="132">
        <f>'D.1.4.3 - VYTÁPĚNÍ'!F37</f>
        <v>0</v>
      </c>
      <c r="BA71" s="132">
        <f>'D.1.4.3 - VYTÁPĚNÍ'!F38</f>
        <v>0</v>
      </c>
      <c r="BB71" s="132">
        <f>'D.1.4.3 - VYTÁPĚNÍ'!F39</f>
        <v>0</v>
      </c>
      <c r="BC71" s="132">
        <f>'D.1.4.3 - VYTÁPĚNÍ'!F40</f>
        <v>0</v>
      </c>
      <c r="BD71" s="134">
        <f>'D.1.4.3 - VYTÁPĚNÍ'!F41</f>
        <v>0</v>
      </c>
      <c r="BE71" s="4"/>
      <c r="BT71" s="135" t="s">
        <v>114</v>
      </c>
      <c r="BV71" s="135" t="s">
        <v>77</v>
      </c>
      <c r="BW71" s="135" t="s">
        <v>132</v>
      </c>
      <c r="BX71" s="135" t="s">
        <v>124</v>
      </c>
      <c r="CL71" s="135" t="s">
        <v>19</v>
      </c>
    </row>
    <row r="72" s="4" customFormat="1" ht="16.5" customHeight="1">
      <c r="A72" s="126" t="s">
        <v>85</v>
      </c>
      <c r="B72" s="65"/>
      <c r="C72" s="127"/>
      <c r="D72" s="127"/>
      <c r="E72" s="127"/>
      <c r="F72" s="128" t="s">
        <v>133</v>
      </c>
      <c r="G72" s="128"/>
      <c r="H72" s="128"/>
      <c r="I72" s="128"/>
      <c r="J72" s="128"/>
      <c r="K72" s="127"/>
      <c r="L72" s="128" t="s">
        <v>134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'D.1.4.4 - Silnoprouda ele...'!J34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88</v>
      </c>
      <c r="AR72" s="67"/>
      <c r="AS72" s="131">
        <v>0</v>
      </c>
      <c r="AT72" s="132">
        <f>ROUND(SUM(AV72:AW72),2)</f>
        <v>0</v>
      </c>
      <c r="AU72" s="133">
        <f>'D.1.4.4 - Silnoprouda ele...'!P102</f>
        <v>0</v>
      </c>
      <c r="AV72" s="132">
        <f>'D.1.4.4 - Silnoprouda ele...'!J37</f>
        <v>0</v>
      </c>
      <c r="AW72" s="132">
        <f>'D.1.4.4 - Silnoprouda ele...'!J38</f>
        <v>0</v>
      </c>
      <c r="AX72" s="132">
        <f>'D.1.4.4 - Silnoprouda ele...'!J39</f>
        <v>0</v>
      </c>
      <c r="AY72" s="132">
        <f>'D.1.4.4 - Silnoprouda ele...'!J40</f>
        <v>0</v>
      </c>
      <c r="AZ72" s="132">
        <f>'D.1.4.4 - Silnoprouda ele...'!F37</f>
        <v>0</v>
      </c>
      <c r="BA72" s="132">
        <f>'D.1.4.4 - Silnoprouda ele...'!F38</f>
        <v>0</v>
      </c>
      <c r="BB72" s="132">
        <f>'D.1.4.4 - Silnoprouda ele...'!F39</f>
        <v>0</v>
      </c>
      <c r="BC72" s="132">
        <f>'D.1.4.4 - Silnoprouda ele...'!F40</f>
        <v>0</v>
      </c>
      <c r="BD72" s="134">
        <f>'D.1.4.4 - Silnoprouda ele...'!F41</f>
        <v>0</v>
      </c>
      <c r="BE72" s="4"/>
      <c r="BT72" s="135" t="s">
        <v>114</v>
      </c>
      <c r="BV72" s="135" t="s">
        <v>77</v>
      </c>
      <c r="BW72" s="135" t="s">
        <v>135</v>
      </c>
      <c r="BX72" s="135" t="s">
        <v>124</v>
      </c>
      <c r="CL72" s="135" t="s">
        <v>19</v>
      </c>
    </row>
    <row r="73" s="4" customFormat="1" ht="16.5" customHeight="1">
      <c r="A73" s="126" t="s">
        <v>85</v>
      </c>
      <c r="B73" s="65"/>
      <c r="C73" s="127"/>
      <c r="D73" s="127"/>
      <c r="E73" s="127"/>
      <c r="F73" s="128" t="s">
        <v>136</v>
      </c>
      <c r="G73" s="128"/>
      <c r="H73" s="128"/>
      <c r="I73" s="128"/>
      <c r="J73" s="128"/>
      <c r="K73" s="127"/>
      <c r="L73" s="128" t="s">
        <v>137</v>
      </c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'D.1.4.5 - Stlačený vzduch'!J34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88</v>
      </c>
      <c r="AR73" s="67"/>
      <c r="AS73" s="131">
        <v>0</v>
      </c>
      <c r="AT73" s="132">
        <f>ROUND(SUM(AV73:AW73),2)</f>
        <v>0</v>
      </c>
      <c r="AU73" s="133">
        <f>'D.1.4.5 - Stlačený vzduch'!P96</f>
        <v>0</v>
      </c>
      <c r="AV73" s="132">
        <f>'D.1.4.5 - Stlačený vzduch'!J37</f>
        <v>0</v>
      </c>
      <c r="AW73" s="132">
        <f>'D.1.4.5 - Stlačený vzduch'!J38</f>
        <v>0</v>
      </c>
      <c r="AX73" s="132">
        <f>'D.1.4.5 - Stlačený vzduch'!J39</f>
        <v>0</v>
      </c>
      <c r="AY73" s="132">
        <f>'D.1.4.5 - Stlačený vzduch'!J40</f>
        <v>0</v>
      </c>
      <c r="AZ73" s="132">
        <f>'D.1.4.5 - Stlačený vzduch'!F37</f>
        <v>0</v>
      </c>
      <c r="BA73" s="132">
        <f>'D.1.4.5 - Stlačený vzduch'!F38</f>
        <v>0</v>
      </c>
      <c r="BB73" s="132">
        <f>'D.1.4.5 - Stlačený vzduch'!F39</f>
        <v>0</v>
      </c>
      <c r="BC73" s="132">
        <f>'D.1.4.5 - Stlačený vzduch'!F40</f>
        <v>0</v>
      </c>
      <c r="BD73" s="134">
        <f>'D.1.4.5 - Stlačený vzduch'!F41</f>
        <v>0</v>
      </c>
      <c r="BE73" s="4"/>
      <c r="BT73" s="135" t="s">
        <v>114</v>
      </c>
      <c r="BV73" s="135" t="s">
        <v>77</v>
      </c>
      <c r="BW73" s="135" t="s">
        <v>138</v>
      </c>
      <c r="BX73" s="135" t="s">
        <v>124</v>
      </c>
      <c r="CL73" s="135" t="s">
        <v>19</v>
      </c>
    </row>
    <row r="74" s="4" customFormat="1" ht="16.5" customHeight="1">
      <c r="A74" s="126" t="s">
        <v>85</v>
      </c>
      <c r="B74" s="65"/>
      <c r="C74" s="127"/>
      <c r="D74" s="127"/>
      <c r="E74" s="127"/>
      <c r="F74" s="128" t="s">
        <v>139</v>
      </c>
      <c r="G74" s="128"/>
      <c r="H74" s="128"/>
      <c r="I74" s="128"/>
      <c r="J74" s="128"/>
      <c r="K74" s="127"/>
      <c r="L74" s="128" t="s">
        <v>140</v>
      </c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'D.1.4.6 - Měření a regulace'!J34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88</v>
      </c>
      <c r="AR74" s="67"/>
      <c r="AS74" s="131">
        <v>0</v>
      </c>
      <c r="AT74" s="132">
        <f>ROUND(SUM(AV74:AW74),2)</f>
        <v>0</v>
      </c>
      <c r="AU74" s="133">
        <f>'D.1.4.6 - Měření a regulace'!P101</f>
        <v>0</v>
      </c>
      <c r="AV74" s="132">
        <f>'D.1.4.6 - Měření a regulace'!J37</f>
        <v>0</v>
      </c>
      <c r="AW74" s="132">
        <f>'D.1.4.6 - Měření a regulace'!J38</f>
        <v>0</v>
      </c>
      <c r="AX74" s="132">
        <f>'D.1.4.6 - Měření a regulace'!J39</f>
        <v>0</v>
      </c>
      <c r="AY74" s="132">
        <f>'D.1.4.6 - Měření a regulace'!J40</f>
        <v>0</v>
      </c>
      <c r="AZ74" s="132">
        <f>'D.1.4.6 - Měření a regulace'!F37</f>
        <v>0</v>
      </c>
      <c r="BA74" s="132">
        <f>'D.1.4.6 - Měření a regulace'!F38</f>
        <v>0</v>
      </c>
      <c r="BB74" s="132">
        <f>'D.1.4.6 - Měření a regulace'!F39</f>
        <v>0</v>
      </c>
      <c r="BC74" s="132">
        <f>'D.1.4.6 - Měření a regulace'!F40</f>
        <v>0</v>
      </c>
      <c r="BD74" s="134">
        <f>'D.1.4.6 - Měření a regulace'!F41</f>
        <v>0</v>
      </c>
      <c r="BE74" s="4"/>
      <c r="BT74" s="135" t="s">
        <v>114</v>
      </c>
      <c r="BV74" s="135" t="s">
        <v>77</v>
      </c>
      <c r="BW74" s="135" t="s">
        <v>141</v>
      </c>
      <c r="BX74" s="135" t="s">
        <v>124</v>
      </c>
      <c r="CL74" s="135" t="s">
        <v>19</v>
      </c>
    </row>
    <row r="75" s="4" customFormat="1" ht="23.25" customHeight="1">
      <c r="A75" s="126" t="s">
        <v>85</v>
      </c>
      <c r="B75" s="65"/>
      <c r="C75" s="127"/>
      <c r="D75" s="127"/>
      <c r="E75" s="127"/>
      <c r="F75" s="128" t="s">
        <v>142</v>
      </c>
      <c r="G75" s="128"/>
      <c r="H75" s="128"/>
      <c r="I75" s="128"/>
      <c r="J75" s="128"/>
      <c r="K75" s="127"/>
      <c r="L75" s="128" t="s">
        <v>143</v>
      </c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'D.1.4.7 - Proj.prev.radon...'!J34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88</v>
      </c>
      <c r="AR75" s="67"/>
      <c r="AS75" s="131">
        <v>0</v>
      </c>
      <c r="AT75" s="132">
        <f>ROUND(SUM(AV75:AW75),2)</f>
        <v>0</v>
      </c>
      <c r="AU75" s="133">
        <f>'D.1.4.7 - Proj.prev.radon...'!P97</f>
        <v>0</v>
      </c>
      <c r="AV75" s="132">
        <f>'D.1.4.7 - Proj.prev.radon...'!J37</f>
        <v>0</v>
      </c>
      <c r="AW75" s="132">
        <f>'D.1.4.7 - Proj.prev.radon...'!J38</f>
        <v>0</v>
      </c>
      <c r="AX75" s="132">
        <f>'D.1.4.7 - Proj.prev.radon...'!J39</f>
        <v>0</v>
      </c>
      <c r="AY75" s="132">
        <f>'D.1.4.7 - Proj.prev.radon...'!J40</f>
        <v>0</v>
      </c>
      <c r="AZ75" s="132">
        <f>'D.1.4.7 - Proj.prev.radon...'!F37</f>
        <v>0</v>
      </c>
      <c r="BA75" s="132">
        <f>'D.1.4.7 - Proj.prev.radon...'!F38</f>
        <v>0</v>
      </c>
      <c r="BB75" s="132">
        <f>'D.1.4.7 - Proj.prev.radon...'!F39</f>
        <v>0</v>
      </c>
      <c r="BC75" s="132">
        <f>'D.1.4.7 - Proj.prev.radon...'!F40</f>
        <v>0</v>
      </c>
      <c r="BD75" s="134">
        <f>'D.1.4.7 - Proj.prev.radon...'!F41</f>
        <v>0</v>
      </c>
      <c r="BE75" s="4"/>
      <c r="BT75" s="135" t="s">
        <v>114</v>
      </c>
      <c r="BV75" s="135" t="s">
        <v>77</v>
      </c>
      <c r="BW75" s="135" t="s">
        <v>144</v>
      </c>
      <c r="BX75" s="135" t="s">
        <v>124</v>
      </c>
      <c r="CL75" s="135" t="s">
        <v>19</v>
      </c>
    </row>
    <row r="76" s="4" customFormat="1" ht="16.5" customHeight="1">
      <c r="A76" s="126" t="s">
        <v>85</v>
      </c>
      <c r="B76" s="65"/>
      <c r="C76" s="127"/>
      <c r="D76" s="127"/>
      <c r="E76" s="128" t="s">
        <v>145</v>
      </c>
      <c r="F76" s="128"/>
      <c r="G76" s="128"/>
      <c r="H76" s="128"/>
      <c r="I76" s="128"/>
      <c r="J76" s="127"/>
      <c r="K76" s="128" t="s">
        <v>146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'D.2.2 - Vodohospodářská část'!J32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88</v>
      </c>
      <c r="AR76" s="67"/>
      <c r="AS76" s="131">
        <v>0</v>
      </c>
      <c r="AT76" s="132">
        <f>ROUND(SUM(AV76:AW76),2)</f>
        <v>0</v>
      </c>
      <c r="AU76" s="133">
        <f>'D.2.2 - Vodohospodářská část'!P94</f>
        <v>0</v>
      </c>
      <c r="AV76" s="132">
        <f>'D.2.2 - Vodohospodářská část'!J35</f>
        <v>0</v>
      </c>
      <c r="AW76" s="132">
        <f>'D.2.2 - Vodohospodářská část'!J36</f>
        <v>0</v>
      </c>
      <c r="AX76" s="132">
        <f>'D.2.2 - Vodohospodářská část'!J37</f>
        <v>0</v>
      </c>
      <c r="AY76" s="132">
        <f>'D.2.2 - Vodohospodářská část'!J38</f>
        <v>0</v>
      </c>
      <c r="AZ76" s="132">
        <f>'D.2.2 - Vodohospodářská část'!F35</f>
        <v>0</v>
      </c>
      <c r="BA76" s="132">
        <f>'D.2.2 - Vodohospodářská část'!F36</f>
        <v>0</v>
      </c>
      <c r="BB76" s="132">
        <f>'D.2.2 - Vodohospodářská část'!F37</f>
        <v>0</v>
      </c>
      <c r="BC76" s="132">
        <f>'D.2.2 - Vodohospodářská část'!F38</f>
        <v>0</v>
      </c>
      <c r="BD76" s="134">
        <f>'D.2.2 - Vodohospodářská část'!F39</f>
        <v>0</v>
      </c>
      <c r="BE76" s="4"/>
      <c r="BT76" s="135" t="s">
        <v>84</v>
      </c>
      <c r="BV76" s="135" t="s">
        <v>77</v>
      </c>
      <c r="BW76" s="135" t="s">
        <v>147</v>
      </c>
      <c r="BX76" s="135" t="s">
        <v>106</v>
      </c>
      <c r="CL76" s="135" t="s">
        <v>19</v>
      </c>
    </row>
    <row r="77" s="4" customFormat="1" ht="16.5" customHeight="1">
      <c r="A77" s="126" t="s">
        <v>85</v>
      </c>
      <c r="B77" s="65"/>
      <c r="C77" s="127"/>
      <c r="D77" s="127"/>
      <c r="E77" s="128" t="s">
        <v>148</v>
      </c>
      <c r="F77" s="128"/>
      <c r="G77" s="128"/>
      <c r="H77" s="128"/>
      <c r="I77" s="128"/>
      <c r="J77" s="127"/>
      <c r="K77" s="128" t="s">
        <v>149</v>
      </c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'D.2.3 - Arealove rozvody ...'!J32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88</v>
      </c>
      <c r="AR77" s="67"/>
      <c r="AS77" s="131">
        <v>0</v>
      </c>
      <c r="AT77" s="132">
        <f>ROUND(SUM(AV77:AW77),2)</f>
        <v>0</v>
      </c>
      <c r="AU77" s="133">
        <f>'D.2.3 - Arealove rozvody ...'!P100</f>
        <v>0</v>
      </c>
      <c r="AV77" s="132">
        <f>'D.2.3 - Arealove rozvody ...'!J35</f>
        <v>0</v>
      </c>
      <c r="AW77" s="132">
        <f>'D.2.3 - Arealove rozvody ...'!J36</f>
        <v>0</v>
      </c>
      <c r="AX77" s="132">
        <f>'D.2.3 - Arealove rozvody ...'!J37</f>
        <v>0</v>
      </c>
      <c r="AY77" s="132">
        <f>'D.2.3 - Arealove rozvody ...'!J38</f>
        <v>0</v>
      </c>
      <c r="AZ77" s="132">
        <f>'D.2.3 - Arealove rozvody ...'!F35</f>
        <v>0</v>
      </c>
      <c r="BA77" s="132">
        <f>'D.2.3 - Arealove rozvody ...'!F36</f>
        <v>0</v>
      </c>
      <c r="BB77" s="132">
        <f>'D.2.3 - Arealove rozvody ...'!F37</f>
        <v>0</v>
      </c>
      <c r="BC77" s="132">
        <f>'D.2.3 - Arealove rozvody ...'!F38</f>
        <v>0</v>
      </c>
      <c r="BD77" s="134">
        <f>'D.2.3 - Arealove rozvody ...'!F39</f>
        <v>0</v>
      </c>
      <c r="BE77" s="4"/>
      <c r="BT77" s="135" t="s">
        <v>84</v>
      </c>
      <c r="BV77" s="135" t="s">
        <v>77</v>
      </c>
      <c r="BW77" s="135" t="s">
        <v>150</v>
      </c>
      <c r="BX77" s="135" t="s">
        <v>106</v>
      </c>
      <c r="CL77" s="135" t="s">
        <v>19</v>
      </c>
    </row>
    <row r="78" s="4" customFormat="1" ht="16.5" customHeight="1">
      <c r="A78" s="126" t="s">
        <v>85</v>
      </c>
      <c r="B78" s="65"/>
      <c r="C78" s="127"/>
      <c r="D78" s="127"/>
      <c r="E78" s="128" t="s">
        <v>151</v>
      </c>
      <c r="F78" s="128"/>
      <c r="G78" s="128"/>
      <c r="H78" s="128"/>
      <c r="I78" s="128"/>
      <c r="J78" s="127"/>
      <c r="K78" s="128" t="s">
        <v>152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'D.2.4 - Arealove rozvody NN'!J32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88</v>
      </c>
      <c r="AR78" s="67"/>
      <c r="AS78" s="137">
        <v>0</v>
      </c>
      <c r="AT78" s="138">
        <f>ROUND(SUM(AV78:AW78),2)</f>
        <v>0</v>
      </c>
      <c r="AU78" s="139">
        <f>'D.2.4 - Arealove rozvody NN'!P94</f>
        <v>0</v>
      </c>
      <c r="AV78" s="138">
        <f>'D.2.4 - Arealove rozvody NN'!J35</f>
        <v>0</v>
      </c>
      <c r="AW78" s="138">
        <f>'D.2.4 - Arealove rozvody NN'!J36</f>
        <v>0</v>
      </c>
      <c r="AX78" s="138">
        <f>'D.2.4 - Arealove rozvody NN'!J37</f>
        <v>0</v>
      </c>
      <c r="AY78" s="138">
        <f>'D.2.4 - Arealove rozvody NN'!J38</f>
        <v>0</v>
      </c>
      <c r="AZ78" s="138">
        <f>'D.2.4 - Arealove rozvody NN'!F35</f>
        <v>0</v>
      </c>
      <c r="BA78" s="138">
        <f>'D.2.4 - Arealove rozvody NN'!F36</f>
        <v>0</v>
      </c>
      <c r="BB78" s="138">
        <f>'D.2.4 - Arealove rozvody NN'!F37</f>
        <v>0</v>
      </c>
      <c r="BC78" s="138">
        <f>'D.2.4 - Arealove rozvody NN'!F38</f>
        <v>0</v>
      </c>
      <c r="BD78" s="140">
        <f>'D.2.4 - Arealove rozvody NN'!F39</f>
        <v>0</v>
      </c>
      <c r="BE78" s="4"/>
      <c r="BT78" s="135" t="s">
        <v>84</v>
      </c>
      <c r="BV78" s="135" t="s">
        <v>77</v>
      </c>
      <c r="BW78" s="135" t="s">
        <v>153</v>
      </c>
      <c r="BX78" s="135" t="s">
        <v>106</v>
      </c>
      <c r="CL78" s="135" t="s">
        <v>19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5+1rMHq4gUhSBMLTtSvuO1+wM7FBCjcnNzMe49fIYyleKLJFFfrZ/f7T9HSsObpk9aANv3Hrm//bhDGvNzUWQw==" hashValue="gUFQnJReVQRpdLCzRUAIHVHJ5J5mUz1tHNHQnr53CUdN94e58vzkTecU1Z//S+43eLfvd4TAKpbdY1WgJXFEhw==" algorithmName="SHA-512" password="CC35"/>
  <mergeCells count="134">
    <mergeCell ref="L45:AO45"/>
    <mergeCell ref="C52:G52"/>
    <mergeCell ref="I52:AF52"/>
    <mergeCell ref="D55:H55"/>
    <mergeCell ref="J55:AF55"/>
    <mergeCell ref="K56:AF56"/>
    <mergeCell ref="E56:I56"/>
    <mergeCell ref="K57:AF57"/>
    <mergeCell ref="E57:I57"/>
    <mergeCell ref="K58:AF58"/>
    <mergeCell ref="E58:I58"/>
    <mergeCell ref="D59:H59"/>
    <mergeCell ref="J59:AF59"/>
    <mergeCell ref="E60:I60"/>
    <mergeCell ref="K60:AF60"/>
    <mergeCell ref="E61:I61"/>
    <mergeCell ref="K61:AF61"/>
    <mergeCell ref="J62:AF62"/>
    <mergeCell ref="D62:H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4:AF64"/>
    <mergeCell ref="E64:I64"/>
    <mergeCell ref="F65:J65"/>
    <mergeCell ref="L65:AF65"/>
    <mergeCell ref="L66:AF66"/>
    <mergeCell ref="F66:J66"/>
    <mergeCell ref="K67:AF67"/>
    <mergeCell ref="E67:I67"/>
    <mergeCell ref="K68:AF68"/>
    <mergeCell ref="E68:I68"/>
    <mergeCell ref="F69:J69"/>
    <mergeCell ref="L69:AF69"/>
    <mergeCell ref="L70:AF70"/>
    <mergeCell ref="F70:J70"/>
    <mergeCell ref="F71:J71"/>
    <mergeCell ref="L71:AF71"/>
    <mergeCell ref="F72:J72"/>
    <mergeCell ref="L72:AF72"/>
    <mergeCell ref="F73:J73"/>
    <mergeCell ref="L73:AF73"/>
    <mergeCell ref="L74:AF74"/>
    <mergeCell ref="F74:J74"/>
    <mergeCell ref="F75:J75"/>
    <mergeCell ref="L75:AF75"/>
    <mergeCell ref="K76:AF76"/>
    <mergeCell ref="E76:I76"/>
    <mergeCell ref="K77:AF77"/>
    <mergeCell ref="E77:I77"/>
    <mergeCell ref="E78:I78"/>
    <mergeCell ref="K78:AF78"/>
  </mergeCells>
  <hyperlinks>
    <hyperlink ref="A56" location="'D.1.1.1 - ARCHITEKTONICKO...'!C2" display="/"/>
    <hyperlink ref="A57" location="'D.2.1 - Komunikace'!C2" display="/"/>
    <hyperlink ref="A58" location="'000 - VON - Vedlější a os...'!C2" display="/"/>
    <hyperlink ref="A60" location="'D.1.1.2 - ARCHITEKTONICKO...'!C2" display="/"/>
    <hyperlink ref="A61" location="'D.1.4.3.1 - VYTÁPĚNÍ'!C2" display="/"/>
    <hyperlink ref="A63" location="'D.1.1. - ARCHITEKTONICKO-...'!C2" display="/"/>
    <hyperlink ref="A65" location="'D.1.2.1 - Železobetonové ...'!C2" display="/"/>
    <hyperlink ref="A66" location="'D.1.2.2 -  Železobetonové...'!C2" display="/"/>
    <hyperlink ref="A67" location="'D.1.3. - POŽÁRNĚ BEZPEČNO...'!C2" display="/"/>
    <hyperlink ref="A69" location="'D.1.4.1 - Zdravotně techn...'!C2" display="/"/>
    <hyperlink ref="A70" location="'D.1.4.2 - Vzduchotechnika'!C2" display="/"/>
    <hyperlink ref="A71" location="'D.1.4.3 - VYTÁPĚNÍ'!C2" display="/"/>
    <hyperlink ref="A72" location="'D.1.4.4 - Silnoprouda ele...'!C2" display="/"/>
    <hyperlink ref="A73" location="'D.1.4.5 - Stlačený vzduch'!C2" display="/"/>
    <hyperlink ref="A74" location="'D.1.4.6 - Měření a regulace'!C2" display="/"/>
    <hyperlink ref="A75" location="'D.1.4.7 - Proj.prev.radon...'!C2" display="/"/>
    <hyperlink ref="A76" location="'D.2.2 - Vodohospodářská část'!C2" display="/"/>
    <hyperlink ref="A77" location="'D.2.3 - Arealove rozvody ...'!C2" display="/"/>
    <hyperlink ref="A78" location="'D.2.4 - Arealove rozvody N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ROUND((SUM(BE89:BE149)),  2)</f>
        <v>0</v>
      </c>
      <c r="G35" s="40"/>
      <c r="H35" s="40"/>
      <c r="I35" s="160">
        <v>0.20999999999999999</v>
      </c>
      <c r="J35" s="159">
        <f>ROUND(((SUM(BE89:BE149))*I35),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ROUND((SUM(BF89:BF149)),  2)</f>
        <v>0</v>
      </c>
      <c r="G36" s="40"/>
      <c r="H36" s="40"/>
      <c r="I36" s="160">
        <v>0.14999999999999999</v>
      </c>
      <c r="J36" s="159">
        <f>ROUND(((SUM(BF89:BF149))*I36),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ROUND((SUM(BG89:BG149)),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ROUND((SUM(BH89:BH149)),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ROUND((SUM(BI89:BI149)),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D.1.1.1 - ARCHITEKTONICKO-STAVEBNÍ ŘEŠENÍ (ASŘ)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166</v>
      </c>
      <c r="E66" s="185"/>
      <c r="F66" s="185"/>
      <c r="G66" s="185"/>
      <c r="H66" s="185"/>
      <c r="I66" s="185"/>
      <c r="J66" s="186">
        <f>J113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167</v>
      </c>
      <c r="E67" s="185"/>
      <c r="F67" s="185"/>
      <c r="G67" s="185"/>
      <c r="H67" s="185"/>
      <c r="I67" s="185"/>
      <c r="J67" s="186">
        <f>J130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PROJEKTOVÁ DOKUMENTACE PRO VÝSTAVBU NOVÉ HALY V DÍLNÁCH SŠ KRALOVICE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156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D.1.1.1 - ARCHITEKTONICKO-STAVEBNÍ ŘEŠENÍ (ASŘ)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p.č.664, 5665/2, 5665/3, obec:Kralovice [559075]</v>
      </c>
      <c r="G83" s="42"/>
      <c r="H83" s="42"/>
      <c r="I83" s="34" t="s">
        <v>23</v>
      </c>
      <c r="J83" s="74" t="str">
        <f>IF(J14="","",J14)</f>
        <v>3. 11. 2023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4.45" customHeight="1">
      <c r="A85" s="40"/>
      <c r="B85" s="41"/>
      <c r="C85" s="34" t="s">
        <v>25</v>
      </c>
      <c r="D85" s="42"/>
      <c r="E85" s="42"/>
      <c r="F85" s="29" t="str">
        <f>E17</f>
        <v>Střední škola,Kralovice,nám.Osvobození 32,Kralovic</v>
      </c>
      <c r="G85" s="42"/>
      <c r="H85" s="42"/>
      <c r="I85" s="34" t="s">
        <v>33</v>
      </c>
      <c r="J85" s="38" t="str">
        <f>E23</f>
        <v>TORION, projekční kancelář s.r.o.,Mánesova 1,Plzeň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169</v>
      </c>
      <c r="D88" s="191" t="s">
        <v>60</v>
      </c>
      <c r="E88" s="191" t="s">
        <v>56</v>
      </c>
      <c r="F88" s="191" t="s">
        <v>57</v>
      </c>
      <c r="G88" s="191" t="s">
        <v>170</v>
      </c>
      <c r="H88" s="191" t="s">
        <v>171</v>
      </c>
      <c r="I88" s="191" t="s">
        <v>172</v>
      </c>
      <c r="J88" s="191" t="s">
        <v>162</v>
      </c>
      <c r="K88" s="192" t="s">
        <v>173</v>
      </c>
      <c r="L88" s="193"/>
      <c r="M88" s="94" t="s">
        <v>19</v>
      </c>
      <c r="N88" s="95" t="s">
        <v>45</v>
      </c>
      <c r="O88" s="95" t="s">
        <v>174</v>
      </c>
      <c r="P88" s="95" t="s">
        <v>175</v>
      </c>
      <c r="Q88" s="95" t="s">
        <v>176</v>
      </c>
      <c r="R88" s="95" t="s">
        <v>177</v>
      </c>
      <c r="S88" s="95" t="s">
        <v>178</v>
      </c>
      <c r="T88" s="96" t="s">
        <v>179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397.80000000000001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163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181</v>
      </c>
      <c r="F90" s="202" t="s">
        <v>182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P91+P113</f>
        <v>0</v>
      </c>
      <c r="Q90" s="207"/>
      <c r="R90" s="208">
        <f>R91+R113</f>
        <v>0</v>
      </c>
      <c r="S90" s="207"/>
      <c r="T90" s="209">
        <f>T91+T113</f>
        <v>397.80000000000001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75</v>
      </c>
      <c r="AY90" s="210" t="s">
        <v>183</v>
      </c>
      <c r="BK90" s="212">
        <f>BK91+BK113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82</v>
      </c>
      <c r="F91" s="213" t="s">
        <v>184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SUM(P92:P112)</f>
        <v>0</v>
      </c>
      <c r="Q91" s="207"/>
      <c r="R91" s="208">
        <f>SUM(R92:R112)</f>
        <v>0</v>
      </c>
      <c r="S91" s="207"/>
      <c r="T91" s="209">
        <f>SUM(T92:T112)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82</v>
      </c>
      <c r="AT91" s="211" t="s">
        <v>74</v>
      </c>
      <c r="AU91" s="211" t="s">
        <v>82</v>
      </c>
      <c r="AY91" s="210" t="s">
        <v>183</v>
      </c>
      <c r="BK91" s="212">
        <f>SUM(BK92:BK112)</f>
        <v>0</v>
      </c>
    </row>
    <row r="92" s="2" customFormat="1" ht="21.75" customHeight="1">
      <c r="A92" s="40"/>
      <c r="B92" s="41"/>
      <c r="C92" s="215" t="s">
        <v>82</v>
      </c>
      <c r="D92" s="215" t="s">
        <v>185</v>
      </c>
      <c r="E92" s="216" t="s">
        <v>186</v>
      </c>
      <c r="F92" s="217" t="s">
        <v>187</v>
      </c>
      <c r="G92" s="218" t="s">
        <v>188</v>
      </c>
      <c r="H92" s="219">
        <v>1</v>
      </c>
      <c r="I92" s="220"/>
      <c r="J92" s="221">
        <f>ROUND(I92*H92,2)</f>
        <v>0</v>
      </c>
      <c r="K92" s="217" t="s">
        <v>189</v>
      </c>
      <c r="L92" s="46"/>
      <c r="M92" s="222" t="s">
        <v>19</v>
      </c>
      <c r="N92" s="223" t="s">
        <v>46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190</v>
      </c>
      <c r="AT92" s="226" t="s">
        <v>185</v>
      </c>
      <c r="AU92" s="226" t="s">
        <v>84</v>
      </c>
      <c r="AY92" s="19" t="s">
        <v>183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190</v>
      </c>
      <c r="BM92" s="226" t="s">
        <v>191</v>
      </c>
    </row>
    <row r="93" s="2" customFormat="1">
      <c r="A93" s="40"/>
      <c r="B93" s="41"/>
      <c r="C93" s="42"/>
      <c r="D93" s="228" t="s">
        <v>192</v>
      </c>
      <c r="E93" s="42"/>
      <c r="F93" s="229" t="s">
        <v>193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192</v>
      </c>
      <c r="AU93" s="19" t="s">
        <v>84</v>
      </c>
    </row>
    <row r="94" s="13" customFormat="1">
      <c r="A94" s="13"/>
      <c r="B94" s="233"/>
      <c r="C94" s="234"/>
      <c r="D94" s="235" t="s">
        <v>194</v>
      </c>
      <c r="E94" s="236" t="s">
        <v>19</v>
      </c>
      <c r="F94" s="237" t="s">
        <v>195</v>
      </c>
      <c r="G94" s="234"/>
      <c r="H94" s="236" t="s">
        <v>19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3" t="s">
        <v>194</v>
      </c>
      <c r="AU94" s="243" t="s">
        <v>84</v>
      </c>
      <c r="AV94" s="13" t="s">
        <v>82</v>
      </c>
      <c r="AW94" s="13" t="s">
        <v>36</v>
      </c>
      <c r="AX94" s="13" t="s">
        <v>75</v>
      </c>
      <c r="AY94" s="243" t="s">
        <v>183</v>
      </c>
    </row>
    <row r="95" s="14" customFormat="1">
      <c r="A95" s="14"/>
      <c r="B95" s="244"/>
      <c r="C95" s="245"/>
      <c r="D95" s="235" t="s">
        <v>194</v>
      </c>
      <c r="E95" s="246" t="s">
        <v>19</v>
      </c>
      <c r="F95" s="247" t="s">
        <v>82</v>
      </c>
      <c r="G95" s="245"/>
      <c r="H95" s="248">
        <v>1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194</v>
      </c>
      <c r="AU95" s="254" t="s">
        <v>84</v>
      </c>
      <c r="AV95" s="14" t="s">
        <v>84</v>
      </c>
      <c r="AW95" s="14" t="s">
        <v>36</v>
      </c>
      <c r="AX95" s="14" t="s">
        <v>82</v>
      </c>
      <c r="AY95" s="254" t="s">
        <v>183</v>
      </c>
    </row>
    <row r="96" s="2" customFormat="1" ht="21.75" customHeight="1">
      <c r="A96" s="40"/>
      <c r="B96" s="41"/>
      <c r="C96" s="215" t="s">
        <v>84</v>
      </c>
      <c r="D96" s="215" t="s">
        <v>185</v>
      </c>
      <c r="E96" s="216" t="s">
        <v>196</v>
      </c>
      <c r="F96" s="217" t="s">
        <v>197</v>
      </c>
      <c r="G96" s="218" t="s">
        <v>188</v>
      </c>
      <c r="H96" s="219">
        <v>1</v>
      </c>
      <c r="I96" s="220"/>
      <c r="J96" s="221">
        <f>ROUND(I96*H96,2)</f>
        <v>0</v>
      </c>
      <c r="K96" s="217" t="s">
        <v>189</v>
      </c>
      <c r="L96" s="46"/>
      <c r="M96" s="222" t="s">
        <v>19</v>
      </c>
      <c r="N96" s="223" t="s">
        <v>46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190</v>
      </c>
      <c r="AT96" s="226" t="s">
        <v>185</v>
      </c>
      <c r="AU96" s="226" t="s">
        <v>84</v>
      </c>
      <c r="AY96" s="19" t="s">
        <v>183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190</v>
      </c>
      <c r="BM96" s="226" t="s">
        <v>198</v>
      </c>
    </row>
    <row r="97" s="2" customFormat="1">
      <c r="A97" s="40"/>
      <c r="B97" s="41"/>
      <c r="C97" s="42"/>
      <c r="D97" s="228" t="s">
        <v>192</v>
      </c>
      <c r="E97" s="42"/>
      <c r="F97" s="229" t="s">
        <v>199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192</v>
      </c>
      <c r="AU97" s="19" t="s">
        <v>84</v>
      </c>
    </row>
    <row r="98" s="13" customFormat="1">
      <c r="A98" s="13"/>
      <c r="B98" s="233"/>
      <c r="C98" s="234"/>
      <c r="D98" s="235" t="s">
        <v>194</v>
      </c>
      <c r="E98" s="236" t="s">
        <v>19</v>
      </c>
      <c r="F98" s="237" t="s">
        <v>195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194</v>
      </c>
      <c r="AU98" s="243" t="s">
        <v>84</v>
      </c>
      <c r="AV98" s="13" t="s">
        <v>82</v>
      </c>
      <c r="AW98" s="13" t="s">
        <v>36</v>
      </c>
      <c r="AX98" s="13" t="s">
        <v>75</v>
      </c>
      <c r="AY98" s="243" t="s">
        <v>183</v>
      </c>
    </row>
    <row r="99" s="14" customFormat="1">
      <c r="A99" s="14"/>
      <c r="B99" s="244"/>
      <c r="C99" s="245"/>
      <c r="D99" s="235" t="s">
        <v>194</v>
      </c>
      <c r="E99" s="246" t="s">
        <v>19</v>
      </c>
      <c r="F99" s="247" t="s">
        <v>82</v>
      </c>
      <c r="G99" s="245"/>
      <c r="H99" s="248">
        <v>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194</v>
      </c>
      <c r="AU99" s="254" t="s">
        <v>84</v>
      </c>
      <c r="AV99" s="14" t="s">
        <v>84</v>
      </c>
      <c r="AW99" s="14" t="s">
        <v>36</v>
      </c>
      <c r="AX99" s="14" t="s">
        <v>82</v>
      </c>
      <c r="AY99" s="254" t="s">
        <v>183</v>
      </c>
    </row>
    <row r="100" s="2" customFormat="1" ht="24.15" customHeight="1">
      <c r="A100" s="40"/>
      <c r="B100" s="41"/>
      <c r="C100" s="215" t="s">
        <v>114</v>
      </c>
      <c r="D100" s="215" t="s">
        <v>185</v>
      </c>
      <c r="E100" s="216" t="s">
        <v>200</v>
      </c>
      <c r="F100" s="217" t="s">
        <v>201</v>
      </c>
      <c r="G100" s="218" t="s">
        <v>188</v>
      </c>
      <c r="H100" s="219">
        <v>1</v>
      </c>
      <c r="I100" s="220"/>
      <c r="J100" s="221">
        <f>ROUND(I100*H100,2)</f>
        <v>0</v>
      </c>
      <c r="K100" s="217" t="s">
        <v>189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190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202</v>
      </c>
    </row>
    <row r="101" s="2" customFormat="1">
      <c r="A101" s="40"/>
      <c r="B101" s="41"/>
      <c r="C101" s="42"/>
      <c r="D101" s="228" t="s">
        <v>192</v>
      </c>
      <c r="E101" s="42"/>
      <c r="F101" s="229" t="s">
        <v>203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84</v>
      </c>
    </row>
    <row r="102" s="2" customFormat="1" ht="24.15" customHeight="1">
      <c r="A102" s="40"/>
      <c r="B102" s="41"/>
      <c r="C102" s="215" t="s">
        <v>190</v>
      </c>
      <c r="D102" s="215" t="s">
        <v>185</v>
      </c>
      <c r="E102" s="216" t="s">
        <v>204</v>
      </c>
      <c r="F102" s="217" t="s">
        <v>205</v>
      </c>
      <c r="G102" s="218" t="s">
        <v>188</v>
      </c>
      <c r="H102" s="219">
        <v>1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190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206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207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 ht="37.8" customHeight="1">
      <c r="A104" s="40"/>
      <c r="B104" s="41"/>
      <c r="C104" s="215" t="s">
        <v>208</v>
      </c>
      <c r="D104" s="215" t="s">
        <v>185</v>
      </c>
      <c r="E104" s="216" t="s">
        <v>209</v>
      </c>
      <c r="F104" s="217" t="s">
        <v>210</v>
      </c>
      <c r="G104" s="218" t="s">
        <v>188</v>
      </c>
      <c r="H104" s="219">
        <v>20</v>
      </c>
      <c r="I104" s="220"/>
      <c r="J104" s="221">
        <f>ROUND(I104*H104,2)</f>
        <v>0</v>
      </c>
      <c r="K104" s="217" t="s">
        <v>189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190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190</v>
      </c>
      <c r="BM104" s="226" t="s">
        <v>211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212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84</v>
      </c>
    </row>
    <row r="106" s="14" customFormat="1">
      <c r="A106" s="14"/>
      <c r="B106" s="244"/>
      <c r="C106" s="245"/>
      <c r="D106" s="235" t="s">
        <v>194</v>
      </c>
      <c r="E106" s="245"/>
      <c r="F106" s="247" t="s">
        <v>213</v>
      </c>
      <c r="G106" s="245"/>
      <c r="H106" s="248">
        <v>20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194</v>
      </c>
      <c r="AU106" s="254" t="s">
        <v>84</v>
      </c>
      <c r="AV106" s="14" t="s">
        <v>84</v>
      </c>
      <c r="AW106" s="14" t="s">
        <v>4</v>
      </c>
      <c r="AX106" s="14" t="s">
        <v>82</v>
      </c>
      <c r="AY106" s="254" t="s">
        <v>183</v>
      </c>
    </row>
    <row r="107" s="2" customFormat="1" ht="33" customHeight="1">
      <c r="A107" s="40"/>
      <c r="B107" s="41"/>
      <c r="C107" s="215" t="s">
        <v>214</v>
      </c>
      <c r="D107" s="215" t="s">
        <v>185</v>
      </c>
      <c r="E107" s="216" t="s">
        <v>215</v>
      </c>
      <c r="F107" s="217" t="s">
        <v>216</v>
      </c>
      <c r="G107" s="218" t="s">
        <v>188</v>
      </c>
      <c r="H107" s="219">
        <v>20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217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218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14" customFormat="1">
      <c r="A109" s="14"/>
      <c r="B109" s="244"/>
      <c r="C109" s="245"/>
      <c r="D109" s="235" t="s">
        <v>194</v>
      </c>
      <c r="E109" s="245"/>
      <c r="F109" s="247" t="s">
        <v>213</v>
      </c>
      <c r="G109" s="245"/>
      <c r="H109" s="248">
        <v>20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194</v>
      </c>
      <c r="AU109" s="254" t="s">
        <v>84</v>
      </c>
      <c r="AV109" s="14" t="s">
        <v>84</v>
      </c>
      <c r="AW109" s="14" t="s">
        <v>4</v>
      </c>
      <c r="AX109" s="14" t="s">
        <v>82</v>
      </c>
      <c r="AY109" s="254" t="s">
        <v>183</v>
      </c>
    </row>
    <row r="110" s="2" customFormat="1" ht="33" customHeight="1">
      <c r="A110" s="40"/>
      <c r="B110" s="41"/>
      <c r="C110" s="215" t="s">
        <v>219</v>
      </c>
      <c r="D110" s="215" t="s">
        <v>185</v>
      </c>
      <c r="E110" s="216" t="s">
        <v>220</v>
      </c>
      <c r="F110" s="217" t="s">
        <v>221</v>
      </c>
      <c r="G110" s="218" t="s">
        <v>188</v>
      </c>
      <c r="H110" s="219">
        <v>20</v>
      </c>
      <c r="I110" s="220"/>
      <c r="J110" s="221">
        <f>ROUND(I110*H110,2)</f>
        <v>0</v>
      </c>
      <c r="K110" s="217" t="s">
        <v>189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222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223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14" customFormat="1">
      <c r="A112" s="14"/>
      <c r="B112" s="244"/>
      <c r="C112" s="245"/>
      <c r="D112" s="235" t="s">
        <v>194</v>
      </c>
      <c r="E112" s="245"/>
      <c r="F112" s="247" t="s">
        <v>213</v>
      </c>
      <c r="G112" s="245"/>
      <c r="H112" s="248">
        <v>20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194</v>
      </c>
      <c r="AU112" s="254" t="s">
        <v>84</v>
      </c>
      <c r="AV112" s="14" t="s">
        <v>84</v>
      </c>
      <c r="AW112" s="14" t="s">
        <v>4</v>
      </c>
      <c r="AX112" s="14" t="s">
        <v>82</v>
      </c>
      <c r="AY112" s="254" t="s">
        <v>183</v>
      </c>
    </row>
    <row r="113" s="12" customFormat="1" ht="22.8" customHeight="1">
      <c r="A113" s="12"/>
      <c r="B113" s="199"/>
      <c r="C113" s="200"/>
      <c r="D113" s="201" t="s">
        <v>74</v>
      </c>
      <c r="E113" s="213" t="s">
        <v>224</v>
      </c>
      <c r="F113" s="213" t="s">
        <v>225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P114+SUM(P115:P130)</f>
        <v>0</v>
      </c>
      <c r="Q113" s="207"/>
      <c r="R113" s="208">
        <f>R114+SUM(R115:R130)</f>
        <v>0</v>
      </c>
      <c r="S113" s="207"/>
      <c r="T113" s="209">
        <f>T114+SUM(T115:T130)</f>
        <v>397.80000000000001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82</v>
      </c>
      <c r="AT113" s="211" t="s">
        <v>74</v>
      </c>
      <c r="AU113" s="211" t="s">
        <v>82</v>
      </c>
      <c r="AY113" s="210" t="s">
        <v>183</v>
      </c>
      <c r="BK113" s="212">
        <f>BK114+SUM(BK115:BK130)</f>
        <v>0</v>
      </c>
    </row>
    <row r="114" s="2" customFormat="1" ht="37.8" customHeight="1">
      <c r="A114" s="40"/>
      <c r="B114" s="41"/>
      <c r="C114" s="215" t="s">
        <v>226</v>
      </c>
      <c r="D114" s="215" t="s">
        <v>185</v>
      </c>
      <c r="E114" s="216" t="s">
        <v>227</v>
      </c>
      <c r="F114" s="217" t="s">
        <v>228</v>
      </c>
      <c r="G114" s="218" t="s">
        <v>229</v>
      </c>
      <c r="H114" s="219">
        <v>255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0.14999999999999999</v>
      </c>
      <c r="T114" s="225">
        <f>S114*H114</f>
        <v>38.25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230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231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232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194</v>
      </c>
      <c r="AU116" s="243" t="s">
        <v>84</v>
      </c>
      <c r="AV116" s="13" t="s">
        <v>82</v>
      </c>
      <c r="AW116" s="13" t="s">
        <v>36</v>
      </c>
      <c r="AX116" s="13" t="s">
        <v>75</v>
      </c>
      <c r="AY116" s="243" t="s">
        <v>183</v>
      </c>
    </row>
    <row r="117" s="14" customFormat="1">
      <c r="A117" s="14"/>
      <c r="B117" s="244"/>
      <c r="C117" s="245"/>
      <c r="D117" s="235" t="s">
        <v>194</v>
      </c>
      <c r="E117" s="246" t="s">
        <v>19</v>
      </c>
      <c r="F117" s="247" t="s">
        <v>233</v>
      </c>
      <c r="G117" s="245"/>
      <c r="H117" s="248">
        <v>255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194</v>
      </c>
      <c r="AU117" s="254" t="s">
        <v>84</v>
      </c>
      <c r="AV117" s="14" t="s">
        <v>84</v>
      </c>
      <c r="AW117" s="14" t="s">
        <v>36</v>
      </c>
      <c r="AX117" s="14" t="s">
        <v>82</v>
      </c>
      <c r="AY117" s="254" t="s">
        <v>183</v>
      </c>
    </row>
    <row r="118" s="2" customFormat="1" ht="33" customHeight="1">
      <c r="A118" s="40"/>
      <c r="B118" s="41"/>
      <c r="C118" s="215" t="s">
        <v>224</v>
      </c>
      <c r="D118" s="215" t="s">
        <v>185</v>
      </c>
      <c r="E118" s="216" t="s">
        <v>234</v>
      </c>
      <c r="F118" s="217" t="s">
        <v>235</v>
      </c>
      <c r="G118" s="218" t="s">
        <v>229</v>
      </c>
      <c r="H118" s="219">
        <v>127.5</v>
      </c>
      <c r="I118" s="220"/>
      <c r="J118" s="221">
        <f>ROUND(I118*H118,2)</f>
        <v>0</v>
      </c>
      <c r="K118" s="217" t="s">
        <v>189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0.17999999999999999</v>
      </c>
      <c r="T118" s="225">
        <f>S118*H118</f>
        <v>22.949999999999999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236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237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13" customFormat="1">
      <c r="A120" s="13"/>
      <c r="B120" s="233"/>
      <c r="C120" s="234"/>
      <c r="D120" s="235" t="s">
        <v>194</v>
      </c>
      <c r="E120" s="236" t="s">
        <v>19</v>
      </c>
      <c r="F120" s="237" t="s">
        <v>232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194</v>
      </c>
      <c r="AU120" s="243" t="s">
        <v>84</v>
      </c>
      <c r="AV120" s="13" t="s">
        <v>82</v>
      </c>
      <c r="AW120" s="13" t="s">
        <v>36</v>
      </c>
      <c r="AX120" s="13" t="s">
        <v>75</v>
      </c>
      <c r="AY120" s="243" t="s">
        <v>183</v>
      </c>
    </row>
    <row r="121" s="14" customFormat="1">
      <c r="A121" s="14"/>
      <c r="B121" s="244"/>
      <c r="C121" s="245"/>
      <c r="D121" s="235" t="s">
        <v>194</v>
      </c>
      <c r="E121" s="246" t="s">
        <v>19</v>
      </c>
      <c r="F121" s="247" t="s">
        <v>238</v>
      </c>
      <c r="G121" s="245"/>
      <c r="H121" s="248">
        <v>127.5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194</v>
      </c>
      <c r="AU121" s="254" t="s">
        <v>84</v>
      </c>
      <c r="AV121" s="14" t="s">
        <v>84</v>
      </c>
      <c r="AW121" s="14" t="s">
        <v>36</v>
      </c>
      <c r="AX121" s="14" t="s">
        <v>82</v>
      </c>
      <c r="AY121" s="254" t="s">
        <v>183</v>
      </c>
    </row>
    <row r="122" s="2" customFormat="1" ht="37.8" customHeight="1">
      <c r="A122" s="40"/>
      <c r="B122" s="41"/>
      <c r="C122" s="215" t="s">
        <v>239</v>
      </c>
      <c r="D122" s="215" t="s">
        <v>185</v>
      </c>
      <c r="E122" s="216" t="s">
        <v>240</v>
      </c>
      <c r="F122" s="217" t="s">
        <v>241</v>
      </c>
      <c r="G122" s="218" t="s">
        <v>229</v>
      </c>
      <c r="H122" s="219">
        <v>1785</v>
      </c>
      <c r="I122" s="220"/>
      <c r="J122" s="221">
        <f>ROUND(I122*H122,2)</f>
        <v>0</v>
      </c>
      <c r="K122" s="217" t="s">
        <v>189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0.14999999999999999</v>
      </c>
      <c r="T122" s="225">
        <f>S122*H122</f>
        <v>267.75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242</v>
      </c>
    </row>
    <row r="123" s="2" customFormat="1">
      <c r="A123" s="40"/>
      <c r="B123" s="41"/>
      <c r="C123" s="42"/>
      <c r="D123" s="228" t="s">
        <v>192</v>
      </c>
      <c r="E123" s="42"/>
      <c r="F123" s="229" t="s">
        <v>243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84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232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194</v>
      </c>
      <c r="AU124" s="243" t="s">
        <v>84</v>
      </c>
      <c r="AV124" s="13" t="s">
        <v>82</v>
      </c>
      <c r="AW124" s="13" t="s">
        <v>36</v>
      </c>
      <c r="AX124" s="13" t="s">
        <v>75</v>
      </c>
      <c r="AY124" s="243" t="s">
        <v>183</v>
      </c>
    </row>
    <row r="125" s="14" customFormat="1">
      <c r="A125" s="14"/>
      <c r="B125" s="244"/>
      <c r="C125" s="245"/>
      <c r="D125" s="235" t="s">
        <v>194</v>
      </c>
      <c r="E125" s="246" t="s">
        <v>19</v>
      </c>
      <c r="F125" s="247" t="s">
        <v>244</v>
      </c>
      <c r="G125" s="245"/>
      <c r="H125" s="248">
        <v>1785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194</v>
      </c>
      <c r="AU125" s="254" t="s">
        <v>84</v>
      </c>
      <c r="AV125" s="14" t="s">
        <v>84</v>
      </c>
      <c r="AW125" s="14" t="s">
        <v>36</v>
      </c>
      <c r="AX125" s="14" t="s">
        <v>82</v>
      </c>
      <c r="AY125" s="254" t="s">
        <v>183</v>
      </c>
    </row>
    <row r="126" s="2" customFormat="1" ht="33" customHeight="1">
      <c r="A126" s="40"/>
      <c r="B126" s="41"/>
      <c r="C126" s="215" t="s">
        <v>245</v>
      </c>
      <c r="D126" s="215" t="s">
        <v>185</v>
      </c>
      <c r="E126" s="216" t="s">
        <v>246</v>
      </c>
      <c r="F126" s="217" t="s">
        <v>247</v>
      </c>
      <c r="G126" s="218" t="s">
        <v>229</v>
      </c>
      <c r="H126" s="219">
        <v>382.5</v>
      </c>
      <c r="I126" s="220"/>
      <c r="J126" s="221">
        <f>ROUND(I126*H126,2)</f>
        <v>0</v>
      </c>
      <c r="K126" s="217" t="s">
        <v>189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0.17999999999999999</v>
      </c>
      <c r="T126" s="225">
        <f>S126*H126</f>
        <v>68.849999999999994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248</v>
      </c>
    </row>
    <row r="127" s="2" customFormat="1">
      <c r="A127" s="40"/>
      <c r="B127" s="41"/>
      <c r="C127" s="42"/>
      <c r="D127" s="228" t="s">
        <v>192</v>
      </c>
      <c r="E127" s="42"/>
      <c r="F127" s="229" t="s">
        <v>249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84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232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194</v>
      </c>
      <c r="AU128" s="243" t="s">
        <v>84</v>
      </c>
      <c r="AV128" s="13" t="s">
        <v>82</v>
      </c>
      <c r="AW128" s="13" t="s">
        <v>36</v>
      </c>
      <c r="AX128" s="13" t="s">
        <v>75</v>
      </c>
      <c r="AY128" s="243" t="s">
        <v>183</v>
      </c>
    </row>
    <row r="129" s="14" customFormat="1">
      <c r="A129" s="14"/>
      <c r="B129" s="244"/>
      <c r="C129" s="245"/>
      <c r="D129" s="235" t="s">
        <v>194</v>
      </c>
      <c r="E129" s="246" t="s">
        <v>19</v>
      </c>
      <c r="F129" s="247" t="s">
        <v>250</v>
      </c>
      <c r="G129" s="245"/>
      <c r="H129" s="248">
        <v>382.5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194</v>
      </c>
      <c r="AU129" s="254" t="s">
        <v>84</v>
      </c>
      <c r="AV129" s="14" t="s">
        <v>84</v>
      </c>
      <c r="AW129" s="14" t="s">
        <v>36</v>
      </c>
      <c r="AX129" s="14" t="s">
        <v>82</v>
      </c>
      <c r="AY129" s="254" t="s">
        <v>183</v>
      </c>
    </row>
    <row r="130" s="12" customFormat="1" ht="20.88" customHeight="1">
      <c r="A130" s="12"/>
      <c r="B130" s="199"/>
      <c r="C130" s="200"/>
      <c r="D130" s="201" t="s">
        <v>74</v>
      </c>
      <c r="E130" s="213" t="s">
        <v>251</v>
      </c>
      <c r="F130" s="213" t="s">
        <v>252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SUM(P131:P149)</f>
        <v>0</v>
      </c>
      <c r="Q130" s="207"/>
      <c r="R130" s="208">
        <f>SUM(R131:R149)</f>
        <v>0</v>
      </c>
      <c r="S130" s="207"/>
      <c r="T130" s="209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82</v>
      </c>
      <c r="AT130" s="211" t="s">
        <v>74</v>
      </c>
      <c r="AU130" s="211" t="s">
        <v>84</v>
      </c>
      <c r="AY130" s="210" t="s">
        <v>183</v>
      </c>
      <c r="BK130" s="212">
        <f>SUM(BK131:BK149)</f>
        <v>0</v>
      </c>
    </row>
    <row r="131" s="2" customFormat="1" ht="16.5" customHeight="1">
      <c r="A131" s="40"/>
      <c r="B131" s="41"/>
      <c r="C131" s="215" t="s">
        <v>253</v>
      </c>
      <c r="D131" s="215" t="s">
        <v>185</v>
      </c>
      <c r="E131" s="216" t="s">
        <v>254</v>
      </c>
      <c r="F131" s="217" t="s">
        <v>255</v>
      </c>
      <c r="G131" s="218" t="s">
        <v>256</v>
      </c>
      <c r="H131" s="219">
        <v>397.80000000000001</v>
      </c>
      <c r="I131" s="220"/>
      <c r="J131" s="221">
        <f>ROUND(I131*H131,2)</f>
        <v>0</v>
      </c>
      <c r="K131" s="217" t="s">
        <v>189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114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257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258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114</v>
      </c>
    </row>
    <row r="133" s="2" customFormat="1" ht="21.75" customHeight="1">
      <c r="A133" s="40"/>
      <c r="B133" s="41"/>
      <c r="C133" s="215" t="s">
        <v>259</v>
      </c>
      <c r="D133" s="215" t="s">
        <v>185</v>
      </c>
      <c r="E133" s="216" t="s">
        <v>260</v>
      </c>
      <c r="F133" s="217" t="s">
        <v>261</v>
      </c>
      <c r="G133" s="218" t="s">
        <v>256</v>
      </c>
      <c r="H133" s="219">
        <v>397.80000000000001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114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262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263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114</v>
      </c>
    </row>
    <row r="135" s="2" customFormat="1" ht="16.5" customHeight="1">
      <c r="A135" s="40"/>
      <c r="B135" s="41"/>
      <c r="C135" s="215" t="s">
        <v>264</v>
      </c>
      <c r="D135" s="215" t="s">
        <v>185</v>
      </c>
      <c r="E135" s="216" t="s">
        <v>265</v>
      </c>
      <c r="F135" s="217" t="s">
        <v>266</v>
      </c>
      <c r="G135" s="218" t="s">
        <v>256</v>
      </c>
      <c r="H135" s="219">
        <v>7956</v>
      </c>
      <c r="I135" s="220"/>
      <c r="J135" s="221">
        <f>ROUND(I135*H135,2)</f>
        <v>0</v>
      </c>
      <c r="K135" s="217" t="s">
        <v>189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114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267</v>
      </c>
    </row>
    <row r="136" s="2" customFormat="1">
      <c r="A136" s="40"/>
      <c r="B136" s="41"/>
      <c r="C136" s="42"/>
      <c r="D136" s="228" t="s">
        <v>192</v>
      </c>
      <c r="E136" s="42"/>
      <c r="F136" s="229" t="s">
        <v>268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114</v>
      </c>
    </row>
    <row r="137" s="14" customFormat="1">
      <c r="A137" s="14"/>
      <c r="B137" s="244"/>
      <c r="C137" s="245"/>
      <c r="D137" s="235" t="s">
        <v>194</v>
      </c>
      <c r="E137" s="245"/>
      <c r="F137" s="247" t="s">
        <v>269</v>
      </c>
      <c r="G137" s="245"/>
      <c r="H137" s="248">
        <v>7956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194</v>
      </c>
      <c r="AU137" s="254" t="s">
        <v>114</v>
      </c>
      <c r="AV137" s="14" t="s">
        <v>84</v>
      </c>
      <c r="AW137" s="14" t="s">
        <v>4</v>
      </c>
      <c r="AX137" s="14" t="s">
        <v>82</v>
      </c>
      <c r="AY137" s="254" t="s">
        <v>183</v>
      </c>
    </row>
    <row r="138" s="2" customFormat="1" ht="24.15" customHeight="1">
      <c r="A138" s="40"/>
      <c r="B138" s="41"/>
      <c r="C138" s="215" t="s">
        <v>8</v>
      </c>
      <c r="D138" s="215" t="s">
        <v>185</v>
      </c>
      <c r="E138" s="216" t="s">
        <v>270</v>
      </c>
      <c r="F138" s="217" t="s">
        <v>271</v>
      </c>
      <c r="G138" s="218" t="s">
        <v>256</v>
      </c>
      <c r="H138" s="219">
        <v>39.780000000000001</v>
      </c>
      <c r="I138" s="220"/>
      <c r="J138" s="221">
        <f>ROUND(I138*H138,2)</f>
        <v>0</v>
      </c>
      <c r="K138" s="217" t="s">
        <v>189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114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272</v>
      </c>
    </row>
    <row r="139" s="2" customFormat="1">
      <c r="A139" s="40"/>
      <c r="B139" s="41"/>
      <c r="C139" s="42"/>
      <c r="D139" s="228" t="s">
        <v>192</v>
      </c>
      <c r="E139" s="42"/>
      <c r="F139" s="229" t="s">
        <v>273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114</v>
      </c>
    </row>
    <row r="140" s="2" customFormat="1">
      <c r="A140" s="40"/>
      <c r="B140" s="41"/>
      <c r="C140" s="42"/>
      <c r="D140" s="235" t="s">
        <v>274</v>
      </c>
      <c r="E140" s="42"/>
      <c r="F140" s="255" t="s">
        <v>275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274</v>
      </c>
      <c r="AU140" s="19" t="s">
        <v>114</v>
      </c>
    </row>
    <row r="141" s="14" customFormat="1">
      <c r="A141" s="14"/>
      <c r="B141" s="244"/>
      <c r="C141" s="245"/>
      <c r="D141" s="235" t="s">
        <v>194</v>
      </c>
      <c r="E141" s="245"/>
      <c r="F141" s="247" t="s">
        <v>276</v>
      </c>
      <c r="G141" s="245"/>
      <c r="H141" s="248">
        <v>39.780000000000001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194</v>
      </c>
      <c r="AU141" s="254" t="s">
        <v>114</v>
      </c>
      <c r="AV141" s="14" t="s">
        <v>84</v>
      </c>
      <c r="AW141" s="14" t="s">
        <v>4</v>
      </c>
      <c r="AX141" s="14" t="s">
        <v>82</v>
      </c>
      <c r="AY141" s="254" t="s">
        <v>183</v>
      </c>
    </row>
    <row r="142" s="2" customFormat="1" ht="24.15" customHeight="1">
      <c r="A142" s="40"/>
      <c r="B142" s="41"/>
      <c r="C142" s="215" t="s">
        <v>277</v>
      </c>
      <c r="D142" s="215" t="s">
        <v>185</v>
      </c>
      <c r="E142" s="216" t="s">
        <v>278</v>
      </c>
      <c r="F142" s="217" t="s">
        <v>279</v>
      </c>
      <c r="G142" s="218" t="s">
        <v>256</v>
      </c>
      <c r="H142" s="219">
        <v>198.90000000000001</v>
      </c>
      <c r="I142" s="220"/>
      <c r="J142" s="221">
        <f>ROUND(I142*H142,2)</f>
        <v>0</v>
      </c>
      <c r="K142" s="217" t="s">
        <v>189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114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280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281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114</v>
      </c>
    </row>
    <row r="144" s="2" customFormat="1">
      <c r="A144" s="40"/>
      <c r="B144" s="41"/>
      <c r="C144" s="42"/>
      <c r="D144" s="235" t="s">
        <v>274</v>
      </c>
      <c r="E144" s="42"/>
      <c r="F144" s="255" t="s">
        <v>275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274</v>
      </c>
      <c r="AU144" s="19" t="s">
        <v>114</v>
      </c>
    </row>
    <row r="145" s="14" customFormat="1">
      <c r="A145" s="14"/>
      <c r="B145" s="244"/>
      <c r="C145" s="245"/>
      <c r="D145" s="235" t="s">
        <v>194</v>
      </c>
      <c r="E145" s="245"/>
      <c r="F145" s="247" t="s">
        <v>282</v>
      </c>
      <c r="G145" s="245"/>
      <c r="H145" s="248">
        <v>198.90000000000001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194</v>
      </c>
      <c r="AU145" s="254" t="s">
        <v>114</v>
      </c>
      <c r="AV145" s="14" t="s">
        <v>84</v>
      </c>
      <c r="AW145" s="14" t="s">
        <v>4</v>
      </c>
      <c r="AX145" s="14" t="s">
        <v>82</v>
      </c>
      <c r="AY145" s="254" t="s">
        <v>183</v>
      </c>
    </row>
    <row r="146" s="2" customFormat="1" ht="24.15" customHeight="1">
      <c r="A146" s="40"/>
      <c r="B146" s="41"/>
      <c r="C146" s="215" t="s">
        <v>283</v>
      </c>
      <c r="D146" s="215" t="s">
        <v>185</v>
      </c>
      <c r="E146" s="216" t="s">
        <v>284</v>
      </c>
      <c r="F146" s="217" t="s">
        <v>285</v>
      </c>
      <c r="G146" s="218" t="s">
        <v>256</v>
      </c>
      <c r="H146" s="219">
        <v>159.12000000000001</v>
      </c>
      <c r="I146" s="220"/>
      <c r="J146" s="221">
        <f>ROUND(I146*H146,2)</f>
        <v>0</v>
      </c>
      <c r="K146" s="217" t="s">
        <v>189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190</v>
      </c>
      <c r="AT146" s="226" t="s">
        <v>185</v>
      </c>
      <c r="AU146" s="226" t="s">
        <v>114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190</v>
      </c>
      <c r="BM146" s="226" t="s">
        <v>286</v>
      </c>
    </row>
    <row r="147" s="2" customFormat="1">
      <c r="A147" s="40"/>
      <c r="B147" s="41"/>
      <c r="C147" s="42"/>
      <c r="D147" s="228" t="s">
        <v>192</v>
      </c>
      <c r="E147" s="42"/>
      <c r="F147" s="229" t="s">
        <v>287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114</v>
      </c>
    </row>
    <row r="148" s="2" customFormat="1">
      <c r="A148" s="40"/>
      <c r="B148" s="41"/>
      <c r="C148" s="42"/>
      <c r="D148" s="235" t="s">
        <v>274</v>
      </c>
      <c r="E148" s="42"/>
      <c r="F148" s="255" t="s">
        <v>275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274</v>
      </c>
      <c r="AU148" s="19" t="s">
        <v>114</v>
      </c>
    </row>
    <row r="149" s="14" customFormat="1">
      <c r="A149" s="14"/>
      <c r="B149" s="244"/>
      <c r="C149" s="245"/>
      <c r="D149" s="235" t="s">
        <v>194</v>
      </c>
      <c r="E149" s="245"/>
      <c r="F149" s="247" t="s">
        <v>288</v>
      </c>
      <c r="G149" s="245"/>
      <c r="H149" s="248">
        <v>159.12000000000001</v>
      </c>
      <c r="I149" s="249"/>
      <c r="J149" s="245"/>
      <c r="K149" s="245"/>
      <c r="L149" s="250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194</v>
      </c>
      <c r="AU149" s="254" t="s">
        <v>114</v>
      </c>
      <c r="AV149" s="14" t="s">
        <v>84</v>
      </c>
      <c r="AW149" s="14" t="s">
        <v>4</v>
      </c>
      <c r="AX149" s="14" t="s">
        <v>82</v>
      </c>
      <c r="AY149" s="254" t="s">
        <v>183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aLHBagz/MNMzYa2BuZNvPNFSyf3u8ebJDMXJ3RMcAv0OL8eqnFsfG0BMn5SEcT0LK1d7omxY9SbDOkTpekD/Rg==" hashValue="Cx1LAlITLR8t+AynJK7zweJrw8rqpyGKrr0Um4NoyAij2FIKJ+Sb2i/s4lmDFRWWvx/9zDk50mXi5vgrYKvybw==" algorithmName="SHA-512" password="CC35"/>
  <autoFilter ref="C88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112151020"/>
    <hyperlink ref="F97" r:id="rId2" display="https://podminky.urs.cz/item/CS_URS_2023_01/112201120"/>
    <hyperlink ref="F101" r:id="rId3" display="https://podminky.urs.cz/item/CS_URS_2023_01/162201510"/>
    <hyperlink ref="F103" r:id="rId4" display="https://podminky.urs.cz/item/CS_URS_2023_01/162201520"/>
    <hyperlink ref="F105" r:id="rId5" display="https://podminky.urs.cz/item/CS_URS_2023_01/162301935"/>
    <hyperlink ref="F108" r:id="rId6" display="https://podminky.urs.cz/item/CS_URS_2023_01/162301955"/>
    <hyperlink ref="F111" r:id="rId7" display="https://podminky.urs.cz/item/CS_URS_2023_01/162301975"/>
    <hyperlink ref="F115" r:id="rId8" display="https://podminky.urs.cz/item/CS_URS_2023_01/981131311"/>
    <hyperlink ref="F119" r:id="rId9" display="https://podminky.urs.cz/item/CS_URS_2023_01/981131711"/>
    <hyperlink ref="F123" r:id="rId10" display="https://podminky.urs.cz/item/CS_URS_2023_01/981134311"/>
    <hyperlink ref="F127" r:id="rId11" display="https://podminky.urs.cz/item/CS_URS_2023_01/981134711"/>
    <hyperlink ref="F132" r:id="rId12" display="https://podminky.urs.cz/item/CS_URS_2023_01/997006511"/>
    <hyperlink ref="F134" r:id="rId13" display="https://podminky.urs.cz/item/CS_URS_2023_01/997006512"/>
    <hyperlink ref="F136" r:id="rId14" display="https://podminky.urs.cz/item/CS_URS_2023_01/997006519"/>
    <hyperlink ref="F139" r:id="rId15" display="https://podminky.urs.cz/item/CS_URS_2023_01/997013861"/>
    <hyperlink ref="F143" r:id="rId16" display="https://podminky.urs.cz/item/CS_URS_2023_01/997013863"/>
    <hyperlink ref="F147" r:id="rId17" display="https://podminky.urs.cz/item/CS_URS_2023_01/997013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289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ROUND((SUM(BE97:BE358)),  2)</f>
        <v>0</v>
      </c>
      <c r="G35" s="40"/>
      <c r="H35" s="40"/>
      <c r="I35" s="160">
        <v>0.20999999999999999</v>
      </c>
      <c r="J35" s="159">
        <f>ROUND(((SUM(BE97:BE358))*I35),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ROUND((SUM(BF97:BF358)),  2)</f>
        <v>0</v>
      </c>
      <c r="G36" s="40"/>
      <c r="H36" s="40"/>
      <c r="I36" s="160">
        <v>0.14999999999999999</v>
      </c>
      <c r="J36" s="159">
        <f>ROUND(((SUM(BF97:BF358))*I36),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ROUND((SUM(BG97:BG358)),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ROUND((SUM(BH97:BH358)),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ROUND((SUM(BI97:BI358)),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D.2.1 -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290</v>
      </c>
      <c r="E66" s="185"/>
      <c r="F66" s="185"/>
      <c r="G66" s="185"/>
      <c r="H66" s="185"/>
      <c r="I66" s="185"/>
      <c r="J66" s="186">
        <f>J194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291</v>
      </c>
      <c r="E67" s="185"/>
      <c r="F67" s="185"/>
      <c r="G67" s="185"/>
      <c r="H67" s="185"/>
      <c r="I67" s="185"/>
      <c r="J67" s="186">
        <f>J198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292</v>
      </c>
      <c r="E68" s="185"/>
      <c r="F68" s="185"/>
      <c r="G68" s="185"/>
      <c r="H68" s="185"/>
      <c r="I68" s="185"/>
      <c r="J68" s="186">
        <f>J211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293</v>
      </c>
      <c r="E69" s="185"/>
      <c r="F69" s="185"/>
      <c r="G69" s="185"/>
      <c r="H69" s="185"/>
      <c r="I69" s="185"/>
      <c r="J69" s="186">
        <f>J252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J275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294</v>
      </c>
      <c r="E71" s="185"/>
      <c r="F71" s="185"/>
      <c r="G71" s="185"/>
      <c r="H71" s="185"/>
      <c r="I71" s="185"/>
      <c r="J71" s="186">
        <f>J312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295</v>
      </c>
      <c r="E72" s="185"/>
      <c r="F72" s="185"/>
      <c r="G72" s="185"/>
      <c r="H72" s="185"/>
      <c r="I72" s="185"/>
      <c r="J72" s="186">
        <f>J326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296</v>
      </c>
      <c r="E73" s="185"/>
      <c r="F73" s="185"/>
      <c r="G73" s="185"/>
      <c r="H73" s="185"/>
      <c r="I73" s="185"/>
      <c r="J73" s="186">
        <f>J329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297</v>
      </c>
      <c r="E74" s="180"/>
      <c r="F74" s="180"/>
      <c r="G74" s="180"/>
      <c r="H74" s="180"/>
      <c r="I74" s="180"/>
      <c r="J74" s="181">
        <f>J352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298</v>
      </c>
      <c r="E75" s="185"/>
      <c r="F75" s="185"/>
      <c r="G75" s="185"/>
      <c r="H75" s="185"/>
      <c r="I75" s="185"/>
      <c r="J75" s="186">
        <f>J353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168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PROJEKTOVÁ DOKUMENTACE PRO VÝSTAVBU NOVÉ HALY V DÍLNÁCH SŠ KRALOVICE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156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157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D.2.1 - Komunikace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p.č.664, 5665/2, 5665/3, obec:Kralovice [559075]</v>
      </c>
      <c r="G91" s="42"/>
      <c r="H91" s="42"/>
      <c r="I91" s="34" t="s">
        <v>23</v>
      </c>
      <c r="J91" s="74" t="str">
        <f>IF(J14="","",J14)</f>
        <v>3. 11. 2023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4.45" customHeight="1">
      <c r="A93" s="40"/>
      <c r="B93" s="41"/>
      <c r="C93" s="34" t="s">
        <v>25</v>
      </c>
      <c r="D93" s="42"/>
      <c r="E93" s="42"/>
      <c r="F93" s="29" t="str">
        <f>E17</f>
        <v>Střední škola,Kralovice,nám.Osvobození 32,Kralovic</v>
      </c>
      <c r="G93" s="42"/>
      <c r="H93" s="42"/>
      <c r="I93" s="34" t="s">
        <v>33</v>
      </c>
      <c r="J93" s="38" t="str">
        <f>E23</f>
        <v>TORION, projekční kancelář s.r.o.,Mánesova 1,Plzeň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169</v>
      </c>
      <c r="D96" s="191" t="s">
        <v>60</v>
      </c>
      <c r="E96" s="191" t="s">
        <v>56</v>
      </c>
      <c r="F96" s="191" t="s">
        <v>57</v>
      </c>
      <c r="G96" s="191" t="s">
        <v>170</v>
      </c>
      <c r="H96" s="191" t="s">
        <v>171</v>
      </c>
      <c r="I96" s="191" t="s">
        <v>172</v>
      </c>
      <c r="J96" s="191" t="s">
        <v>162</v>
      </c>
      <c r="K96" s="192" t="s">
        <v>173</v>
      </c>
      <c r="L96" s="193"/>
      <c r="M96" s="94" t="s">
        <v>19</v>
      </c>
      <c r="N96" s="95" t="s">
        <v>45</v>
      </c>
      <c r="O96" s="95" t="s">
        <v>174</v>
      </c>
      <c r="P96" s="95" t="s">
        <v>175</v>
      </c>
      <c r="Q96" s="95" t="s">
        <v>176</v>
      </c>
      <c r="R96" s="95" t="s">
        <v>177</v>
      </c>
      <c r="S96" s="95" t="s">
        <v>178</v>
      </c>
      <c r="T96" s="96" t="s">
        <v>179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180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P98+P352</f>
        <v>0</v>
      </c>
      <c r="Q97" s="98"/>
      <c r="R97" s="196">
        <f>R98+R352</f>
        <v>611.80437145899998</v>
      </c>
      <c r="S97" s="98"/>
      <c r="T97" s="197">
        <f>T98+T352</f>
        <v>73.185000000000002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163</v>
      </c>
      <c r="BK97" s="198">
        <f>BK98+BK352</f>
        <v>0</v>
      </c>
    </row>
    <row r="98" s="12" customFormat="1" ht="25.92" customHeight="1">
      <c r="A98" s="12"/>
      <c r="B98" s="199"/>
      <c r="C98" s="200"/>
      <c r="D98" s="201" t="s">
        <v>74</v>
      </c>
      <c r="E98" s="202" t="s">
        <v>181</v>
      </c>
      <c r="F98" s="202" t="s">
        <v>182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P99+P194+P198+P211+P252+P275+P312+P326+P329</f>
        <v>0</v>
      </c>
      <c r="Q98" s="207"/>
      <c r="R98" s="208">
        <f>R99+R194+R198+R211+R252+R275+R312+R326+R329</f>
        <v>611.74793741400003</v>
      </c>
      <c r="S98" s="207"/>
      <c r="T98" s="209">
        <f>T99+T194+T198+T211+T252+T275+T312+T326+T329</f>
        <v>73.185000000000002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74</v>
      </c>
      <c r="AU98" s="211" t="s">
        <v>75</v>
      </c>
      <c r="AY98" s="210" t="s">
        <v>183</v>
      </c>
      <c r="BK98" s="212">
        <f>BK99+BK194+BK198+BK211+BK252+BK275+BK312+BK326+BK329</f>
        <v>0</v>
      </c>
    </row>
    <row r="99" s="12" customFormat="1" ht="22.8" customHeight="1">
      <c r="A99" s="12"/>
      <c r="B99" s="199"/>
      <c r="C99" s="200"/>
      <c r="D99" s="201" t="s">
        <v>74</v>
      </c>
      <c r="E99" s="213" t="s">
        <v>82</v>
      </c>
      <c r="F99" s="213" t="s">
        <v>184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SUM(P100:P193)</f>
        <v>0</v>
      </c>
      <c r="Q99" s="207"/>
      <c r="R99" s="208">
        <f>SUM(R100:R193)</f>
        <v>11.894300149999999</v>
      </c>
      <c r="S99" s="207"/>
      <c r="T99" s="209">
        <f>SUM(T100:T193)</f>
        <v>73.185000000000002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82</v>
      </c>
      <c r="AT99" s="211" t="s">
        <v>74</v>
      </c>
      <c r="AU99" s="211" t="s">
        <v>82</v>
      </c>
      <c r="AY99" s="210" t="s">
        <v>183</v>
      </c>
      <c r="BK99" s="212">
        <f>SUM(BK100:BK193)</f>
        <v>0</v>
      </c>
    </row>
    <row r="100" s="2" customFormat="1" ht="16.5" customHeight="1">
      <c r="A100" s="40"/>
      <c r="B100" s="41"/>
      <c r="C100" s="215" t="s">
        <v>82</v>
      </c>
      <c r="D100" s="215" t="s">
        <v>185</v>
      </c>
      <c r="E100" s="216" t="s">
        <v>299</v>
      </c>
      <c r="F100" s="217" t="s">
        <v>300</v>
      </c>
      <c r="G100" s="218" t="s">
        <v>188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190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84</v>
      </c>
    </row>
    <row r="101" s="2" customFormat="1">
      <c r="A101" s="40"/>
      <c r="B101" s="41"/>
      <c r="C101" s="42"/>
      <c r="D101" s="235" t="s">
        <v>274</v>
      </c>
      <c r="E101" s="42"/>
      <c r="F101" s="255" t="s">
        <v>301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274</v>
      </c>
      <c r="AU101" s="19" t="s">
        <v>84</v>
      </c>
    </row>
    <row r="102" s="2" customFormat="1" ht="37.8" customHeight="1">
      <c r="A102" s="40"/>
      <c r="B102" s="41"/>
      <c r="C102" s="215" t="s">
        <v>84</v>
      </c>
      <c r="D102" s="215" t="s">
        <v>185</v>
      </c>
      <c r="E102" s="216" t="s">
        <v>302</v>
      </c>
      <c r="F102" s="217" t="s">
        <v>303</v>
      </c>
      <c r="G102" s="218" t="s">
        <v>304</v>
      </c>
      <c r="H102" s="219">
        <v>164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0.28999999999999998</v>
      </c>
      <c r="T102" s="225">
        <f>S102*H102</f>
        <v>47.559999999999995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190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190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305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>
      <c r="A104" s="40"/>
      <c r="B104" s="41"/>
      <c r="C104" s="42"/>
      <c r="D104" s="235" t="s">
        <v>274</v>
      </c>
      <c r="E104" s="42"/>
      <c r="F104" s="255" t="s">
        <v>306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274</v>
      </c>
      <c r="AU104" s="19" t="s">
        <v>84</v>
      </c>
    </row>
    <row r="105" s="2" customFormat="1" ht="33" customHeight="1">
      <c r="A105" s="40"/>
      <c r="B105" s="41"/>
      <c r="C105" s="215" t="s">
        <v>114</v>
      </c>
      <c r="D105" s="215" t="s">
        <v>185</v>
      </c>
      <c r="E105" s="216" t="s">
        <v>307</v>
      </c>
      <c r="F105" s="217" t="s">
        <v>308</v>
      </c>
      <c r="G105" s="218" t="s">
        <v>304</v>
      </c>
      <c r="H105" s="219">
        <v>41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0.625</v>
      </c>
      <c r="T105" s="225">
        <f>S105*H105</f>
        <v>25.625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214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309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>
      <c r="A107" s="40"/>
      <c r="B107" s="41"/>
      <c r="C107" s="42"/>
      <c r="D107" s="235" t="s">
        <v>274</v>
      </c>
      <c r="E107" s="42"/>
      <c r="F107" s="255" t="s">
        <v>310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274</v>
      </c>
      <c r="AU107" s="19" t="s">
        <v>84</v>
      </c>
    </row>
    <row r="108" s="2" customFormat="1" ht="21.75" customHeight="1">
      <c r="A108" s="40"/>
      <c r="B108" s="41"/>
      <c r="C108" s="215" t="s">
        <v>190</v>
      </c>
      <c r="D108" s="215" t="s">
        <v>185</v>
      </c>
      <c r="E108" s="216" t="s">
        <v>311</v>
      </c>
      <c r="F108" s="217" t="s">
        <v>312</v>
      </c>
      <c r="G108" s="218" t="s">
        <v>229</v>
      </c>
      <c r="H108" s="219">
        <v>190.80000000000001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226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313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>
      <c r="A110" s="40"/>
      <c r="B110" s="41"/>
      <c r="C110" s="42"/>
      <c r="D110" s="235" t="s">
        <v>274</v>
      </c>
      <c r="E110" s="42"/>
      <c r="F110" s="255" t="s">
        <v>314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274</v>
      </c>
      <c r="AU110" s="19" t="s">
        <v>84</v>
      </c>
    </row>
    <row r="111" s="2" customFormat="1" ht="24.15" customHeight="1">
      <c r="A111" s="40"/>
      <c r="B111" s="41"/>
      <c r="C111" s="215" t="s">
        <v>208</v>
      </c>
      <c r="D111" s="215" t="s">
        <v>185</v>
      </c>
      <c r="E111" s="216" t="s">
        <v>315</v>
      </c>
      <c r="F111" s="217" t="s">
        <v>316</v>
      </c>
      <c r="G111" s="218" t="s">
        <v>229</v>
      </c>
      <c r="H111" s="219">
        <v>7.6950000000000003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239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317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>
      <c r="A113" s="40"/>
      <c r="B113" s="41"/>
      <c r="C113" s="42"/>
      <c r="D113" s="235" t="s">
        <v>274</v>
      </c>
      <c r="E113" s="42"/>
      <c r="F113" s="255" t="s">
        <v>318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274</v>
      </c>
      <c r="AU113" s="19" t="s">
        <v>84</v>
      </c>
    </row>
    <row r="114" s="14" customFormat="1">
      <c r="A114" s="14"/>
      <c r="B114" s="244"/>
      <c r="C114" s="245"/>
      <c r="D114" s="235" t="s">
        <v>194</v>
      </c>
      <c r="E114" s="246" t="s">
        <v>19</v>
      </c>
      <c r="F114" s="247" t="s">
        <v>319</v>
      </c>
      <c r="G114" s="245"/>
      <c r="H114" s="248">
        <v>7.6950000000000003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194</v>
      </c>
      <c r="AU114" s="254" t="s">
        <v>84</v>
      </c>
      <c r="AV114" s="14" t="s">
        <v>84</v>
      </c>
      <c r="AW114" s="14" t="s">
        <v>36</v>
      </c>
      <c r="AX114" s="14" t="s">
        <v>75</v>
      </c>
      <c r="AY114" s="254" t="s">
        <v>183</v>
      </c>
    </row>
    <row r="115" s="15" customFormat="1">
      <c r="A115" s="15"/>
      <c r="B115" s="259"/>
      <c r="C115" s="260"/>
      <c r="D115" s="235" t="s">
        <v>194</v>
      </c>
      <c r="E115" s="261" t="s">
        <v>19</v>
      </c>
      <c r="F115" s="262" t="s">
        <v>320</v>
      </c>
      <c r="G115" s="260"/>
      <c r="H115" s="263">
        <v>7.6950000000000003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9" t="s">
        <v>194</v>
      </c>
      <c r="AU115" s="269" t="s">
        <v>84</v>
      </c>
      <c r="AV115" s="15" t="s">
        <v>190</v>
      </c>
      <c r="AW115" s="15" t="s">
        <v>36</v>
      </c>
      <c r="AX115" s="15" t="s">
        <v>82</v>
      </c>
      <c r="AY115" s="269" t="s">
        <v>183</v>
      </c>
    </row>
    <row r="116" s="2" customFormat="1" ht="16.5" customHeight="1">
      <c r="A116" s="40"/>
      <c r="B116" s="41"/>
      <c r="C116" s="215" t="s">
        <v>214</v>
      </c>
      <c r="D116" s="215" t="s">
        <v>185</v>
      </c>
      <c r="E116" s="216" t="s">
        <v>321</v>
      </c>
      <c r="F116" s="217" t="s">
        <v>322</v>
      </c>
      <c r="G116" s="218" t="s">
        <v>229</v>
      </c>
      <c r="H116" s="219">
        <v>4.1189999999999998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253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323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2" customFormat="1">
      <c r="A118" s="40"/>
      <c r="B118" s="41"/>
      <c r="C118" s="42"/>
      <c r="D118" s="235" t="s">
        <v>274</v>
      </c>
      <c r="E118" s="42"/>
      <c r="F118" s="255" t="s">
        <v>324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274</v>
      </c>
      <c r="AU118" s="19" t="s">
        <v>84</v>
      </c>
    </row>
    <row r="119" s="14" customFormat="1">
      <c r="A119" s="14"/>
      <c r="B119" s="244"/>
      <c r="C119" s="245"/>
      <c r="D119" s="235" t="s">
        <v>194</v>
      </c>
      <c r="E119" s="246" t="s">
        <v>19</v>
      </c>
      <c r="F119" s="247" t="s">
        <v>325</v>
      </c>
      <c r="G119" s="245"/>
      <c r="H119" s="248">
        <v>4.1189999999999998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194</v>
      </c>
      <c r="AU119" s="254" t="s">
        <v>84</v>
      </c>
      <c r="AV119" s="14" t="s">
        <v>84</v>
      </c>
      <c r="AW119" s="14" t="s">
        <v>36</v>
      </c>
      <c r="AX119" s="14" t="s">
        <v>75</v>
      </c>
      <c r="AY119" s="254" t="s">
        <v>183</v>
      </c>
    </row>
    <row r="120" s="15" customFormat="1">
      <c r="A120" s="15"/>
      <c r="B120" s="259"/>
      <c r="C120" s="260"/>
      <c r="D120" s="235" t="s">
        <v>194</v>
      </c>
      <c r="E120" s="261" t="s">
        <v>19</v>
      </c>
      <c r="F120" s="262" t="s">
        <v>320</v>
      </c>
      <c r="G120" s="260"/>
      <c r="H120" s="263">
        <v>4.1189999999999998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194</v>
      </c>
      <c r="AU120" s="269" t="s">
        <v>84</v>
      </c>
      <c r="AV120" s="15" t="s">
        <v>190</v>
      </c>
      <c r="AW120" s="15" t="s">
        <v>36</v>
      </c>
      <c r="AX120" s="15" t="s">
        <v>82</v>
      </c>
      <c r="AY120" s="269" t="s">
        <v>183</v>
      </c>
    </row>
    <row r="121" s="2" customFormat="1" ht="37.8" customHeight="1">
      <c r="A121" s="40"/>
      <c r="B121" s="41"/>
      <c r="C121" s="215" t="s">
        <v>219</v>
      </c>
      <c r="D121" s="215" t="s">
        <v>185</v>
      </c>
      <c r="E121" s="216" t="s">
        <v>326</v>
      </c>
      <c r="F121" s="217" t="s">
        <v>327</v>
      </c>
      <c r="G121" s="218" t="s">
        <v>229</v>
      </c>
      <c r="H121" s="219">
        <v>194.59899999999999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264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328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5" t="s">
        <v>274</v>
      </c>
      <c r="E123" s="42"/>
      <c r="F123" s="255" t="s">
        <v>329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274</v>
      </c>
      <c r="AU123" s="19" t="s">
        <v>84</v>
      </c>
    </row>
    <row r="124" s="14" customFormat="1">
      <c r="A124" s="14"/>
      <c r="B124" s="244"/>
      <c r="C124" s="245"/>
      <c r="D124" s="235" t="s">
        <v>194</v>
      </c>
      <c r="E124" s="246" t="s">
        <v>19</v>
      </c>
      <c r="F124" s="247" t="s">
        <v>330</v>
      </c>
      <c r="G124" s="245"/>
      <c r="H124" s="248">
        <v>194.59899999999999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194</v>
      </c>
      <c r="AU124" s="254" t="s">
        <v>84</v>
      </c>
      <c r="AV124" s="14" t="s">
        <v>84</v>
      </c>
      <c r="AW124" s="14" t="s">
        <v>36</v>
      </c>
      <c r="AX124" s="14" t="s">
        <v>75</v>
      </c>
      <c r="AY124" s="254" t="s">
        <v>183</v>
      </c>
    </row>
    <row r="125" s="15" customFormat="1">
      <c r="A125" s="15"/>
      <c r="B125" s="259"/>
      <c r="C125" s="260"/>
      <c r="D125" s="235" t="s">
        <v>194</v>
      </c>
      <c r="E125" s="261" t="s">
        <v>19</v>
      </c>
      <c r="F125" s="262" t="s">
        <v>320</v>
      </c>
      <c r="G125" s="260"/>
      <c r="H125" s="263">
        <v>194.59899999999999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194</v>
      </c>
      <c r="AU125" s="269" t="s">
        <v>84</v>
      </c>
      <c r="AV125" s="15" t="s">
        <v>190</v>
      </c>
      <c r="AW125" s="15" t="s">
        <v>36</v>
      </c>
      <c r="AX125" s="15" t="s">
        <v>82</v>
      </c>
      <c r="AY125" s="269" t="s">
        <v>183</v>
      </c>
    </row>
    <row r="126" s="2" customFormat="1" ht="37.8" customHeight="1">
      <c r="A126" s="40"/>
      <c r="B126" s="41"/>
      <c r="C126" s="215" t="s">
        <v>226</v>
      </c>
      <c r="D126" s="215" t="s">
        <v>185</v>
      </c>
      <c r="E126" s="216" t="s">
        <v>326</v>
      </c>
      <c r="F126" s="217" t="s">
        <v>327</v>
      </c>
      <c r="G126" s="218" t="s">
        <v>229</v>
      </c>
      <c r="H126" s="219">
        <v>229.84999999999999</v>
      </c>
      <c r="I126" s="220"/>
      <c r="J126" s="221">
        <f>ROUND(I126*H126,2)</f>
        <v>0</v>
      </c>
      <c r="K126" s="217" t="s">
        <v>189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277</v>
      </c>
    </row>
    <row r="127" s="2" customFormat="1">
      <c r="A127" s="40"/>
      <c r="B127" s="41"/>
      <c r="C127" s="42"/>
      <c r="D127" s="228" t="s">
        <v>192</v>
      </c>
      <c r="E127" s="42"/>
      <c r="F127" s="229" t="s">
        <v>328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84</v>
      </c>
    </row>
    <row r="128" s="2" customFormat="1" ht="24.15" customHeight="1">
      <c r="A128" s="40"/>
      <c r="B128" s="41"/>
      <c r="C128" s="215" t="s">
        <v>224</v>
      </c>
      <c r="D128" s="215" t="s">
        <v>185</v>
      </c>
      <c r="E128" s="216" t="s">
        <v>331</v>
      </c>
      <c r="F128" s="217" t="s">
        <v>332</v>
      </c>
      <c r="G128" s="218" t="s">
        <v>229</v>
      </c>
      <c r="H128" s="219">
        <v>8.0999999999999996</v>
      </c>
      <c r="I128" s="220"/>
      <c r="J128" s="221">
        <f>ROUND(I128*H128,2)</f>
        <v>0</v>
      </c>
      <c r="K128" s="217" t="s">
        <v>189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333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334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84</v>
      </c>
    </row>
    <row r="130" s="2" customFormat="1">
      <c r="A130" s="40"/>
      <c r="B130" s="41"/>
      <c r="C130" s="42"/>
      <c r="D130" s="235" t="s">
        <v>274</v>
      </c>
      <c r="E130" s="42"/>
      <c r="F130" s="255" t="s">
        <v>335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274</v>
      </c>
      <c r="AU130" s="19" t="s">
        <v>84</v>
      </c>
    </row>
    <row r="131" s="2" customFormat="1" ht="24.15" customHeight="1">
      <c r="A131" s="40"/>
      <c r="B131" s="41"/>
      <c r="C131" s="215" t="s">
        <v>239</v>
      </c>
      <c r="D131" s="215" t="s">
        <v>185</v>
      </c>
      <c r="E131" s="216" t="s">
        <v>336</v>
      </c>
      <c r="F131" s="217" t="s">
        <v>337</v>
      </c>
      <c r="G131" s="218" t="s">
        <v>256</v>
      </c>
      <c r="H131" s="219">
        <v>369.738</v>
      </c>
      <c r="I131" s="220"/>
      <c r="J131" s="221">
        <f>ROUND(I131*H131,2)</f>
        <v>0</v>
      </c>
      <c r="K131" s="217" t="s">
        <v>189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338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339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2" customFormat="1">
      <c r="A133" s="40"/>
      <c r="B133" s="41"/>
      <c r="C133" s="42"/>
      <c r="D133" s="235" t="s">
        <v>274</v>
      </c>
      <c r="E133" s="42"/>
      <c r="F133" s="255" t="s">
        <v>340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274</v>
      </c>
      <c r="AU133" s="19" t="s">
        <v>84</v>
      </c>
    </row>
    <row r="134" s="14" customFormat="1">
      <c r="A134" s="14"/>
      <c r="B134" s="244"/>
      <c r="C134" s="245"/>
      <c r="D134" s="235" t="s">
        <v>194</v>
      </c>
      <c r="E134" s="246" t="s">
        <v>19</v>
      </c>
      <c r="F134" s="247" t="s">
        <v>341</v>
      </c>
      <c r="G134" s="245"/>
      <c r="H134" s="248">
        <v>369.738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194</v>
      </c>
      <c r="AU134" s="254" t="s">
        <v>84</v>
      </c>
      <c r="AV134" s="14" t="s">
        <v>84</v>
      </c>
      <c r="AW134" s="14" t="s">
        <v>36</v>
      </c>
      <c r="AX134" s="14" t="s">
        <v>75</v>
      </c>
      <c r="AY134" s="254" t="s">
        <v>183</v>
      </c>
    </row>
    <row r="135" s="15" customFormat="1">
      <c r="A135" s="15"/>
      <c r="B135" s="259"/>
      <c r="C135" s="260"/>
      <c r="D135" s="235" t="s">
        <v>194</v>
      </c>
      <c r="E135" s="261" t="s">
        <v>19</v>
      </c>
      <c r="F135" s="262" t="s">
        <v>320</v>
      </c>
      <c r="G135" s="260"/>
      <c r="H135" s="263">
        <v>369.738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194</v>
      </c>
      <c r="AU135" s="269" t="s">
        <v>84</v>
      </c>
      <c r="AV135" s="15" t="s">
        <v>190</v>
      </c>
      <c r="AW135" s="15" t="s">
        <v>36</v>
      </c>
      <c r="AX135" s="15" t="s">
        <v>82</v>
      </c>
      <c r="AY135" s="269" t="s">
        <v>183</v>
      </c>
    </row>
    <row r="136" s="2" customFormat="1" ht="24.15" customHeight="1">
      <c r="A136" s="40"/>
      <c r="B136" s="41"/>
      <c r="C136" s="215" t="s">
        <v>245</v>
      </c>
      <c r="D136" s="215" t="s">
        <v>185</v>
      </c>
      <c r="E136" s="216" t="s">
        <v>342</v>
      </c>
      <c r="F136" s="217" t="s">
        <v>343</v>
      </c>
      <c r="G136" s="218" t="s">
        <v>229</v>
      </c>
      <c r="H136" s="219">
        <v>1.125</v>
      </c>
      <c r="I136" s="220"/>
      <c r="J136" s="221">
        <f>ROUND(I136*H136,2)</f>
        <v>0</v>
      </c>
      <c r="K136" s="217" t="s">
        <v>189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344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345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>
      <c r="A138" s="40"/>
      <c r="B138" s="41"/>
      <c r="C138" s="42"/>
      <c r="D138" s="235" t="s">
        <v>274</v>
      </c>
      <c r="E138" s="42"/>
      <c r="F138" s="255" t="s">
        <v>346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274</v>
      </c>
      <c r="AU138" s="19" t="s">
        <v>84</v>
      </c>
    </row>
    <row r="139" s="14" customFormat="1">
      <c r="A139" s="14"/>
      <c r="B139" s="244"/>
      <c r="C139" s="245"/>
      <c r="D139" s="235" t="s">
        <v>194</v>
      </c>
      <c r="E139" s="246" t="s">
        <v>19</v>
      </c>
      <c r="F139" s="247" t="s">
        <v>347</v>
      </c>
      <c r="G139" s="245"/>
      <c r="H139" s="248">
        <v>1.125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194</v>
      </c>
      <c r="AU139" s="254" t="s">
        <v>84</v>
      </c>
      <c r="AV139" s="14" t="s">
        <v>84</v>
      </c>
      <c r="AW139" s="14" t="s">
        <v>36</v>
      </c>
      <c r="AX139" s="14" t="s">
        <v>75</v>
      </c>
      <c r="AY139" s="254" t="s">
        <v>183</v>
      </c>
    </row>
    <row r="140" s="15" customFormat="1">
      <c r="A140" s="15"/>
      <c r="B140" s="259"/>
      <c r="C140" s="260"/>
      <c r="D140" s="235" t="s">
        <v>194</v>
      </c>
      <c r="E140" s="261" t="s">
        <v>19</v>
      </c>
      <c r="F140" s="262" t="s">
        <v>320</v>
      </c>
      <c r="G140" s="260"/>
      <c r="H140" s="263">
        <v>1.125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194</v>
      </c>
      <c r="AU140" s="269" t="s">
        <v>84</v>
      </c>
      <c r="AV140" s="15" t="s">
        <v>190</v>
      </c>
      <c r="AW140" s="15" t="s">
        <v>36</v>
      </c>
      <c r="AX140" s="15" t="s">
        <v>82</v>
      </c>
      <c r="AY140" s="269" t="s">
        <v>183</v>
      </c>
    </row>
    <row r="141" s="2" customFormat="1" ht="16.5" customHeight="1">
      <c r="A141" s="40"/>
      <c r="B141" s="41"/>
      <c r="C141" s="270" t="s">
        <v>253</v>
      </c>
      <c r="D141" s="270" t="s">
        <v>348</v>
      </c>
      <c r="E141" s="271" t="s">
        <v>349</v>
      </c>
      <c r="F141" s="272" t="s">
        <v>350</v>
      </c>
      <c r="G141" s="273" t="s">
        <v>256</v>
      </c>
      <c r="H141" s="274">
        <v>4.2750000000000004</v>
      </c>
      <c r="I141" s="275"/>
      <c r="J141" s="276">
        <f>ROUND(I141*H141,2)</f>
        <v>0</v>
      </c>
      <c r="K141" s="272" t="s">
        <v>189</v>
      </c>
      <c r="L141" s="277"/>
      <c r="M141" s="278" t="s">
        <v>19</v>
      </c>
      <c r="N141" s="279" t="s">
        <v>46</v>
      </c>
      <c r="O141" s="86"/>
      <c r="P141" s="224">
        <f>O141*H141</f>
        <v>0</v>
      </c>
      <c r="Q141" s="224">
        <v>1</v>
      </c>
      <c r="R141" s="224">
        <f>Q141*H141</f>
        <v>4.2750000000000004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226</v>
      </c>
      <c r="AT141" s="226" t="s">
        <v>348</v>
      </c>
      <c r="AU141" s="226" t="s">
        <v>84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351</v>
      </c>
    </row>
    <row r="142" s="2" customFormat="1">
      <c r="A142" s="40"/>
      <c r="B142" s="41"/>
      <c r="C142" s="42"/>
      <c r="D142" s="235" t="s">
        <v>274</v>
      </c>
      <c r="E142" s="42"/>
      <c r="F142" s="255" t="s">
        <v>346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274</v>
      </c>
      <c r="AU142" s="19" t="s">
        <v>84</v>
      </c>
    </row>
    <row r="143" s="14" customFormat="1">
      <c r="A143" s="14"/>
      <c r="B143" s="244"/>
      <c r="C143" s="245"/>
      <c r="D143" s="235" t="s">
        <v>194</v>
      </c>
      <c r="E143" s="246" t="s">
        <v>19</v>
      </c>
      <c r="F143" s="247" t="s">
        <v>352</v>
      </c>
      <c r="G143" s="245"/>
      <c r="H143" s="248">
        <v>4.2750000000000004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194</v>
      </c>
      <c r="AU143" s="254" t="s">
        <v>84</v>
      </c>
      <c r="AV143" s="14" t="s">
        <v>84</v>
      </c>
      <c r="AW143" s="14" t="s">
        <v>36</v>
      </c>
      <c r="AX143" s="14" t="s">
        <v>75</v>
      </c>
      <c r="AY143" s="254" t="s">
        <v>183</v>
      </c>
    </row>
    <row r="144" s="15" customFormat="1">
      <c r="A144" s="15"/>
      <c r="B144" s="259"/>
      <c r="C144" s="260"/>
      <c r="D144" s="235" t="s">
        <v>194</v>
      </c>
      <c r="E144" s="261" t="s">
        <v>19</v>
      </c>
      <c r="F144" s="262" t="s">
        <v>320</v>
      </c>
      <c r="G144" s="260"/>
      <c r="H144" s="263">
        <v>4.2750000000000004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194</v>
      </c>
      <c r="AU144" s="269" t="s">
        <v>84</v>
      </c>
      <c r="AV144" s="15" t="s">
        <v>190</v>
      </c>
      <c r="AW144" s="15" t="s">
        <v>36</v>
      </c>
      <c r="AX144" s="15" t="s">
        <v>82</v>
      </c>
      <c r="AY144" s="269" t="s">
        <v>183</v>
      </c>
    </row>
    <row r="145" s="2" customFormat="1" ht="37.8" customHeight="1">
      <c r="A145" s="40"/>
      <c r="B145" s="41"/>
      <c r="C145" s="215" t="s">
        <v>259</v>
      </c>
      <c r="D145" s="215" t="s">
        <v>185</v>
      </c>
      <c r="E145" s="216" t="s">
        <v>353</v>
      </c>
      <c r="F145" s="217" t="s">
        <v>354</v>
      </c>
      <c r="G145" s="218" t="s">
        <v>229</v>
      </c>
      <c r="H145" s="219">
        <v>0.497</v>
      </c>
      <c r="I145" s="220"/>
      <c r="J145" s="221">
        <f>ROUND(I145*H145,2)</f>
        <v>0</v>
      </c>
      <c r="K145" s="217" t="s">
        <v>189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190</v>
      </c>
      <c r="AT145" s="226" t="s">
        <v>185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355</v>
      </c>
    </row>
    <row r="146" s="2" customFormat="1">
      <c r="A146" s="40"/>
      <c r="B146" s="41"/>
      <c r="C146" s="42"/>
      <c r="D146" s="228" t="s">
        <v>192</v>
      </c>
      <c r="E146" s="42"/>
      <c r="F146" s="229" t="s">
        <v>356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84</v>
      </c>
    </row>
    <row r="147" s="2" customFormat="1">
      <c r="A147" s="40"/>
      <c r="B147" s="41"/>
      <c r="C147" s="42"/>
      <c r="D147" s="235" t="s">
        <v>274</v>
      </c>
      <c r="E147" s="42"/>
      <c r="F147" s="255" t="s">
        <v>357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274</v>
      </c>
      <c r="AU147" s="19" t="s">
        <v>84</v>
      </c>
    </row>
    <row r="148" s="14" customFormat="1">
      <c r="A148" s="14"/>
      <c r="B148" s="244"/>
      <c r="C148" s="245"/>
      <c r="D148" s="235" t="s">
        <v>194</v>
      </c>
      <c r="E148" s="246" t="s">
        <v>19</v>
      </c>
      <c r="F148" s="247" t="s">
        <v>358</v>
      </c>
      <c r="G148" s="245"/>
      <c r="H148" s="248">
        <v>0.497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194</v>
      </c>
      <c r="AU148" s="254" t="s">
        <v>84</v>
      </c>
      <c r="AV148" s="14" t="s">
        <v>84</v>
      </c>
      <c r="AW148" s="14" t="s">
        <v>36</v>
      </c>
      <c r="AX148" s="14" t="s">
        <v>75</v>
      </c>
      <c r="AY148" s="254" t="s">
        <v>183</v>
      </c>
    </row>
    <row r="149" s="15" customFormat="1">
      <c r="A149" s="15"/>
      <c r="B149" s="259"/>
      <c r="C149" s="260"/>
      <c r="D149" s="235" t="s">
        <v>194</v>
      </c>
      <c r="E149" s="261" t="s">
        <v>19</v>
      </c>
      <c r="F149" s="262" t="s">
        <v>320</v>
      </c>
      <c r="G149" s="260"/>
      <c r="H149" s="263">
        <v>0.497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194</v>
      </c>
      <c r="AU149" s="269" t="s">
        <v>84</v>
      </c>
      <c r="AV149" s="15" t="s">
        <v>190</v>
      </c>
      <c r="AW149" s="15" t="s">
        <v>36</v>
      </c>
      <c r="AX149" s="15" t="s">
        <v>82</v>
      </c>
      <c r="AY149" s="269" t="s">
        <v>183</v>
      </c>
    </row>
    <row r="150" s="2" customFormat="1" ht="16.5" customHeight="1">
      <c r="A150" s="40"/>
      <c r="B150" s="41"/>
      <c r="C150" s="270" t="s">
        <v>264</v>
      </c>
      <c r="D150" s="270" t="s">
        <v>348</v>
      </c>
      <c r="E150" s="271" t="s">
        <v>359</v>
      </c>
      <c r="F150" s="272" t="s">
        <v>360</v>
      </c>
      <c r="G150" s="273" t="s">
        <v>229</v>
      </c>
      <c r="H150" s="274">
        <v>0.497</v>
      </c>
      <c r="I150" s="275"/>
      <c r="J150" s="276">
        <f>ROUND(I150*H150,2)</f>
        <v>0</v>
      </c>
      <c r="K150" s="272" t="s">
        <v>19</v>
      </c>
      <c r="L150" s="277"/>
      <c r="M150" s="278" t="s">
        <v>19</v>
      </c>
      <c r="N150" s="279" t="s">
        <v>46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226</v>
      </c>
      <c r="AT150" s="226" t="s">
        <v>348</v>
      </c>
      <c r="AU150" s="226" t="s">
        <v>84</v>
      </c>
      <c r="AY150" s="19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190</v>
      </c>
      <c r="BM150" s="226" t="s">
        <v>361</v>
      </c>
    </row>
    <row r="151" s="2" customFormat="1">
      <c r="A151" s="40"/>
      <c r="B151" s="41"/>
      <c r="C151" s="42"/>
      <c r="D151" s="235" t="s">
        <v>274</v>
      </c>
      <c r="E151" s="42"/>
      <c r="F151" s="255" t="s">
        <v>362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274</v>
      </c>
      <c r="AU151" s="19" t="s">
        <v>84</v>
      </c>
    </row>
    <row r="152" s="2" customFormat="1" ht="24.15" customHeight="1">
      <c r="A152" s="40"/>
      <c r="B152" s="41"/>
      <c r="C152" s="215" t="s">
        <v>8</v>
      </c>
      <c r="D152" s="215" t="s">
        <v>185</v>
      </c>
      <c r="E152" s="216" t="s">
        <v>363</v>
      </c>
      <c r="F152" s="217" t="s">
        <v>364</v>
      </c>
      <c r="G152" s="218" t="s">
        <v>304</v>
      </c>
      <c r="H152" s="219">
        <v>396</v>
      </c>
      <c r="I152" s="220"/>
      <c r="J152" s="221">
        <f>ROUND(I152*H152,2)</f>
        <v>0</v>
      </c>
      <c r="K152" s="217" t="s">
        <v>189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365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366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2" customFormat="1">
      <c r="A154" s="40"/>
      <c r="B154" s="41"/>
      <c r="C154" s="42"/>
      <c r="D154" s="235" t="s">
        <v>274</v>
      </c>
      <c r="E154" s="42"/>
      <c r="F154" s="255" t="s">
        <v>367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274</v>
      </c>
      <c r="AU154" s="19" t="s">
        <v>84</v>
      </c>
    </row>
    <row r="155" s="2" customFormat="1" ht="24.15" customHeight="1">
      <c r="A155" s="40"/>
      <c r="B155" s="41"/>
      <c r="C155" s="215" t="s">
        <v>277</v>
      </c>
      <c r="D155" s="215" t="s">
        <v>185</v>
      </c>
      <c r="E155" s="216" t="s">
        <v>368</v>
      </c>
      <c r="F155" s="217" t="s">
        <v>369</v>
      </c>
      <c r="G155" s="218" t="s">
        <v>304</v>
      </c>
      <c r="H155" s="219">
        <v>396</v>
      </c>
      <c r="I155" s="220"/>
      <c r="J155" s="221">
        <f>ROUND(I155*H155,2)</f>
        <v>0</v>
      </c>
      <c r="K155" s="217" t="s">
        <v>189</v>
      </c>
      <c r="L155" s="46"/>
      <c r="M155" s="222" t="s">
        <v>19</v>
      </c>
      <c r="N155" s="223" t="s">
        <v>46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190</v>
      </c>
      <c r="AT155" s="226" t="s">
        <v>185</v>
      </c>
      <c r="AU155" s="226" t="s">
        <v>84</v>
      </c>
      <c r="AY155" s="19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190</v>
      </c>
      <c r="BM155" s="226" t="s">
        <v>370</v>
      </c>
    </row>
    <row r="156" s="2" customFormat="1">
      <c r="A156" s="40"/>
      <c r="B156" s="41"/>
      <c r="C156" s="42"/>
      <c r="D156" s="228" t="s">
        <v>192</v>
      </c>
      <c r="E156" s="42"/>
      <c r="F156" s="229" t="s">
        <v>371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192</v>
      </c>
      <c r="AU156" s="19" t="s">
        <v>84</v>
      </c>
    </row>
    <row r="157" s="2" customFormat="1">
      <c r="A157" s="40"/>
      <c r="B157" s="41"/>
      <c r="C157" s="42"/>
      <c r="D157" s="235" t="s">
        <v>274</v>
      </c>
      <c r="E157" s="42"/>
      <c r="F157" s="255" t="s">
        <v>372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274</v>
      </c>
      <c r="AU157" s="19" t="s">
        <v>84</v>
      </c>
    </row>
    <row r="158" s="2" customFormat="1" ht="16.5" customHeight="1">
      <c r="A158" s="40"/>
      <c r="B158" s="41"/>
      <c r="C158" s="270" t="s">
        <v>283</v>
      </c>
      <c r="D158" s="270" t="s">
        <v>348</v>
      </c>
      <c r="E158" s="271" t="s">
        <v>373</v>
      </c>
      <c r="F158" s="272" t="s">
        <v>374</v>
      </c>
      <c r="G158" s="273" t="s">
        <v>375</v>
      </c>
      <c r="H158" s="274">
        <v>13.999000000000001</v>
      </c>
      <c r="I158" s="275"/>
      <c r="J158" s="276">
        <f>ROUND(I158*H158,2)</f>
        <v>0</v>
      </c>
      <c r="K158" s="272" t="s">
        <v>189</v>
      </c>
      <c r="L158" s="277"/>
      <c r="M158" s="278" t="s">
        <v>19</v>
      </c>
      <c r="N158" s="279" t="s">
        <v>46</v>
      </c>
      <c r="O158" s="86"/>
      <c r="P158" s="224">
        <f>O158*H158</f>
        <v>0</v>
      </c>
      <c r="Q158" s="224">
        <v>0.001</v>
      </c>
      <c r="R158" s="224">
        <f>Q158*H158</f>
        <v>0.013999000000000001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226</v>
      </c>
      <c r="AT158" s="226" t="s">
        <v>348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376</v>
      </c>
    </row>
    <row r="159" s="2" customFormat="1">
      <c r="A159" s="40"/>
      <c r="B159" s="41"/>
      <c r="C159" s="42"/>
      <c r="D159" s="235" t="s">
        <v>274</v>
      </c>
      <c r="E159" s="42"/>
      <c r="F159" s="255" t="s">
        <v>377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274</v>
      </c>
      <c r="AU159" s="19" t="s">
        <v>84</v>
      </c>
    </row>
    <row r="160" s="14" customFormat="1">
      <c r="A160" s="14"/>
      <c r="B160" s="244"/>
      <c r="C160" s="245"/>
      <c r="D160" s="235" t="s">
        <v>194</v>
      </c>
      <c r="E160" s="246" t="s">
        <v>19</v>
      </c>
      <c r="F160" s="247" t="s">
        <v>378</v>
      </c>
      <c r="G160" s="245"/>
      <c r="H160" s="248">
        <v>13.999000000000001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194</v>
      </c>
      <c r="AU160" s="254" t="s">
        <v>84</v>
      </c>
      <c r="AV160" s="14" t="s">
        <v>84</v>
      </c>
      <c r="AW160" s="14" t="s">
        <v>36</v>
      </c>
      <c r="AX160" s="14" t="s">
        <v>75</v>
      </c>
      <c r="AY160" s="254" t="s">
        <v>183</v>
      </c>
    </row>
    <row r="161" s="15" customFormat="1">
      <c r="A161" s="15"/>
      <c r="B161" s="259"/>
      <c r="C161" s="260"/>
      <c r="D161" s="235" t="s">
        <v>194</v>
      </c>
      <c r="E161" s="261" t="s">
        <v>19</v>
      </c>
      <c r="F161" s="262" t="s">
        <v>320</v>
      </c>
      <c r="G161" s="260"/>
      <c r="H161" s="263">
        <v>13.999000000000001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194</v>
      </c>
      <c r="AU161" s="269" t="s">
        <v>84</v>
      </c>
      <c r="AV161" s="15" t="s">
        <v>190</v>
      </c>
      <c r="AW161" s="15" t="s">
        <v>36</v>
      </c>
      <c r="AX161" s="15" t="s">
        <v>82</v>
      </c>
      <c r="AY161" s="269" t="s">
        <v>183</v>
      </c>
    </row>
    <row r="162" s="2" customFormat="1" ht="16.5" customHeight="1">
      <c r="A162" s="40"/>
      <c r="B162" s="41"/>
      <c r="C162" s="270" t="s">
        <v>333</v>
      </c>
      <c r="D162" s="270" t="s">
        <v>348</v>
      </c>
      <c r="E162" s="271" t="s">
        <v>379</v>
      </c>
      <c r="F162" s="272" t="s">
        <v>380</v>
      </c>
      <c r="G162" s="273" t="s">
        <v>256</v>
      </c>
      <c r="H162" s="274">
        <v>7.524</v>
      </c>
      <c r="I162" s="275"/>
      <c r="J162" s="276">
        <f>ROUND(I162*H162,2)</f>
        <v>0</v>
      </c>
      <c r="K162" s="272" t="s">
        <v>189</v>
      </c>
      <c r="L162" s="277"/>
      <c r="M162" s="278" t="s">
        <v>19</v>
      </c>
      <c r="N162" s="279" t="s">
        <v>46</v>
      </c>
      <c r="O162" s="86"/>
      <c r="P162" s="224">
        <f>O162*H162</f>
        <v>0</v>
      </c>
      <c r="Q162" s="224">
        <v>1</v>
      </c>
      <c r="R162" s="224">
        <f>Q162*H162</f>
        <v>7.524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226</v>
      </c>
      <c r="AT162" s="226" t="s">
        <v>348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381</v>
      </c>
    </row>
    <row r="163" s="2" customFormat="1">
      <c r="A163" s="40"/>
      <c r="B163" s="41"/>
      <c r="C163" s="42"/>
      <c r="D163" s="235" t="s">
        <v>274</v>
      </c>
      <c r="E163" s="42"/>
      <c r="F163" s="255" t="s">
        <v>382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274</v>
      </c>
      <c r="AU163" s="19" t="s">
        <v>84</v>
      </c>
    </row>
    <row r="164" s="14" customFormat="1">
      <c r="A164" s="14"/>
      <c r="B164" s="244"/>
      <c r="C164" s="245"/>
      <c r="D164" s="235" t="s">
        <v>194</v>
      </c>
      <c r="E164" s="246" t="s">
        <v>19</v>
      </c>
      <c r="F164" s="247" t="s">
        <v>383</v>
      </c>
      <c r="G164" s="245"/>
      <c r="H164" s="248">
        <v>7.524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194</v>
      </c>
      <c r="AU164" s="254" t="s">
        <v>84</v>
      </c>
      <c r="AV164" s="14" t="s">
        <v>84</v>
      </c>
      <c r="AW164" s="14" t="s">
        <v>36</v>
      </c>
      <c r="AX164" s="14" t="s">
        <v>75</v>
      </c>
      <c r="AY164" s="254" t="s">
        <v>183</v>
      </c>
    </row>
    <row r="165" s="15" customFormat="1">
      <c r="A165" s="15"/>
      <c r="B165" s="259"/>
      <c r="C165" s="260"/>
      <c r="D165" s="235" t="s">
        <v>194</v>
      </c>
      <c r="E165" s="261" t="s">
        <v>19</v>
      </c>
      <c r="F165" s="262" t="s">
        <v>320</v>
      </c>
      <c r="G165" s="260"/>
      <c r="H165" s="263">
        <v>7.524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194</v>
      </c>
      <c r="AU165" s="269" t="s">
        <v>84</v>
      </c>
      <c r="AV165" s="15" t="s">
        <v>190</v>
      </c>
      <c r="AW165" s="15" t="s">
        <v>36</v>
      </c>
      <c r="AX165" s="15" t="s">
        <v>82</v>
      </c>
      <c r="AY165" s="269" t="s">
        <v>183</v>
      </c>
    </row>
    <row r="166" s="2" customFormat="1" ht="21.75" customHeight="1">
      <c r="A166" s="40"/>
      <c r="B166" s="41"/>
      <c r="C166" s="215" t="s">
        <v>384</v>
      </c>
      <c r="D166" s="215" t="s">
        <v>185</v>
      </c>
      <c r="E166" s="216" t="s">
        <v>385</v>
      </c>
      <c r="F166" s="217" t="s">
        <v>386</v>
      </c>
      <c r="G166" s="218" t="s">
        <v>304</v>
      </c>
      <c r="H166" s="219">
        <v>396</v>
      </c>
      <c r="I166" s="220"/>
      <c r="J166" s="221">
        <f>ROUND(I166*H166,2)</f>
        <v>0</v>
      </c>
      <c r="K166" s="217" t="s">
        <v>189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387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388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2" customFormat="1" ht="21.75" customHeight="1">
      <c r="A168" s="40"/>
      <c r="B168" s="41"/>
      <c r="C168" s="215" t="s">
        <v>338</v>
      </c>
      <c r="D168" s="215" t="s">
        <v>185</v>
      </c>
      <c r="E168" s="216" t="s">
        <v>389</v>
      </c>
      <c r="F168" s="217" t="s">
        <v>390</v>
      </c>
      <c r="G168" s="218" t="s">
        <v>304</v>
      </c>
      <c r="H168" s="219">
        <v>492.19999999999999</v>
      </c>
      <c r="I168" s="220"/>
      <c r="J168" s="221">
        <f>ROUND(I168*H168,2)</f>
        <v>0</v>
      </c>
      <c r="K168" s="217" t="s">
        <v>189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391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392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84</v>
      </c>
    </row>
    <row r="170" s="2" customFormat="1" ht="21.75" customHeight="1">
      <c r="A170" s="40"/>
      <c r="B170" s="41"/>
      <c r="C170" s="215" t="s">
        <v>7</v>
      </c>
      <c r="D170" s="215" t="s">
        <v>185</v>
      </c>
      <c r="E170" s="216" t="s">
        <v>393</v>
      </c>
      <c r="F170" s="217" t="s">
        <v>394</v>
      </c>
      <c r="G170" s="218" t="s">
        <v>188</v>
      </c>
      <c r="H170" s="219">
        <v>1</v>
      </c>
      <c r="I170" s="220"/>
      <c r="J170" s="221">
        <f>ROUND(I170*H170,2)</f>
        <v>0</v>
      </c>
      <c r="K170" s="217" t="s">
        <v>189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190</v>
      </c>
      <c r="AT170" s="226" t="s">
        <v>185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395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396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84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195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194</v>
      </c>
      <c r="AU172" s="243" t="s">
        <v>84</v>
      </c>
      <c r="AV172" s="13" t="s">
        <v>82</v>
      </c>
      <c r="AW172" s="13" t="s">
        <v>36</v>
      </c>
      <c r="AX172" s="13" t="s">
        <v>75</v>
      </c>
      <c r="AY172" s="243" t="s">
        <v>183</v>
      </c>
    </row>
    <row r="173" s="14" customFormat="1">
      <c r="A173" s="14"/>
      <c r="B173" s="244"/>
      <c r="C173" s="245"/>
      <c r="D173" s="235" t="s">
        <v>194</v>
      </c>
      <c r="E173" s="246" t="s">
        <v>19</v>
      </c>
      <c r="F173" s="247" t="s">
        <v>82</v>
      </c>
      <c r="G173" s="245"/>
      <c r="H173" s="248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194</v>
      </c>
      <c r="AU173" s="254" t="s">
        <v>84</v>
      </c>
      <c r="AV173" s="14" t="s">
        <v>84</v>
      </c>
      <c r="AW173" s="14" t="s">
        <v>36</v>
      </c>
      <c r="AX173" s="14" t="s">
        <v>82</v>
      </c>
      <c r="AY173" s="254" t="s">
        <v>183</v>
      </c>
    </row>
    <row r="174" s="2" customFormat="1" ht="24.15" customHeight="1">
      <c r="A174" s="40"/>
      <c r="B174" s="41"/>
      <c r="C174" s="215" t="s">
        <v>344</v>
      </c>
      <c r="D174" s="215" t="s">
        <v>185</v>
      </c>
      <c r="E174" s="216" t="s">
        <v>397</v>
      </c>
      <c r="F174" s="217" t="s">
        <v>398</v>
      </c>
      <c r="G174" s="218" t="s">
        <v>188</v>
      </c>
      <c r="H174" s="219">
        <v>1</v>
      </c>
      <c r="I174" s="220"/>
      <c r="J174" s="221">
        <f>ROUND(I174*H174,2)</f>
        <v>0</v>
      </c>
      <c r="K174" s="217" t="s">
        <v>189</v>
      </c>
      <c r="L174" s="46"/>
      <c r="M174" s="222" t="s">
        <v>19</v>
      </c>
      <c r="N174" s="223" t="s">
        <v>46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190</v>
      </c>
      <c r="AT174" s="226" t="s">
        <v>185</v>
      </c>
      <c r="AU174" s="226" t="s">
        <v>84</v>
      </c>
      <c r="AY174" s="19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190</v>
      </c>
      <c r="BM174" s="226" t="s">
        <v>399</v>
      </c>
    </row>
    <row r="175" s="2" customFormat="1">
      <c r="A175" s="40"/>
      <c r="B175" s="41"/>
      <c r="C175" s="42"/>
      <c r="D175" s="228" t="s">
        <v>192</v>
      </c>
      <c r="E175" s="42"/>
      <c r="F175" s="229" t="s">
        <v>400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192</v>
      </c>
      <c r="AU175" s="19" t="s">
        <v>84</v>
      </c>
    </row>
    <row r="176" s="2" customFormat="1" ht="16.5" customHeight="1">
      <c r="A176" s="40"/>
      <c r="B176" s="41"/>
      <c r="C176" s="270" t="s">
        <v>401</v>
      </c>
      <c r="D176" s="270" t="s">
        <v>348</v>
      </c>
      <c r="E176" s="271" t="s">
        <v>402</v>
      </c>
      <c r="F176" s="272" t="s">
        <v>403</v>
      </c>
      <c r="G176" s="273" t="s">
        <v>188</v>
      </c>
      <c r="H176" s="274">
        <v>1</v>
      </c>
      <c r="I176" s="275"/>
      <c r="J176" s="276">
        <f>ROUND(I176*H176,2)</f>
        <v>0</v>
      </c>
      <c r="K176" s="272" t="s">
        <v>189</v>
      </c>
      <c r="L176" s="277"/>
      <c r="M176" s="278" t="s">
        <v>19</v>
      </c>
      <c r="N176" s="279" t="s">
        <v>46</v>
      </c>
      <c r="O176" s="86"/>
      <c r="P176" s="224">
        <f>O176*H176</f>
        <v>0</v>
      </c>
      <c r="Q176" s="224">
        <v>0.040000000000000001</v>
      </c>
      <c r="R176" s="224">
        <f>Q176*H176</f>
        <v>0.040000000000000001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226</v>
      </c>
      <c r="AT176" s="226" t="s">
        <v>348</v>
      </c>
      <c r="AU176" s="226" t="s">
        <v>84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190</v>
      </c>
      <c r="BM176" s="226" t="s">
        <v>404</v>
      </c>
    </row>
    <row r="177" s="2" customFormat="1" ht="16.5" customHeight="1">
      <c r="A177" s="40"/>
      <c r="B177" s="41"/>
      <c r="C177" s="215" t="s">
        <v>351</v>
      </c>
      <c r="D177" s="215" t="s">
        <v>185</v>
      </c>
      <c r="E177" s="216" t="s">
        <v>405</v>
      </c>
      <c r="F177" s="217" t="s">
        <v>406</v>
      </c>
      <c r="G177" s="218" t="s">
        <v>188</v>
      </c>
      <c r="H177" s="219">
        <v>3</v>
      </c>
      <c r="I177" s="220"/>
      <c r="J177" s="221">
        <f>ROUND(I177*H177,2)</f>
        <v>0</v>
      </c>
      <c r="K177" s="217" t="s">
        <v>189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5.0000000000000002E-05</v>
      </c>
      <c r="R177" s="224">
        <f>Q177*H177</f>
        <v>0.00015000000000000001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190</v>
      </c>
      <c r="AT177" s="226" t="s">
        <v>185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190</v>
      </c>
      <c r="BM177" s="226" t="s">
        <v>407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408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84</v>
      </c>
    </row>
    <row r="179" s="2" customFormat="1" ht="16.5" customHeight="1">
      <c r="A179" s="40"/>
      <c r="B179" s="41"/>
      <c r="C179" s="270" t="s">
        <v>409</v>
      </c>
      <c r="D179" s="270" t="s">
        <v>348</v>
      </c>
      <c r="E179" s="271" t="s">
        <v>410</v>
      </c>
      <c r="F179" s="272" t="s">
        <v>411</v>
      </c>
      <c r="G179" s="273" t="s">
        <v>188</v>
      </c>
      <c r="H179" s="274">
        <v>3</v>
      </c>
      <c r="I179" s="275"/>
      <c r="J179" s="276">
        <f>ROUND(I179*H179,2)</f>
        <v>0</v>
      </c>
      <c r="K179" s="272" t="s">
        <v>189</v>
      </c>
      <c r="L179" s="277"/>
      <c r="M179" s="278" t="s">
        <v>19</v>
      </c>
      <c r="N179" s="279" t="s">
        <v>46</v>
      </c>
      <c r="O179" s="86"/>
      <c r="P179" s="224">
        <f>O179*H179</f>
        <v>0</v>
      </c>
      <c r="Q179" s="224">
        <v>0.0047200000000000002</v>
      </c>
      <c r="R179" s="224">
        <f>Q179*H179</f>
        <v>0.014160000000000001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226</v>
      </c>
      <c r="AT179" s="226" t="s">
        <v>348</v>
      </c>
      <c r="AU179" s="226" t="s">
        <v>84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190</v>
      </c>
      <c r="BM179" s="226" t="s">
        <v>412</v>
      </c>
    </row>
    <row r="180" s="14" customFormat="1">
      <c r="A180" s="14"/>
      <c r="B180" s="244"/>
      <c r="C180" s="245"/>
      <c r="D180" s="235" t="s">
        <v>194</v>
      </c>
      <c r="E180" s="245"/>
      <c r="F180" s="247" t="s">
        <v>413</v>
      </c>
      <c r="G180" s="245"/>
      <c r="H180" s="248">
        <v>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194</v>
      </c>
      <c r="AU180" s="254" t="s">
        <v>84</v>
      </c>
      <c r="AV180" s="14" t="s">
        <v>84</v>
      </c>
      <c r="AW180" s="14" t="s">
        <v>4</v>
      </c>
      <c r="AX180" s="14" t="s">
        <v>82</v>
      </c>
      <c r="AY180" s="254" t="s">
        <v>183</v>
      </c>
    </row>
    <row r="181" s="2" customFormat="1" ht="21.75" customHeight="1">
      <c r="A181" s="40"/>
      <c r="B181" s="41"/>
      <c r="C181" s="215" t="s">
        <v>355</v>
      </c>
      <c r="D181" s="215" t="s">
        <v>185</v>
      </c>
      <c r="E181" s="216" t="s">
        <v>414</v>
      </c>
      <c r="F181" s="217" t="s">
        <v>415</v>
      </c>
      <c r="G181" s="218" t="s">
        <v>304</v>
      </c>
      <c r="H181" s="219">
        <v>4.335</v>
      </c>
      <c r="I181" s="220"/>
      <c r="J181" s="221">
        <f>ROUND(I181*H181,2)</f>
        <v>0</v>
      </c>
      <c r="K181" s="217" t="s">
        <v>189</v>
      </c>
      <c r="L181" s="46"/>
      <c r="M181" s="222" t="s">
        <v>19</v>
      </c>
      <c r="N181" s="223" t="s">
        <v>46</v>
      </c>
      <c r="O181" s="86"/>
      <c r="P181" s="224">
        <f>O181*H181</f>
        <v>0</v>
      </c>
      <c r="Q181" s="224">
        <v>0.00068999999999999997</v>
      </c>
      <c r="R181" s="224">
        <f>Q181*H181</f>
        <v>0.0029911499999999997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190</v>
      </c>
      <c r="AT181" s="226" t="s">
        <v>185</v>
      </c>
      <c r="AU181" s="226" t="s">
        <v>84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416</v>
      </c>
    </row>
    <row r="182" s="2" customFormat="1">
      <c r="A182" s="40"/>
      <c r="B182" s="41"/>
      <c r="C182" s="42"/>
      <c r="D182" s="228" t="s">
        <v>192</v>
      </c>
      <c r="E182" s="42"/>
      <c r="F182" s="229" t="s">
        <v>417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84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195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194</v>
      </c>
      <c r="AU183" s="243" t="s">
        <v>84</v>
      </c>
      <c r="AV183" s="13" t="s">
        <v>82</v>
      </c>
      <c r="AW183" s="13" t="s">
        <v>36</v>
      </c>
      <c r="AX183" s="13" t="s">
        <v>75</v>
      </c>
      <c r="AY183" s="243" t="s">
        <v>183</v>
      </c>
    </row>
    <row r="184" s="14" customFormat="1">
      <c r="A184" s="14"/>
      <c r="B184" s="244"/>
      <c r="C184" s="245"/>
      <c r="D184" s="235" t="s">
        <v>194</v>
      </c>
      <c r="E184" s="246" t="s">
        <v>19</v>
      </c>
      <c r="F184" s="247" t="s">
        <v>418</v>
      </c>
      <c r="G184" s="245"/>
      <c r="H184" s="248">
        <v>4.335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194</v>
      </c>
      <c r="AU184" s="254" t="s">
        <v>84</v>
      </c>
      <c r="AV184" s="14" t="s">
        <v>84</v>
      </c>
      <c r="AW184" s="14" t="s">
        <v>36</v>
      </c>
      <c r="AX184" s="14" t="s">
        <v>82</v>
      </c>
      <c r="AY184" s="254" t="s">
        <v>183</v>
      </c>
    </row>
    <row r="185" s="2" customFormat="1" ht="16.5" customHeight="1">
      <c r="A185" s="40"/>
      <c r="B185" s="41"/>
      <c r="C185" s="215" t="s">
        <v>419</v>
      </c>
      <c r="D185" s="215" t="s">
        <v>185</v>
      </c>
      <c r="E185" s="216" t="s">
        <v>420</v>
      </c>
      <c r="F185" s="217" t="s">
        <v>421</v>
      </c>
      <c r="G185" s="218" t="s">
        <v>188</v>
      </c>
      <c r="H185" s="219">
        <v>1</v>
      </c>
      <c r="I185" s="220"/>
      <c r="J185" s="221">
        <f>ROUND(I185*H185,2)</f>
        <v>0</v>
      </c>
      <c r="K185" s="217" t="s">
        <v>189</v>
      </c>
      <c r="L185" s="46"/>
      <c r="M185" s="222" t="s">
        <v>19</v>
      </c>
      <c r="N185" s="223" t="s">
        <v>46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190</v>
      </c>
      <c r="AT185" s="226" t="s">
        <v>185</v>
      </c>
      <c r="AU185" s="226" t="s">
        <v>84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190</v>
      </c>
      <c r="BM185" s="226" t="s">
        <v>422</v>
      </c>
    </row>
    <row r="186" s="2" customFormat="1">
      <c r="A186" s="40"/>
      <c r="B186" s="41"/>
      <c r="C186" s="42"/>
      <c r="D186" s="228" t="s">
        <v>192</v>
      </c>
      <c r="E186" s="42"/>
      <c r="F186" s="229" t="s">
        <v>423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192</v>
      </c>
      <c r="AU186" s="19" t="s">
        <v>84</v>
      </c>
    </row>
    <row r="187" s="2" customFormat="1" ht="21.75" customHeight="1">
      <c r="A187" s="40"/>
      <c r="B187" s="41"/>
      <c r="C187" s="215" t="s">
        <v>361</v>
      </c>
      <c r="D187" s="215" t="s">
        <v>185</v>
      </c>
      <c r="E187" s="216" t="s">
        <v>424</v>
      </c>
      <c r="F187" s="217" t="s">
        <v>425</v>
      </c>
      <c r="G187" s="218" t="s">
        <v>304</v>
      </c>
      <c r="H187" s="219">
        <v>0.78500000000000003</v>
      </c>
      <c r="I187" s="220"/>
      <c r="J187" s="221">
        <f>ROUND(I187*H187,2)</f>
        <v>0</v>
      </c>
      <c r="K187" s="217" t="s">
        <v>189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190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426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427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195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194</v>
      </c>
      <c r="AU189" s="243" t="s">
        <v>84</v>
      </c>
      <c r="AV189" s="13" t="s">
        <v>82</v>
      </c>
      <c r="AW189" s="13" t="s">
        <v>36</v>
      </c>
      <c r="AX189" s="13" t="s">
        <v>75</v>
      </c>
      <c r="AY189" s="243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428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194</v>
      </c>
      <c r="AU190" s="243" t="s">
        <v>84</v>
      </c>
      <c r="AV190" s="13" t="s">
        <v>82</v>
      </c>
      <c r="AW190" s="13" t="s">
        <v>36</v>
      </c>
      <c r="AX190" s="13" t="s">
        <v>75</v>
      </c>
      <c r="AY190" s="243" t="s">
        <v>183</v>
      </c>
    </row>
    <row r="191" s="14" customFormat="1">
      <c r="A191" s="14"/>
      <c r="B191" s="244"/>
      <c r="C191" s="245"/>
      <c r="D191" s="235" t="s">
        <v>194</v>
      </c>
      <c r="E191" s="246" t="s">
        <v>19</v>
      </c>
      <c r="F191" s="247" t="s">
        <v>429</v>
      </c>
      <c r="G191" s="245"/>
      <c r="H191" s="248">
        <v>0.78500000000000003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194</v>
      </c>
      <c r="AU191" s="254" t="s">
        <v>84</v>
      </c>
      <c r="AV191" s="14" t="s">
        <v>84</v>
      </c>
      <c r="AW191" s="14" t="s">
        <v>36</v>
      </c>
      <c r="AX191" s="14" t="s">
        <v>82</v>
      </c>
      <c r="AY191" s="254" t="s">
        <v>183</v>
      </c>
    </row>
    <row r="192" s="2" customFormat="1" ht="16.5" customHeight="1">
      <c r="A192" s="40"/>
      <c r="B192" s="41"/>
      <c r="C192" s="270" t="s">
        <v>430</v>
      </c>
      <c r="D192" s="270" t="s">
        <v>348</v>
      </c>
      <c r="E192" s="271" t="s">
        <v>431</v>
      </c>
      <c r="F192" s="272" t="s">
        <v>432</v>
      </c>
      <c r="G192" s="273" t="s">
        <v>229</v>
      </c>
      <c r="H192" s="274">
        <v>0.12</v>
      </c>
      <c r="I192" s="275"/>
      <c r="J192" s="276">
        <f>ROUND(I192*H192,2)</f>
        <v>0</v>
      </c>
      <c r="K192" s="272" t="s">
        <v>189</v>
      </c>
      <c r="L192" s="277"/>
      <c r="M192" s="278" t="s">
        <v>19</v>
      </c>
      <c r="N192" s="279" t="s">
        <v>46</v>
      </c>
      <c r="O192" s="86"/>
      <c r="P192" s="224">
        <f>O192*H192</f>
        <v>0</v>
      </c>
      <c r="Q192" s="224">
        <v>0.20000000000000001</v>
      </c>
      <c r="R192" s="224">
        <f>Q192*H192</f>
        <v>0.024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226</v>
      </c>
      <c r="AT192" s="226" t="s">
        <v>348</v>
      </c>
      <c r="AU192" s="226" t="s">
        <v>84</v>
      </c>
      <c r="AY192" s="19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190</v>
      </c>
      <c r="BM192" s="226" t="s">
        <v>433</v>
      </c>
    </row>
    <row r="193" s="14" customFormat="1">
      <c r="A193" s="14"/>
      <c r="B193" s="244"/>
      <c r="C193" s="245"/>
      <c r="D193" s="235" t="s">
        <v>194</v>
      </c>
      <c r="E193" s="245"/>
      <c r="F193" s="247" t="s">
        <v>434</v>
      </c>
      <c r="G193" s="245"/>
      <c r="H193" s="248">
        <v>0.12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194</v>
      </c>
      <c r="AU193" s="254" t="s">
        <v>84</v>
      </c>
      <c r="AV193" s="14" t="s">
        <v>84</v>
      </c>
      <c r="AW193" s="14" t="s">
        <v>4</v>
      </c>
      <c r="AX193" s="14" t="s">
        <v>82</v>
      </c>
      <c r="AY193" s="254" t="s">
        <v>183</v>
      </c>
    </row>
    <row r="194" s="12" customFormat="1" ht="22.8" customHeight="1">
      <c r="A194" s="12"/>
      <c r="B194" s="199"/>
      <c r="C194" s="200"/>
      <c r="D194" s="201" t="s">
        <v>74</v>
      </c>
      <c r="E194" s="213" t="s">
        <v>84</v>
      </c>
      <c r="F194" s="213" t="s">
        <v>435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SUM(P195:P197)</f>
        <v>0</v>
      </c>
      <c r="Q194" s="207"/>
      <c r="R194" s="208">
        <f>SUM(R195:R197)</f>
        <v>7.8121806000000005</v>
      </c>
      <c r="S194" s="207"/>
      <c r="T194" s="209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82</v>
      </c>
      <c r="AT194" s="211" t="s">
        <v>74</v>
      </c>
      <c r="AU194" s="211" t="s">
        <v>82</v>
      </c>
      <c r="AY194" s="210" t="s">
        <v>183</v>
      </c>
      <c r="BK194" s="212">
        <f>SUM(BK195:BK197)</f>
        <v>0</v>
      </c>
    </row>
    <row r="195" s="2" customFormat="1" ht="33" customHeight="1">
      <c r="A195" s="40"/>
      <c r="B195" s="41"/>
      <c r="C195" s="215" t="s">
        <v>365</v>
      </c>
      <c r="D195" s="215" t="s">
        <v>185</v>
      </c>
      <c r="E195" s="216" t="s">
        <v>436</v>
      </c>
      <c r="F195" s="217" t="s">
        <v>437</v>
      </c>
      <c r="G195" s="218" t="s">
        <v>438</v>
      </c>
      <c r="H195" s="219">
        <v>28.5</v>
      </c>
      <c r="I195" s="220"/>
      <c r="J195" s="221">
        <f>ROUND(I195*H195,2)</f>
        <v>0</v>
      </c>
      <c r="K195" s="217" t="s">
        <v>189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0.27411160000000001</v>
      </c>
      <c r="R195" s="224">
        <f>Q195*H195</f>
        <v>7.8121806000000005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190</v>
      </c>
      <c r="AT195" s="226" t="s">
        <v>185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439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440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2" customFormat="1">
      <c r="A197" s="40"/>
      <c r="B197" s="41"/>
      <c r="C197" s="42"/>
      <c r="D197" s="235" t="s">
        <v>274</v>
      </c>
      <c r="E197" s="42"/>
      <c r="F197" s="255" t="s">
        <v>441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274</v>
      </c>
      <c r="AU197" s="19" t="s">
        <v>84</v>
      </c>
    </row>
    <row r="198" s="12" customFormat="1" ht="22.8" customHeight="1">
      <c r="A198" s="12"/>
      <c r="B198" s="199"/>
      <c r="C198" s="200"/>
      <c r="D198" s="201" t="s">
        <v>74</v>
      </c>
      <c r="E198" s="213" t="s">
        <v>190</v>
      </c>
      <c r="F198" s="213" t="s">
        <v>442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SUM(P199:P210)</f>
        <v>0</v>
      </c>
      <c r="Q198" s="207"/>
      <c r="R198" s="208">
        <f>SUM(R199:R210)</f>
        <v>0.61134422499999996</v>
      </c>
      <c r="S198" s="207"/>
      <c r="T198" s="209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82</v>
      </c>
      <c r="AT198" s="211" t="s">
        <v>74</v>
      </c>
      <c r="AU198" s="211" t="s">
        <v>82</v>
      </c>
      <c r="AY198" s="210" t="s">
        <v>183</v>
      </c>
      <c r="BK198" s="212">
        <f>SUM(BK199:BK210)</f>
        <v>0</v>
      </c>
    </row>
    <row r="199" s="2" customFormat="1" ht="16.5" customHeight="1">
      <c r="A199" s="40"/>
      <c r="B199" s="41"/>
      <c r="C199" s="215" t="s">
        <v>443</v>
      </c>
      <c r="D199" s="215" t="s">
        <v>185</v>
      </c>
      <c r="E199" s="216" t="s">
        <v>444</v>
      </c>
      <c r="F199" s="217" t="s">
        <v>445</v>
      </c>
      <c r="G199" s="218" t="s">
        <v>229</v>
      </c>
      <c r="H199" s="219">
        <v>0.071999999999999995</v>
      </c>
      <c r="I199" s="220"/>
      <c r="J199" s="221">
        <f>ROUND(I199*H199,2)</f>
        <v>0</v>
      </c>
      <c r="K199" s="217" t="s">
        <v>189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1.7034</v>
      </c>
      <c r="R199" s="224">
        <f>Q199*H199</f>
        <v>0.1226448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190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446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447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2" customFormat="1">
      <c r="A201" s="40"/>
      <c r="B201" s="41"/>
      <c r="C201" s="42"/>
      <c r="D201" s="235" t="s">
        <v>274</v>
      </c>
      <c r="E201" s="42"/>
      <c r="F201" s="255" t="s">
        <v>448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274</v>
      </c>
      <c r="AU201" s="19" t="s">
        <v>84</v>
      </c>
    </row>
    <row r="202" s="14" customFormat="1">
      <c r="A202" s="14"/>
      <c r="B202" s="244"/>
      <c r="C202" s="245"/>
      <c r="D202" s="235" t="s">
        <v>194</v>
      </c>
      <c r="E202" s="246" t="s">
        <v>19</v>
      </c>
      <c r="F202" s="247" t="s">
        <v>449</v>
      </c>
      <c r="G202" s="245"/>
      <c r="H202" s="248">
        <v>0.071999999999999995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194</v>
      </c>
      <c r="AU202" s="254" t="s">
        <v>84</v>
      </c>
      <c r="AV202" s="14" t="s">
        <v>84</v>
      </c>
      <c r="AW202" s="14" t="s">
        <v>36</v>
      </c>
      <c r="AX202" s="14" t="s">
        <v>75</v>
      </c>
      <c r="AY202" s="254" t="s">
        <v>183</v>
      </c>
    </row>
    <row r="203" s="15" customFormat="1">
      <c r="A203" s="15"/>
      <c r="B203" s="259"/>
      <c r="C203" s="260"/>
      <c r="D203" s="235" t="s">
        <v>194</v>
      </c>
      <c r="E203" s="261" t="s">
        <v>19</v>
      </c>
      <c r="F203" s="262" t="s">
        <v>320</v>
      </c>
      <c r="G203" s="260"/>
      <c r="H203" s="263">
        <v>0.071999999999999995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194</v>
      </c>
      <c r="AU203" s="269" t="s">
        <v>84</v>
      </c>
      <c r="AV203" s="15" t="s">
        <v>190</v>
      </c>
      <c r="AW203" s="15" t="s">
        <v>36</v>
      </c>
      <c r="AX203" s="15" t="s">
        <v>82</v>
      </c>
      <c r="AY203" s="269" t="s">
        <v>183</v>
      </c>
    </row>
    <row r="204" s="2" customFormat="1" ht="24.15" customHeight="1">
      <c r="A204" s="40"/>
      <c r="B204" s="41"/>
      <c r="C204" s="215" t="s">
        <v>370</v>
      </c>
      <c r="D204" s="215" t="s">
        <v>185</v>
      </c>
      <c r="E204" s="216" t="s">
        <v>450</v>
      </c>
      <c r="F204" s="217" t="s">
        <v>451</v>
      </c>
      <c r="G204" s="218" t="s">
        <v>229</v>
      </c>
      <c r="H204" s="219">
        <v>0.17399999999999999</v>
      </c>
      <c r="I204" s="220"/>
      <c r="J204" s="221">
        <f>ROUND(I204*H204,2)</f>
        <v>0</v>
      </c>
      <c r="K204" s="217" t="s">
        <v>189</v>
      </c>
      <c r="L204" s="46"/>
      <c r="M204" s="222" t="s">
        <v>19</v>
      </c>
      <c r="N204" s="223" t="s">
        <v>46</v>
      </c>
      <c r="O204" s="86"/>
      <c r="P204" s="224">
        <f>O204*H204</f>
        <v>0</v>
      </c>
      <c r="Q204" s="224">
        <v>2.3010199999999998</v>
      </c>
      <c r="R204" s="224">
        <f>Q204*H204</f>
        <v>0.40037747999999995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190</v>
      </c>
      <c r="AT204" s="226" t="s">
        <v>185</v>
      </c>
      <c r="AU204" s="226" t="s">
        <v>84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452</v>
      </c>
    </row>
    <row r="205" s="2" customFormat="1">
      <c r="A205" s="40"/>
      <c r="B205" s="41"/>
      <c r="C205" s="42"/>
      <c r="D205" s="228" t="s">
        <v>192</v>
      </c>
      <c r="E205" s="42"/>
      <c r="F205" s="229" t="s">
        <v>453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192</v>
      </c>
      <c r="AU205" s="19" t="s">
        <v>84</v>
      </c>
    </row>
    <row r="206" s="2" customFormat="1">
      <c r="A206" s="40"/>
      <c r="B206" s="41"/>
      <c r="C206" s="42"/>
      <c r="D206" s="235" t="s">
        <v>274</v>
      </c>
      <c r="E206" s="42"/>
      <c r="F206" s="255" t="s">
        <v>454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274</v>
      </c>
      <c r="AU206" s="19" t="s">
        <v>84</v>
      </c>
    </row>
    <row r="207" s="14" customFormat="1">
      <c r="A207" s="14"/>
      <c r="B207" s="244"/>
      <c r="C207" s="245"/>
      <c r="D207" s="235" t="s">
        <v>194</v>
      </c>
      <c r="E207" s="246" t="s">
        <v>19</v>
      </c>
      <c r="F207" s="247" t="s">
        <v>455</v>
      </c>
      <c r="G207" s="245"/>
      <c r="H207" s="248">
        <v>0.17399999999999999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194</v>
      </c>
      <c r="AU207" s="254" t="s">
        <v>84</v>
      </c>
      <c r="AV207" s="14" t="s">
        <v>84</v>
      </c>
      <c r="AW207" s="14" t="s">
        <v>36</v>
      </c>
      <c r="AX207" s="14" t="s">
        <v>75</v>
      </c>
      <c r="AY207" s="254" t="s">
        <v>183</v>
      </c>
    </row>
    <row r="208" s="15" customFormat="1">
      <c r="A208" s="15"/>
      <c r="B208" s="259"/>
      <c r="C208" s="260"/>
      <c r="D208" s="235" t="s">
        <v>194</v>
      </c>
      <c r="E208" s="261" t="s">
        <v>19</v>
      </c>
      <c r="F208" s="262" t="s">
        <v>320</v>
      </c>
      <c r="G208" s="260"/>
      <c r="H208" s="263">
        <v>0.17399999999999999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9" t="s">
        <v>194</v>
      </c>
      <c r="AU208" s="269" t="s">
        <v>84</v>
      </c>
      <c r="AV208" s="15" t="s">
        <v>190</v>
      </c>
      <c r="AW208" s="15" t="s">
        <v>36</v>
      </c>
      <c r="AX208" s="15" t="s">
        <v>82</v>
      </c>
      <c r="AY208" s="269" t="s">
        <v>183</v>
      </c>
    </row>
    <row r="209" s="2" customFormat="1" ht="24.15" customHeight="1">
      <c r="A209" s="40"/>
      <c r="B209" s="41"/>
      <c r="C209" s="215" t="s">
        <v>456</v>
      </c>
      <c r="D209" s="215" t="s">
        <v>185</v>
      </c>
      <c r="E209" s="216" t="s">
        <v>457</v>
      </c>
      <c r="F209" s="217" t="s">
        <v>458</v>
      </c>
      <c r="G209" s="218" t="s">
        <v>188</v>
      </c>
      <c r="H209" s="219">
        <v>1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0.088321944999999999</v>
      </c>
      <c r="R209" s="224">
        <f>Q209*H209</f>
        <v>0.088321944999999999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459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460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12" customFormat="1" ht="22.8" customHeight="1">
      <c r="A211" s="12"/>
      <c r="B211" s="199"/>
      <c r="C211" s="200"/>
      <c r="D211" s="201" t="s">
        <v>74</v>
      </c>
      <c r="E211" s="213" t="s">
        <v>208</v>
      </c>
      <c r="F211" s="213" t="s">
        <v>461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SUM(P212:P251)</f>
        <v>0</v>
      </c>
      <c r="Q211" s="207"/>
      <c r="R211" s="208">
        <f>SUM(R212:R251)</f>
        <v>558.98019779999993</v>
      </c>
      <c r="S211" s="207"/>
      <c r="T211" s="209">
        <f>SUM(T212:T251)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82</v>
      </c>
      <c r="AT211" s="211" t="s">
        <v>74</v>
      </c>
      <c r="AU211" s="211" t="s">
        <v>82</v>
      </c>
      <c r="AY211" s="210" t="s">
        <v>183</v>
      </c>
      <c r="BK211" s="212">
        <f>SUM(BK212:BK251)</f>
        <v>0</v>
      </c>
    </row>
    <row r="212" s="2" customFormat="1" ht="21.75" customHeight="1">
      <c r="A212" s="40"/>
      <c r="B212" s="41"/>
      <c r="C212" s="215" t="s">
        <v>376</v>
      </c>
      <c r="D212" s="215" t="s">
        <v>185</v>
      </c>
      <c r="E212" s="216" t="s">
        <v>462</v>
      </c>
      <c r="F212" s="217" t="s">
        <v>463</v>
      </c>
      <c r="G212" s="218" t="s">
        <v>304</v>
      </c>
      <c r="H212" s="219">
        <v>24.5</v>
      </c>
      <c r="I212" s="220"/>
      <c r="J212" s="221">
        <f>ROUND(I212*H212,2)</f>
        <v>0</v>
      </c>
      <c r="K212" s="217" t="s">
        <v>189</v>
      </c>
      <c r="L212" s="46"/>
      <c r="M212" s="222" t="s">
        <v>19</v>
      </c>
      <c r="N212" s="223" t="s">
        <v>46</v>
      </c>
      <c r="O212" s="86"/>
      <c r="P212" s="224">
        <f>O212*H212</f>
        <v>0</v>
      </c>
      <c r="Q212" s="224">
        <v>0.34499999999999997</v>
      </c>
      <c r="R212" s="224">
        <f>Q212*H212</f>
        <v>8.4524999999999988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190</v>
      </c>
      <c r="AT212" s="226" t="s">
        <v>185</v>
      </c>
      <c r="AU212" s="226" t="s">
        <v>84</v>
      </c>
      <c r="AY212" s="19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190</v>
      </c>
      <c r="BM212" s="226" t="s">
        <v>464</v>
      </c>
    </row>
    <row r="213" s="2" customFormat="1">
      <c r="A213" s="40"/>
      <c r="B213" s="41"/>
      <c r="C213" s="42"/>
      <c r="D213" s="228" t="s">
        <v>192</v>
      </c>
      <c r="E213" s="42"/>
      <c r="F213" s="229" t="s">
        <v>465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192</v>
      </c>
      <c r="AU213" s="19" t="s">
        <v>84</v>
      </c>
    </row>
    <row r="214" s="2" customFormat="1">
      <c r="A214" s="40"/>
      <c r="B214" s="41"/>
      <c r="C214" s="42"/>
      <c r="D214" s="235" t="s">
        <v>274</v>
      </c>
      <c r="E214" s="42"/>
      <c r="F214" s="255" t="s">
        <v>466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274</v>
      </c>
      <c r="AU214" s="19" t="s">
        <v>84</v>
      </c>
    </row>
    <row r="215" s="14" customFormat="1">
      <c r="A215" s="14"/>
      <c r="B215" s="244"/>
      <c r="C215" s="245"/>
      <c r="D215" s="235" t="s">
        <v>194</v>
      </c>
      <c r="E215" s="246" t="s">
        <v>19</v>
      </c>
      <c r="F215" s="247" t="s">
        <v>467</v>
      </c>
      <c r="G215" s="245"/>
      <c r="H215" s="248">
        <v>24.5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194</v>
      </c>
      <c r="AU215" s="254" t="s">
        <v>84</v>
      </c>
      <c r="AV215" s="14" t="s">
        <v>84</v>
      </c>
      <c r="AW215" s="14" t="s">
        <v>36</v>
      </c>
      <c r="AX215" s="14" t="s">
        <v>75</v>
      </c>
      <c r="AY215" s="254" t="s">
        <v>183</v>
      </c>
    </row>
    <row r="216" s="15" customFormat="1">
      <c r="A216" s="15"/>
      <c r="B216" s="259"/>
      <c r="C216" s="260"/>
      <c r="D216" s="235" t="s">
        <v>194</v>
      </c>
      <c r="E216" s="261" t="s">
        <v>19</v>
      </c>
      <c r="F216" s="262" t="s">
        <v>320</v>
      </c>
      <c r="G216" s="260"/>
      <c r="H216" s="263">
        <v>24.5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194</v>
      </c>
      <c r="AU216" s="269" t="s">
        <v>84</v>
      </c>
      <c r="AV216" s="15" t="s">
        <v>190</v>
      </c>
      <c r="AW216" s="15" t="s">
        <v>36</v>
      </c>
      <c r="AX216" s="15" t="s">
        <v>82</v>
      </c>
      <c r="AY216" s="269" t="s">
        <v>183</v>
      </c>
    </row>
    <row r="217" s="2" customFormat="1" ht="21.75" customHeight="1">
      <c r="A217" s="40"/>
      <c r="B217" s="41"/>
      <c r="C217" s="215" t="s">
        <v>468</v>
      </c>
      <c r="D217" s="215" t="s">
        <v>185</v>
      </c>
      <c r="E217" s="216" t="s">
        <v>469</v>
      </c>
      <c r="F217" s="217" t="s">
        <v>470</v>
      </c>
      <c r="G217" s="218" t="s">
        <v>304</v>
      </c>
      <c r="H217" s="219">
        <v>459.69999999999999</v>
      </c>
      <c r="I217" s="220"/>
      <c r="J217" s="221">
        <f>ROUND(I217*H217,2)</f>
        <v>0</v>
      </c>
      <c r="K217" s="217" t="s">
        <v>189</v>
      </c>
      <c r="L217" s="46"/>
      <c r="M217" s="222" t="s">
        <v>19</v>
      </c>
      <c r="N217" s="223" t="s">
        <v>46</v>
      </c>
      <c r="O217" s="86"/>
      <c r="P217" s="224">
        <f>O217*H217</f>
        <v>0</v>
      </c>
      <c r="Q217" s="224">
        <v>0.46000000000000002</v>
      </c>
      <c r="R217" s="224">
        <f>Q217*H217</f>
        <v>211.46200000000002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190</v>
      </c>
      <c r="AT217" s="226" t="s">
        <v>185</v>
      </c>
      <c r="AU217" s="226" t="s">
        <v>84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190</v>
      </c>
      <c r="BM217" s="226" t="s">
        <v>471</v>
      </c>
    </row>
    <row r="218" s="2" customFormat="1">
      <c r="A218" s="40"/>
      <c r="B218" s="41"/>
      <c r="C218" s="42"/>
      <c r="D218" s="228" t="s">
        <v>192</v>
      </c>
      <c r="E218" s="42"/>
      <c r="F218" s="229" t="s">
        <v>472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192</v>
      </c>
      <c r="AU218" s="19" t="s">
        <v>84</v>
      </c>
    </row>
    <row r="219" s="2" customFormat="1">
      <c r="A219" s="40"/>
      <c r="B219" s="41"/>
      <c r="C219" s="42"/>
      <c r="D219" s="235" t="s">
        <v>274</v>
      </c>
      <c r="E219" s="42"/>
      <c r="F219" s="255" t="s">
        <v>473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274</v>
      </c>
      <c r="AU219" s="19" t="s">
        <v>84</v>
      </c>
    </row>
    <row r="220" s="2" customFormat="1" ht="24.15" customHeight="1">
      <c r="A220" s="40"/>
      <c r="B220" s="41"/>
      <c r="C220" s="215" t="s">
        <v>381</v>
      </c>
      <c r="D220" s="215" t="s">
        <v>185</v>
      </c>
      <c r="E220" s="216" t="s">
        <v>474</v>
      </c>
      <c r="F220" s="217" t="s">
        <v>475</v>
      </c>
      <c r="G220" s="218" t="s">
        <v>304</v>
      </c>
      <c r="H220" s="219">
        <v>459.69999999999999</v>
      </c>
      <c r="I220" s="220"/>
      <c r="J220" s="221">
        <f>ROUND(I220*H220,2)</f>
        <v>0</v>
      </c>
      <c r="K220" s="217" t="s">
        <v>189</v>
      </c>
      <c r="L220" s="46"/>
      <c r="M220" s="222" t="s">
        <v>19</v>
      </c>
      <c r="N220" s="223" t="s">
        <v>46</v>
      </c>
      <c r="O220" s="86"/>
      <c r="P220" s="224">
        <f>O220*H220</f>
        <v>0</v>
      </c>
      <c r="Q220" s="224">
        <v>0.37190400000000001</v>
      </c>
      <c r="R220" s="224">
        <f>Q220*H220</f>
        <v>170.96426880000001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190</v>
      </c>
      <c r="AT220" s="226" t="s">
        <v>185</v>
      </c>
      <c r="AU220" s="226" t="s">
        <v>84</v>
      </c>
      <c r="AY220" s="19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190</v>
      </c>
      <c r="BM220" s="226" t="s">
        <v>476</v>
      </c>
    </row>
    <row r="221" s="2" customFormat="1">
      <c r="A221" s="40"/>
      <c r="B221" s="41"/>
      <c r="C221" s="42"/>
      <c r="D221" s="228" t="s">
        <v>192</v>
      </c>
      <c r="E221" s="42"/>
      <c r="F221" s="229" t="s">
        <v>477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192</v>
      </c>
      <c r="AU221" s="19" t="s">
        <v>84</v>
      </c>
    </row>
    <row r="222" s="2" customFormat="1">
      <c r="A222" s="40"/>
      <c r="B222" s="41"/>
      <c r="C222" s="42"/>
      <c r="D222" s="235" t="s">
        <v>274</v>
      </c>
      <c r="E222" s="42"/>
      <c r="F222" s="255" t="s">
        <v>473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274</v>
      </c>
      <c r="AU222" s="19" t="s">
        <v>84</v>
      </c>
    </row>
    <row r="223" s="2" customFormat="1" ht="24.15" customHeight="1">
      <c r="A223" s="40"/>
      <c r="B223" s="41"/>
      <c r="C223" s="215" t="s">
        <v>478</v>
      </c>
      <c r="D223" s="215" t="s">
        <v>185</v>
      </c>
      <c r="E223" s="216" t="s">
        <v>479</v>
      </c>
      <c r="F223" s="217" t="s">
        <v>480</v>
      </c>
      <c r="G223" s="218" t="s">
        <v>304</v>
      </c>
      <c r="H223" s="219">
        <v>459.69999999999999</v>
      </c>
      <c r="I223" s="220"/>
      <c r="J223" s="221">
        <f>ROUND(I223*H223,2)</f>
        <v>0</v>
      </c>
      <c r="K223" s="217" t="s">
        <v>189</v>
      </c>
      <c r="L223" s="46"/>
      <c r="M223" s="222" t="s">
        <v>19</v>
      </c>
      <c r="N223" s="223" t="s">
        <v>46</v>
      </c>
      <c r="O223" s="86"/>
      <c r="P223" s="224">
        <f>O223*H223</f>
        <v>0</v>
      </c>
      <c r="Q223" s="224">
        <v>0.23737</v>
      </c>
      <c r="R223" s="224">
        <f>Q223*H223</f>
        <v>109.118989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190</v>
      </c>
      <c r="AT223" s="226" t="s">
        <v>185</v>
      </c>
      <c r="AU223" s="226" t="s">
        <v>84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481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482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84</v>
      </c>
    </row>
    <row r="225" s="2" customFormat="1">
      <c r="A225" s="40"/>
      <c r="B225" s="41"/>
      <c r="C225" s="42"/>
      <c r="D225" s="235" t="s">
        <v>274</v>
      </c>
      <c r="E225" s="42"/>
      <c r="F225" s="255" t="s">
        <v>483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274</v>
      </c>
      <c r="AU225" s="19" t="s">
        <v>84</v>
      </c>
    </row>
    <row r="226" s="2" customFormat="1" ht="16.5" customHeight="1">
      <c r="A226" s="40"/>
      <c r="B226" s="41"/>
      <c r="C226" s="215" t="s">
        <v>387</v>
      </c>
      <c r="D226" s="215" t="s">
        <v>185</v>
      </c>
      <c r="E226" s="216" t="s">
        <v>484</v>
      </c>
      <c r="F226" s="217" t="s">
        <v>485</v>
      </c>
      <c r="G226" s="218" t="s">
        <v>304</v>
      </c>
      <c r="H226" s="219">
        <v>8</v>
      </c>
      <c r="I226" s="220"/>
      <c r="J226" s="221">
        <f>ROUND(I226*H226,2)</f>
        <v>0</v>
      </c>
      <c r="K226" s="217" t="s">
        <v>189</v>
      </c>
      <c r="L226" s="46"/>
      <c r="M226" s="222" t="s">
        <v>19</v>
      </c>
      <c r="N226" s="223" t="s">
        <v>46</v>
      </c>
      <c r="O226" s="86"/>
      <c r="P226" s="224">
        <f>O226*H226</f>
        <v>0</v>
      </c>
      <c r="Q226" s="224">
        <v>0.40799999999999997</v>
      </c>
      <c r="R226" s="224">
        <f>Q226*H226</f>
        <v>3.2639999999999998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190</v>
      </c>
      <c r="AT226" s="226" t="s">
        <v>185</v>
      </c>
      <c r="AU226" s="226" t="s">
        <v>84</v>
      </c>
      <c r="AY226" s="19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190</v>
      </c>
      <c r="BM226" s="226" t="s">
        <v>486</v>
      </c>
    </row>
    <row r="227" s="2" customFormat="1">
      <c r="A227" s="40"/>
      <c r="B227" s="41"/>
      <c r="C227" s="42"/>
      <c r="D227" s="228" t="s">
        <v>192</v>
      </c>
      <c r="E227" s="42"/>
      <c r="F227" s="229" t="s">
        <v>487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192</v>
      </c>
      <c r="AU227" s="19" t="s">
        <v>84</v>
      </c>
    </row>
    <row r="228" s="2" customFormat="1">
      <c r="A228" s="40"/>
      <c r="B228" s="41"/>
      <c r="C228" s="42"/>
      <c r="D228" s="235" t="s">
        <v>274</v>
      </c>
      <c r="E228" s="42"/>
      <c r="F228" s="255" t="s">
        <v>488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274</v>
      </c>
      <c r="AU228" s="19" t="s">
        <v>84</v>
      </c>
    </row>
    <row r="229" s="2" customFormat="1" ht="16.5" customHeight="1">
      <c r="A229" s="40"/>
      <c r="B229" s="41"/>
      <c r="C229" s="215" t="s">
        <v>489</v>
      </c>
      <c r="D229" s="215" t="s">
        <v>185</v>
      </c>
      <c r="E229" s="216" t="s">
        <v>490</v>
      </c>
      <c r="F229" s="217" t="s">
        <v>491</v>
      </c>
      <c r="G229" s="218" t="s">
        <v>304</v>
      </c>
      <c r="H229" s="219">
        <v>459.69999999999999</v>
      </c>
      <c r="I229" s="220"/>
      <c r="J229" s="221">
        <f>ROUND(I229*H229,2)</f>
        <v>0</v>
      </c>
      <c r="K229" s="217" t="s">
        <v>189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0.0060099999999999997</v>
      </c>
      <c r="R229" s="224">
        <f>Q229*H229</f>
        <v>2.7627969999999999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190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190</v>
      </c>
      <c r="BM229" s="226" t="s">
        <v>492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493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>
      <c r="A231" s="40"/>
      <c r="B231" s="41"/>
      <c r="C231" s="42"/>
      <c r="D231" s="235" t="s">
        <v>274</v>
      </c>
      <c r="E231" s="42"/>
      <c r="F231" s="255" t="s">
        <v>483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274</v>
      </c>
      <c r="AU231" s="19" t="s">
        <v>84</v>
      </c>
    </row>
    <row r="232" s="2" customFormat="1" ht="16.5" customHeight="1">
      <c r="A232" s="40"/>
      <c r="B232" s="41"/>
      <c r="C232" s="215" t="s">
        <v>391</v>
      </c>
      <c r="D232" s="215" t="s">
        <v>185</v>
      </c>
      <c r="E232" s="216" t="s">
        <v>494</v>
      </c>
      <c r="F232" s="217" t="s">
        <v>495</v>
      </c>
      <c r="G232" s="218" t="s">
        <v>304</v>
      </c>
      <c r="H232" s="219">
        <v>459.69999999999999</v>
      </c>
      <c r="I232" s="220"/>
      <c r="J232" s="221">
        <f>ROUND(I232*H232,2)</f>
        <v>0</v>
      </c>
      <c r="K232" s="217" t="s">
        <v>189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0.00031</v>
      </c>
      <c r="R232" s="224">
        <f>Q232*H232</f>
        <v>0.142507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190</v>
      </c>
      <c r="AT232" s="226" t="s">
        <v>185</v>
      </c>
      <c r="AU232" s="226" t="s">
        <v>84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190</v>
      </c>
      <c r="BM232" s="226" t="s">
        <v>496</v>
      </c>
    </row>
    <row r="233" s="2" customFormat="1">
      <c r="A233" s="40"/>
      <c r="B233" s="41"/>
      <c r="C233" s="42"/>
      <c r="D233" s="228" t="s">
        <v>192</v>
      </c>
      <c r="E233" s="42"/>
      <c r="F233" s="229" t="s">
        <v>497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192</v>
      </c>
      <c r="AU233" s="19" t="s">
        <v>84</v>
      </c>
    </row>
    <row r="234" s="2" customFormat="1">
      <c r="A234" s="40"/>
      <c r="B234" s="41"/>
      <c r="C234" s="42"/>
      <c r="D234" s="235" t="s">
        <v>274</v>
      </c>
      <c r="E234" s="42"/>
      <c r="F234" s="255" t="s">
        <v>483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274</v>
      </c>
      <c r="AU234" s="19" t="s">
        <v>84</v>
      </c>
    </row>
    <row r="235" s="2" customFormat="1" ht="24.15" customHeight="1">
      <c r="A235" s="40"/>
      <c r="B235" s="41"/>
      <c r="C235" s="215" t="s">
        <v>498</v>
      </c>
      <c r="D235" s="215" t="s">
        <v>185</v>
      </c>
      <c r="E235" s="216" t="s">
        <v>499</v>
      </c>
      <c r="F235" s="217" t="s">
        <v>500</v>
      </c>
      <c r="G235" s="218" t="s">
        <v>304</v>
      </c>
      <c r="H235" s="219">
        <v>459.69999999999999</v>
      </c>
      <c r="I235" s="220"/>
      <c r="J235" s="221">
        <f>ROUND(I235*H235,2)</f>
        <v>0</v>
      </c>
      <c r="K235" s="217" t="s">
        <v>189</v>
      </c>
      <c r="L235" s="46"/>
      <c r="M235" s="222" t="s">
        <v>19</v>
      </c>
      <c r="N235" s="223" t="s">
        <v>46</v>
      </c>
      <c r="O235" s="86"/>
      <c r="P235" s="224">
        <f>O235*H235</f>
        <v>0</v>
      </c>
      <c r="Q235" s="224">
        <v>0.10373</v>
      </c>
      <c r="R235" s="224">
        <f>Q235*H235</f>
        <v>47.684680999999998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190</v>
      </c>
      <c r="AT235" s="226" t="s">
        <v>185</v>
      </c>
      <c r="AU235" s="226" t="s">
        <v>84</v>
      </c>
      <c r="AY235" s="19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190</v>
      </c>
      <c r="BM235" s="226" t="s">
        <v>501</v>
      </c>
    </row>
    <row r="236" s="2" customFormat="1">
      <c r="A236" s="40"/>
      <c r="B236" s="41"/>
      <c r="C236" s="42"/>
      <c r="D236" s="228" t="s">
        <v>192</v>
      </c>
      <c r="E236" s="42"/>
      <c r="F236" s="229" t="s">
        <v>502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192</v>
      </c>
      <c r="AU236" s="19" t="s">
        <v>84</v>
      </c>
    </row>
    <row r="237" s="2" customFormat="1">
      <c r="A237" s="40"/>
      <c r="B237" s="41"/>
      <c r="C237" s="42"/>
      <c r="D237" s="235" t="s">
        <v>274</v>
      </c>
      <c r="E237" s="42"/>
      <c r="F237" s="255" t="s">
        <v>473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274</v>
      </c>
      <c r="AU237" s="19" t="s">
        <v>84</v>
      </c>
    </row>
    <row r="238" s="2" customFormat="1" ht="37.8" customHeight="1">
      <c r="A238" s="40"/>
      <c r="B238" s="41"/>
      <c r="C238" s="215" t="s">
        <v>439</v>
      </c>
      <c r="D238" s="215" t="s">
        <v>185</v>
      </c>
      <c r="E238" s="216" t="s">
        <v>503</v>
      </c>
      <c r="F238" s="217" t="s">
        <v>504</v>
      </c>
      <c r="G238" s="218" t="s">
        <v>304</v>
      </c>
      <c r="H238" s="219">
        <v>7.5</v>
      </c>
      <c r="I238" s="220"/>
      <c r="J238" s="221">
        <f>ROUND(I238*H238,2)</f>
        <v>0</v>
      </c>
      <c r="K238" s="217" t="s">
        <v>189</v>
      </c>
      <c r="L238" s="46"/>
      <c r="M238" s="222" t="s">
        <v>19</v>
      </c>
      <c r="N238" s="223" t="s">
        <v>46</v>
      </c>
      <c r="O238" s="86"/>
      <c r="P238" s="224">
        <f>O238*H238</f>
        <v>0</v>
      </c>
      <c r="Q238" s="224">
        <v>0.089219999999999994</v>
      </c>
      <c r="R238" s="224">
        <f>Q238*H238</f>
        <v>0.66914999999999991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190</v>
      </c>
      <c r="AT238" s="226" t="s">
        <v>185</v>
      </c>
      <c r="AU238" s="226" t="s">
        <v>84</v>
      </c>
      <c r="AY238" s="19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190</v>
      </c>
      <c r="BM238" s="226" t="s">
        <v>505</v>
      </c>
    </row>
    <row r="239" s="2" customFormat="1">
      <c r="A239" s="40"/>
      <c r="B239" s="41"/>
      <c r="C239" s="42"/>
      <c r="D239" s="228" t="s">
        <v>192</v>
      </c>
      <c r="E239" s="42"/>
      <c r="F239" s="229" t="s">
        <v>506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192</v>
      </c>
      <c r="AU239" s="19" t="s">
        <v>84</v>
      </c>
    </row>
    <row r="240" s="2" customFormat="1">
      <c r="A240" s="40"/>
      <c r="B240" s="41"/>
      <c r="C240" s="42"/>
      <c r="D240" s="235" t="s">
        <v>274</v>
      </c>
      <c r="E240" s="42"/>
      <c r="F240" s="255" t="s">
        <v>507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274</v>
      </c>
      <c r="AU240" s="19" t="s">
        <v>84</v>
      </c>
    </row>
    <row r="241" s="2" customFormat="1" ht="16.5" customHeight="1">
      <c r="A241" s="40"/>
      <c r="B241" s="41"/>
      <c r="C241" s="270" t="s">
        <v>508</v>
      </c>
      <c r="D241" s="270" t="s">
        <v>348</v>
      </c>
      <c r="E241" s="271" t="s">
        <v>509</v>
      </c>
      <c r="F241" s="272" t="s">
        <v>510</v>
      </c>
      <c r="G241" s="273" t="s">
        <v>304</v>
      </c>
      <c r="H241" s="274">
        <v>7.5750000000000002</v>
      </c>
      <c r="I241" s="275"/>
      <c r="J241" s="276">
        <f>ROUND(I241*H241,2)</f>
        <v>0</v>
      </c>
      <c r="K241" s="272" t="s">
        <v>189</v>
      </c>
      <c r="L241" s="277"/>
      <c r="M241" s="278" t="s">
        <v>19</v>
      </c>
      <c r="N241" s="279" t="s">
        <v>46</v>
      </c>
      <c r="O241" s="86"/>
      <c r="P241" s="224">
        <f>O241*H241</f>
        <v>0</v>
      </c>
      <c r="Q241" s="224">
        <v>0.13100000000000001</v>
      </c>
      <c r="R241" s="224">
        <f>Q241*H241</f>
        <v>0.99232500000000001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226</v>
      </c>
      <c r="AT241" s="226" t="s">
        <v>348</v>
      </c>
      <c r="AU241" s="226" t="s">
        <v>84</v>
      </c>
      <c r="AY241" s="19" t="s">
        <v>183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190</v>
      </c>
      <c r="BM241" s="226" t="s">
        <v>511</v>
      </c>
    </row>
    <row r="242" s="2" customFormat="1">
      <c r="A242" s="40"/>
      <c r="B242" s="41"/>
      <c r="C242" s="42"/>
      <c r="D242" s="235" t="s">
        <v>274</v>
      </c>
      <c r="E242" s="42"/>
      <c r="F242" s="255" t="s">
        <v>512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274</v>
      </c>
      <c r="AU242" s="19" t="s">
        <v>84</v>
      </c>
    </row>
    <row r="243" s="14" customFormat="1">
      <c r="A243" s="14"/>
      <c r="B243" s="244"/>
      <c r="C243" s="245"/>
      <c r="D243" s="235" t="s">
        <v>194</v>
      </c>
      <c r="E243" s="246" t="s">
        <v>19</v>
      </c>
      <c r="F243" s="247" t="s">
        <v>513</v>
      </c>
      <c r="G243" s="245"/>
      <c r="H243" s="248">
        <v>7.5750000000000002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194</v>
      </c>
      <c r="AU243" s="254" t="s">
        <v>84</v>
      </c>
      <c r="AV243" s="14" t="s">
        <v>84</v>
      </c>
      <c r="AW243" s="14" t="s">
        <v>36</v>
      </c>
      <c r="AX243" s="14" t="s">
        <v>75</v>
      </c>
      <c r="AY243" s="254" t="s">
        <v>183</v>
      </c>
    </row>
    <row r="244" s="15" customFormat="1">
      <c r="A244" s="15"/>
      <c r="B244" s="259"/>
      <c r="C244" s="260"/>
      <c r="D244" s="235" t="s">
        <v>194</v>
      </c>
      <c r="E244" s="261" t="s">
        <v>19</v>
      </c>
      <c r="F244" s="262" t="s">
        <v>320</v>
      </c>
      <c r="G244" s="260"/>
      <c r="H244" s="263">
        <v>7.5750000000000002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9" t="s">
        <v>194</v>
      </c>
      <c r="AU244" s="269" t="s">
        <v>84</v>
      </c>
      <c r="AV244" s="15" t="s">
        <v>190</v>
      </c>
      <c r="AW244" s="15" t="s">
        <v>36</v>
      </c>
      <c r="AX244" s="15" t="s">
        <v>82</v>
      </c>
      <c r="AY244" s="269" t="s">
        <v>183</v>
      </c>
    </row>
    <row r="245" s="2" customFormat="1" ht="37.8" customHeight="1">
      <c r="A245" s="40"/>
      <c r="B245" s="41"/>
      <c r="C245" s="215" t="s">
        <v>446</v>
      </c>
      <c r="D245" s="215" t="s">
        <v>185</v>
      </c>
      <c r="E245" s="216" t="s">
        <v>514</v>
      </c>
      <c r="F245" s="217" t="s">
        <v>515</v>
      </c>
      <c r="G245" s="218" t="s">
        <v>304</v>
      </c>
      <c r="H245" s="219">
        <v>17</v>
      </c>
      <c r="I245" s="220"/>
      <c r="J245" s="221">
        <f>ROUND(I245*H245,2)</f>
        <v>0</v>
      </c>
      <c r="K245" s="217" t="s">
        <v>189</v>
      </c>
      <c r="L245" s="46"/>
      <c r="M245" s="222" t="s">
        <v>19</v>
      </c>
      <c r="N245" s="223" t="s">
        <v>46</v>
      </c>
      <c r="O245" s="86"/>
      <c r="P245" s="224">
        <f>O245*H245</f>
        <v>0</v>
      </c>
      <c r="Q245" s="224">
        <v>0.088800000000000004</v>
      </c>
      <c r="R245" s="224">
        <f>Q245*H245</f>
        <v>1.5096000000000001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190</v>
      </c>
      <c r="AT245" s="226" t="s">
        <v>185</v>
      </c>
      <c r="AU245" s="226" t="s">
        <v>84</v>
      </c>
      <c r="AY245" s="19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190</v>
      </c>
      <c r="BM245" s="226" t="s">
        <v>516</v>
      </c>
    </row>
    <row r="246" s="2" customFormat="1">
      <c r="A246" s="40"/>
      <c r="B246" s="41"/>
      <c r="C246" s="42"/>
      <c r="D246" s="228" t="s">
        <v>192</v>
      </c>
      <c r="E246" s="42"/>
      <c r="F246" s="229" t="s">
        <v>517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192</v>
      </c>
      <c r="AU246" s="19" t="s">
        <v>84</v>
      </c>
    </row>
    <row r="247" s="2" customFormat="1">
      <c r="A247" s="40"/>
      <c r="B247" s="41"/>
      <c r="C247" s="42"/>
      <c r="D247" s="235" t="s">
        <v>274</v>
      </c>
      <c r="E247" s="42"/>
      <c r="F247" s="255" t="s">
        <v>518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274</v>
      </c>
      <c r="AU247" s="19" t="s">
        <v>84</v>
      </c>
    </row>
    <row r="248" s="2" customFormat="1" ht="16.5" customHeight="1">
      <c r="A248" s="40"/>
      <c r="B248" s="41"/>
      <c r="C248" s="270" t="s">
        <v>519</v>
      </c>
      <c r="D248" s="270" t="s">
        <v>348</v>
      </c>
      <c r="E248" s="271" t="s">
        <v>520</v>
      </c>
      <c r="F248" s="272" t="s">
        <v>521</v>
      </c>
      <c r="G248" s="273" t="s">
        <v>304</v>
      </c>
      <c r="H248" s="274">
        <v>17.170000000000002</v>
      </c>
      <c r="I248" s="275"/>
      <c r="J248" s="276">
        <f>ROUND(I248*H248,2)</f>
        <v>0</v>
      </c>
      <c r="K248" s="272" t="s">
        <v>189</v>
      </c>
      <c r="L248" s="277"/>
      <c r="M248" s="278" t="s">
        <v>19</v>
      </c>
      <c r="N248" s="279" t="s">
        <v>46</v>
      </c>
      <c r="O248" s="86"/>
      <c r="P248" s="224">
        <f>O248*H248</f>
        <v>0</v>
      </c>
      <c r="Q248" s="224">
        <v>0.114</v>
      </c>
      <c r="R248" s="224">
        <f>Q248*H248</f>
        <v>1.9573800000000003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226</v>
      </c>
      <c r="AT248" s="226" t="s">
        <v>348</v>
      </c>
      <c r="AU248" s="226" t="s">
        <v>84</v>
      </c>
      <c r="AY248" s="19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190</v>
      </c>
      <c r="BM248" s="226" t="s">
        <v>522</v>
      </c>
    </row>
    <row r="249" s="2" customFormat="1">
      <c r="A249" s="40"/>
      <c r="B249" s="41"/>
      <c r="C249" s="42"/>
      <c r="D249" s="235" t="s">
        <v>274</v>
      </c>
      <c r="E249" s="42"/>
      <c r="F249" s="255" t="s">
        <v>523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274</v>
      </c>
      <c r="AU249" s="19" t="s">
        <v>84</v>
      </c>
    </row>
    <row r="250" s="14" customFormat="1">
      <c r="A250" s="14"/>
      <c r="B250" s="244"/>
      <c r="C250" s="245"/>
      <c r="D250" s="235" t="s">
        <v>194</v>
      </c>
      <c r="E250" s="246" t="s">
        <v>19</v>
      </c>
      <c r="F250" s="247" t="s">
        <v>524</v>
      </c>
      <c r="G250" s="245"/>
      <c r="H250" s="248">
        <v>17.170000000000002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194</v>
      </c>
      <c r="AU250" s="254" t="s">
        <v>84</v>
      </c>
      <c r="AV250" s="14" t="s">
        <v>84</v>
      </c>
      <c r="AW250" s="14" t="s">
        <v>36</v>
      </c>
      <c r="AX250" s="14" t="s">
        <v>75</v>
      </c>
      <c r="AY250" s="254" t="s">
        <v>183</v>
      </c>
    </row>
    <row r="251" s="15" customFormat="1">
      <c r="A251" s="15"/>
      <c r="B251" s="259"/>
      <c r="C251" s="260"/>
      <c r="D251" s="235" t="s">
        <v>194</v>
      </c>
      <c r="E251" s="261" t="s">
        <v>19</v>
      </c>
      <c r="F251" s="262" t="s">
        <v>320</v>
      </c>
      <c r="G251" s="260"/>
      <c r="H251" s="263">
        <v>17.170000000000002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194</v>
      </c>
      <c r="AU251" s="269" t="s">
        <v>84</v>
      </c>
      <c r="AV251" s="15" t="s">
        <v>190</v>
      </c>
      <c r="AW251" s="15" t="s">
        <v>36</v>
      </c>
      <c r="AX251" s="15" t="s">
        <v>82</v>
      </c>
      <c r="AY251" s="269" t="s">
        <v>183</v>
      </c>
    </row>
    <row r="252" s="12" customFormat="1" ht="22.8" customHeight="1">
      <c r="A252" s="12"/>
      <c r="B252" s="199"/>
      <c r="C252" s="200"/>
      <c r="D252" s="201" t="s">
        <v>74</v>
      </c>
      <c r="E252" s="213" t="s">
        <v>226</v>
      </c>
      <c r="F252" s="213" t="s">
        <v>525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SUM(P253:P274)</f>
        <v>0</v>
      </c>
      <c r="Q252" s="207"/>
      <c r="R252" s="208">
        <f>SUM(R253:R274)</f>
        <v>1.0138870799999999</v>
      </c>
      <c r="S252" s="207"/>
      <c r="T252" s="209">
        <f>SUM(T253:T274)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82</v>
      </c>
      <c r="AT252" s="211" t="s">
        <v>74</v>
      </c>
      <c r="AU252" s="211" t="s">
        <v>82</v>
      </c>
      <c r="AY252" s="210" t="s">
        <v>183</v>
      </c>
      <c r="BK252" s="212">
        <f>SUM(BK253:BK274)</f>
        <v>0</v>
      </c>
    </row>
    <row r="253" s="2" customFormat="1" ht="16.5" customHeight="1">
      <c r="A253" s="40"/>
      <c r="B253" s="41"/>
      <c r="C253" s="215" t="s">
        <v>452</v>
      </c>
      <c r="D253" s="215" t="s">
        <v>185</v>
      </c>
      <c r="E253" s="216" t="s">
        <v>526</v>
      </c>
      <c r="F253" s="217" t="s">
        <v>527</v>
      </c>
      <c r="G253" s="218" t="s">
        <v>188</v>
      </c>
      <c r="H253" s="219">
        <v>1</v>
      </c>
      <c r="I253" s="220"/>
      <c r="J253" s="221">
        <f>ROUND(I253*H253,2)</f>
        <v>0</v>
      </c>
      <c r="K253" s="217" t="s">
        <v>189</v>
      </c>
      <c r="L253" s="46"/>
      <c r="M253" s="222" t="s">
        <v>19</v>
      </c>
      <c r="N253" s="223" t="s">
        <v>46</v>
      </c>
      <c r="O253" s="86"/>
      <c r="P253" s="224">
        <f>O253*H253</f>
        <v>0</v>
      </c>
      <c r="Q253" s="224">
        <v>0.124223</v>
      </c>
      <c r="R253" s="224">
        <f>Q253*H253</f>
        <v>0.124223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190</v>
      </c>
      <c r="AT253" s="226" t="s">
        <v>185</v>
      </c>
      <c r="AU253" s="226" t="s">
        <v>84</v>
      </c>
      <c r="AY253" s="19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190</v>
      </c>
      <c r="BM253" s="226" t="s">
        <v>528</v>
      </c>
    </row>
    <row r="254" s="2" customFormat="1">
      <c r="A254" s="40"/>
      <c r="B254" s="41"/>
      <c r="C254" s="42"/>
      <c r="D254" s="228" t="s">
        <v>192</v>
      </c>
      <c r="E254" s="42"/>
      <c r="F254" s="229" t="s">
        <v>529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192</v>
      </c>
      <c r="AU254" s="19" t="s">
        <v>84</v>
      </c>
    </row>
    <row r="255" s="2" customFormat="1" ht="16.5" customHeight="1">
      <c r="A255" s="40"/>
      <c r="B255" s="41"/>
      <c r="C255" s="270" t="s">
        <v>530</v>
      </c>
      <c r="D255" s="270" t="s">
        <v>348</v>
      </c>
      <c r="E255" s="271" t="s">
        <v>531</v>
      </c>
      <c r="F255" s="272" t="s">
        <v>532</v>
      </c>
      <c r="G255" s="273" t="s">
        <v>188</v>
      </c>
      <c r="H255" s="274">
        <v>1</v>
      </c>
      <c r="I255" s="275"/>
      <c r="J255" s="276">
        <f>ROUND(I255*H255,2)</f>
        <v>0</v>
      </c>
      <c r="K255" s="272" t="s">
        <v>189</v>
      </c>
      <c r="L255" s="277"/>
      <c r="M255" s="278" t="s">
        <v>19</v>
      </c>
      <c r="N255" s="279" t="s">
        <v>46</v>
      </c>
      <c r="O255" s="86"/>
      <c r="P255" s="224">
        <f>O255*H255</f>
        <v>0</v>
      </c>
      <c r="Q255" s="224">
        <v>0.071999999999999995</v>
      </c>
      <c r="R255" s="224">
        <f>Q255*H255</f>
        <v>0.071999999999999995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226</v>
      </c>
      <c r="AT255" s="226" t="s">
        <v>348</v>
      </c>
      <c r="AU255" s="226" t="s">
        <v>84</v>
      </c>
      <c r="AY255" s="19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190</v>
      </c>
      <c r="BM255" s="226" t="s">
        <v>533</v>
      </c>
    </row>
    <row r="256" s="2" customFormat="1" ht="16.5" customHeight="1">
      <c r="A256" s="40"/>
      <c r="B256" s="41"/>
      <c r="C256" s="215" t="s">
        <v>459</v>
      </c>
      <c r="D256" s="215" t="s">
        <v>185</v>
      </c>
      <c r="E256" s="216" t="s">
        <v>534</v>
      </c>
      <c r="F256" s="217" t="s">
        <v>535</v>
      </c>
      <c r="G256" s="218" t="s">
        <v>188</v>
      </c>
      <c r="H256" s="219">
        <v>1</v>
      </c>
      <c r="I256" s="220"/>
      <c r="J256" s="221">
        <f>ROUND(I256*H256,2)</f>
        <v>0</v>
      </c>
      <c r="K256" s="217" t="s">
        <v>189</v>
      </c>
      <c r="L256" s="46"/>
      <c r="M256" s="222" t="s">
        <v>19</v>
      </c>
      <c r="N256" s="223" t="s">
        <v>46</v>
      </c>
      <c r="O256" s="86"/>
      <c r="P256" s="224">
        <f>O256*H256</f>
        <v>0</v>
      </c>
      <c r="Q256" s="224">
        <v>0.029722999999999999</v>
      </c>
      <c r="R256" s="224">
        <f>Q256*H256</f>
        <v>0.029722999999999999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190</v>
      </c>
      <c r="AT256" s="226" t="s">
        <v>185</v>
      </c>
      <c r="AU256" s="226" t="s">
        <v>84</v>
      </c>
      <c r="AY256" s="19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190</v>
      </c>
      <c r="BM256" s="226" t="s">
        <v>536</v>
      </c>
    </row>
    <row r="257" s="2" customFormat="1">
      <c r="A257" s="40"/>
      <c r="B257" s="41"/>
      <c r="C257" s="42"/>
      <c r="D257" s="228" t="s">
        <v>192</v>
      </c>
      <c r="E257" s="42"/>
      <c r="F257" s="229" t="s">
        <v>537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192</v>
      </c>
      <c r="AU257" s="19" t="s">
        <v>84</v>
      </c>
    </row>
    <row r="258" s="2" customFormat="1" ht="16.5" customHeight="1">
      <c r="A258" s="40"/>
      <c r="B258" s="41"/>
      <c r="C258" s="270" t="s">
        <v>538</v>
      </c>
      <c r="D258" s="270" t="s">
        <v>348</v>
      </c>
      <c r="E258" s="271" t="s">
        <v>539</v>
      </c>
      <c r="F258" s="272" t="s">
        <v>540</v>
      </c>
      <c r="G258" s="273" t="s">
        <v>188</v>
      </c>
      <c r="H258" s="274">
        <v>1</v>
      </c>
      <c r="I258" s="275"/>
      <c r="J258" s="276">
        <f>ROUND(I258*H258,2)</f>
        <v>0</v>
      </c>
      <c r="K258" s="272" t="s">
        <v>189</v>
      </c>
      <c r="L258" s="277"/>
      <c r="M258" s="278" t="s">
        <v>19</v>
      </c>
      <c r="N258" s="279" t="s">
        <v>46</v>
      </c>
      <c r="O258" s="86"/>
      <c r="P258" s="224">
        <f>O258*H258</f>
        <v>0</v>
      </c>
      <c r="Q258" s="224">
        <v>0.055</v>
      </c>
      <c r="R258" s="224">
        <f>Q258*H258</f>
        <v>0.055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226</v>
      </c>
      <c r="AT258" s="226" t="s">
        <v>348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190</v>
      </c>
      <c r="BM258" s="226" t="s">
        <v>541</v>
      </c>
    </row>
    <row r="259" s="2" customFormat="1" ht="16.5" customHeight="1">
      <c r="A259" s="40"/>
      <c r="B259" s="41"/>
      <c r="C259" s="215" t="s">
        <v>464</v>
      </c>
      <c r="D259" s="215" t="s">
        <v>185</v>
      </c>
      <c r="E259" s="216" t="s">
        <v>542</v>
      </c>
      <c r="F259" s="217" t="s">
        <v>543</v>
      </c>
      <c r="G259" s="218" t="s">
        <v>188</v>
      </c>
      <c r="H259" s="219">
        <v>1</v>
      </c>
      <c r="I259" s="220"/>
      <c r="J259" s="221">
        <f>ROUND(I259*H259,2)</f>
        <v>0</v>
      </c>
      <c r="K259" s="217" t="s">
        <v>189</v>
      </c>
      <c r="L259" s="46"/>
      <c r="M259" s="222" t="s">
        <v>19</v>
      </c>
      <c r="N259" s="223" t="s">
        <v>46</v>
      </c>
      <c r="O259" s="86"/>
      <c r="P259" s="224">
        <f>O259*H259</f>
        <v>0</v>
      </c>
      <c r="Q259" s="224">
        <v>0.029722999999999999</v>
      </c>
      <c r="R259" s="224">
        <f>Q259*H259</f>
        <v>0.029722999999999999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190</v>
      </c>
      <c r="AT259" s="226" t="s">
        <v>185</v>
      </c>
      <c r="AU259" s="226" t="s">
        <v>84</v>
      </c>
      <c r="AY259" s="19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190</v>
      </c>
      <c r="BM259" s="226" t="s">
        <v>544</v>
      </c>
    </row>
    <row r="260" s="2" customFormat="1">
      <c r="A260" s="40"/>
      <c r="B260" s="41"/>
      <c r="C260" s="42"/>
      <c r="D260" s="228" t="s">
        <v>192</v>
      </c>
      <c r="E260" s="42"/>
      <c r="F260" s="229" t="s">
        <v>545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192</v>
      </c>
      <c r="AU260" s="19" t="s">
        <v>84</v>
      </c>
    </row>
    <row r="261" s="2" customFormat="1" ht="16.5" customHeight="1">
      <c r="A261" s="40"/>
      <c r="B261" s="41"/>
      <c r="C261" s="270" t="s">
        <v>546</v>
      </c>
      <c r="D261" s="270" t="s">
        <v>348</v>
      </c>
      <c r="E261" s="271" t="s">
        <v>547</v>
      </c>
      <c r="F261" s="272" t="s">
        <v>548</v>
      </c>
      <c r="G261" s="273" t="s">
        <v>188</v>
      </c>
      <c r="H261" s="274">
        <v>1</v>
      </c>
      <c r="I261" s="275"/>
      <c r="J261" s="276">
        <f>ROUND(I261*H261,2)</f>
        <v>0</v>
      </c>
      <c r="K261" s="272" t="s">
        <v>189</v>
      </c>
      <c r="L261" s="277"/>
      <c r="M261" s="278" t="s">
        <v>19</v>
      </c>
      <c r="N261" s="279" t="s">
        <v>46</v>
      </c>
      <c r="O261" s="86"/>
      <c r="P261" s="224">
        <f>O261*H261</f>
        <v>0</v>
      </c>
      <c r="Q261" s="224">
        <v>0.053999999999999999</v>
      </c>
      <c r="R261" s="224">
        <f>Q261*H261</f>
        <v>0.053999999999999999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226</v>
      </c>
      <c r="AT261" s="226" t="s">
        <v>348</v>
      </c>
      <c r="AU261" s="226" t="s">
        <v>84</v>
      </c>
      <c r="AY261" s="19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190</v>
      </c>
      <c r="BM261" s="226" t="s">
        <v>549</v>
      </c>
    </row>
    <row r="262" s="2" customFormat="1" ht="16.5" customHeight="1">
      <c r="A262" s="40"/>
      <c r="B262" s="41"/>
      <c r="C262" s="215" t="s">
        <v>471</v>
      </c>
      <c r="D262" s="215" t="s">
        <v>185</v>
      </c>
      <c r="E262" s="216" t="s">
        <v>550</v>
      </c>
      <c r="F262" s="217" t="s">
        <v>551</v>
      </c>
      <c r="G262" s="218" t="s">
        <v>188</v>
      </c>
      <c r="H262" s="219">
        <v>1</v>
      </c>
      <c r="I262" s="220"/>
      <c r="J262" s="221">
        <f>ROUND(I262*H262,2)</f>
        <v>0</v>
      </c>
      <c r="K262" s="217" t="s">
        <v>189</v>
      </c>
      <c r="L262" s="46"/>
      <c r="M262" s="222" t="s">
        <v>19</v>
      </c>
      <c r="N262" s="223" t="s">
        <v>46</v>
      </c>
      <c r="O262" s="86"/>
      <c r="P262" s="224">
        <f>O262*H262</f>
        <v>0</v>
      </c>
      <c r="Q262" s="224">
        <v>0.029722999999999999</v>
      </c>
      <c r="R262" s="224">
        <f>Q262*H262</f>
        <v>0.029722999999999999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190</v>
      </c>
      <c r="AT262" s="226" t="s">
        <v>185</v>
      </c>
      <c r="AU262" s="226" t="s">
        <v>84</v>
      </c>
      <c r="AY262" s="19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82</v>
      </c>
      <c r="BK262" s="227">
        <f>ROUND(I262*H262,2)</f>
        <v>0</v>
      </c>
      <c r="BL262" s="19" t="s">
        <v>190</v>
      </c>
      <c r="BM262" s="226" t="s">
        <v>552</v>
      </c>
    </row>
    <row r="263" s="2" customFormat="1">
      <c r="A263" s="40"/>
      <c r="B263" s="41"/>
      <c r="C263" s="42"/>
      <c r="D263" s="228" t="s">
        <v>192</v>
      </c>
      <c r="E263" s="42"/>
      <c r="F263" s="229" t="s">
        <v>553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192</v>
      </c>
      <c r="AU263" s="19" t="s">
        <v>84</v>
      </c>
    </row>
    <row r="264" s="2" customFormat="1" ht="16.5" customHeight="1">
      <c r="A264" s="40"/>
      <c r="B264" s="41"/>
      <c r="C264" s="270" t="s">
        <v>554</v>
      </c>
      <c r="D264" s="270" t="s">
        <v>348</v>
      </c>
      <c r="E264" s="271" t="s">
        <v>555</v>
      </c>
      <c r="F264" s="272" t="s">
        <v>556</v>
      </c>
      <c r="G264" s="273" t="s">
        <v>188</v>
      </c>
      <c r="H264" s="274">
        <v>1</v>
      </c>
      <c r="I264" s="275"/>
      <c r="J264" s="276">
        <f>ROUND(I264*H264,2)</f>
        <v>0</v>
      </c>
      <c r="K264" s="272" t="s">
        <v>189</v>
      </c>
      <c r="L264" s="277"/>
      <c r="M264" s="278" t="s">
        <v>19</v>
      </c>
      <c r="N264" s="279" t="s">
        <v>46</v>
      </c>
      <c r="O264" s="86"/>
      <c r="P264" s="224">
        <f>O264*H264</f>
        <v>0</v>
      </c>
      <c r="Q264" s="224">
        <v>0.080000000000000002</v>
      </c>
      <c r="R264" s="224">
        <f>Q264*H264</f>
        <v>0.080000000000000002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226</v>
      </c>
      <c r="AT264" s="226" t="s">
        <v>348</v>
      </c>
      <c r="AU264" s="226" t="s">
        <v>84</v>
      </c>
      <c r="AY264" s="19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190</v>
      </c>
      <c r="BM264" s="226" t="s">
        <v>557</v>
      </c>
    </row>
    <row r="265" s="2" customFormat="1">
      <c r="A265" s="40"/>
      <c r="B265" s="41"/>
      <c r="C265" s="42"/>
      <c r="D265" s="235" t="s">
        <v>274</v>
      </c>
      <c r="E265" s="42"/>
      <c r="F265" s="255" t="s">
        <v>558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274</v>
      </c>
      <c r="AU265" s="19" t="s">
        <v>84</v>
      </c>
    </row>
    <row r="266" s="2" customFormat="1" ht="16.5" customHeight="1">
      <c r="A266" s="40"/>
      <c r="B266" s="41"/>
      <c r="C266" s="215" t="s">
        <v>476</v>
      </c>
      <c r="D266" s="215" t="s">
        <v>185</v>
      </c>
      <c r="E266" s="216" t="s">
        <v>559</v>
      </c>
      <c r="F266" s="217" t="s">
        <v>560</v>
      </c>
      <c r="G266" s="218" t="s">
        <v>188</v>
      </c>
      <c r="H266" s="219">
        <v>1</v>
      </c>
      <c r="I266" s="220"/>
      <c r="J266" s="221">
        <f>ROUND(I266*H266,2)</f>
        <v>0</v>
      </c>
      <c r="K266" s="217" t="s">
        <v>189</v>
      </c>
      <c r="L266" s="46"/>
      <c r="M266" s="222" t="s">
        <v>19</v>
      </c>
      <c r="N266" s="223" t="s">
        <v>46</v>
      </c>
      <c r="O266" s="86"/>
      <c r="P266" s="224">
        <f>O266*H266</f>
        <v>0</v>
      </c>
      <c r="Q266" s="224">
        <v>0.217338</v>
      </c>
      <c r="R266" s="224">
        <f>Q266*H266</f>
        <v>0.217338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190</v>
      </c>
      <c r="AT266" s="226" t="s">
        <v>185</v>
      </c>
      <c r="AU266" s="226" t="s">
        <v>84</v>
      </c>
      <c r="AY266" s="19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82</v>
      </c>
      <c r="BK266" s="227">
        <f>ROUND(I266*H266,2)</f>
        <v>0</v>
      </c>
      <c r="BL266" s="19" t="s">
        <v>190</v>
      </c>
      <c r="BM266" s="226" t="s">
        <v>561</v>
      </c>
    </row>
    <row r="267" s="2" customFormat="1">
      <c r="A267" s="40"/>
      <c r="B267" s="41"/>
      <c r="C267" s="42"/>
      <c r="D267" s="228" t="s">
        <v>192</v>
      </c>
      <c r="E267" s="42"/>
      <c r="F267" s="229" t="s">
        <v>562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192</v>
      </c>
      <c r="AU267" s="19" t="s">
        <v>84</v>
      </c>
    </row>
    <row r="268" s="2" customFormat="1" ht="16.5" customHeight="1">
      <c r="A268" s="40"/>
      <c r="B268" s="41"/>
      <c r="C268" s="270" t="s">
        <v>563</v>
      </c>
      <c r="D268" s="270" t="s">
        <v>348</v>
      </c>
      <c r="E268" s="271" t="s">
        <v>564</v>
      </c>
      <c r="F268" s="272" t="s">
        <v>565</v>
      </c>
      <c r="G268" s="273" t="s">
        <v>188</v>
      </c>
      <c r="H268" s="274">
        <v>1</v>
      </c>
      <c r="I268" s="275"/>
      <c r="J268" s="276">
        <f>ROUND(I268*H268,2)</f>
        <v>0</v>
      </c>
      <c r="K268" s="272" t="s">
        <v>189</v>
      </c>
      <c r="L268" s="277"/>
      <c r="M268" s="278" t="s">
        <v>19</v>
      </c>
      <c r="N268" s="279" t="s">
        <v>46</v>
      </c>
      <c r="O268" s="86"/>
      <c r="P268" s="224">
        <f>O268*H268</f>
        <v>0</v>
      </c>
      <c r="Q268" s="224">
        <v>0.108</v>
      </c>
      <c r="R268" s="224">
        <f>Q268*H268</f>
        <v>0.108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226</v>
      </c>
      <c r="AT268" s="226" t="s">
        <v>348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190</v>
      </c>
      <c r="BM268" s="226" t="s">
        <v>566</v>
      </c>
    </row>
    <row r="269" s="2" customFormat="1" ht="16.5" customHeight="1">
      <c r="A269" s="40"/>
      <c r="B269" s="41"/>
      <c r="C269" s="270" t="s">
        <v>481</v>
      </c>
      <c r="D269" s="270" t="s">
        <v>348</v>
      </c>
      <c r="E269" s="271" t="s">
        <v>567</v>
      </c>
      <c r="F269" s="272" t="s">
        <v>568</v>
      </c>
      <c r="G269" s="273" t="s">
        <v>188</v>
      </c>
      <c r="H269" s="274">
        <v>1</v>
      </c>
      <c r="I269" s="275"/>
      <c r="J269" s="276">
        <f>ROUND(I269*H269,2)</f>
        <v>0</v>
      </c>
      <c r="K269" s="272" t="s">
        <v>189</v>
      </c>
      <c r="L269" s="277"/>
      <c r="M269" s="278" t="s">
        <v>19</v>
      </c>
      <c r="N269" s="279" t="s">
        <v>46</v>
      </c>
      <c r="O269" s="86"/>
      <c r="P269" s="224">
        <f>O269*H269</f>
        <v>0</v>
      </c>
      <c r="Q269" s="224">
        <v>0.0040000000000000001</v>
      </c>
      <c r="R269" s="224">
        <f>Q269*H269</f>
        <v>0.0040000000000000001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226</v>
      </c>
      <c r="AT269" s="226" t="s">
        <v>348</v>
      </c>
      <c r="AU269" s="226" t="s">
        <v>84</v>
      </c>
      <c r="AY269" s="19" t="s">
        <v>183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82</v>
      </c>
      <c r="BK269" s="227">
        <f>ROUND(I269*H269,2)</f>
        <v>0</v>
      </c>
      <c r="BL269" s="19" t="s">
        <v>190</v>
      </c>
      <c r="BM269" s="226" t="s">
        <v>569</v>
      </c>
    </row>
    <row r="270" s="2" customFormat="1" ht="16.5" customHeight="1">
      <c r="A270" s="40"/>
      <c r="B270" s="41"/>
      <c r="C270" s="215" t="s">
        <v>570</v>
      </c>
      <c r="D270" s="215" t="s">
        <v>185</v>
      </c>
      <c r="E270" s="216" t="s">
        <v>571</v>
      </c>
      <c r="F270" s="217" t="s">
        <v>572</v>
      </c>
      <c r="G270" s="218" t="s">
        <v>229</v>
      </c>
      <c r="H270" s="219">
        <v>0.084000000000000005</v>
      </c>
      <c r="I270" s="220"/>
      <c r="J270" s="221">
        <f>ROUND(I270*H270,2)</f>
        <v>0</v>
      </c>
      <c r="K270" s="217" t="s">
        <v>189</v>
      </c>
      <c r="L270" s="46"/>
      <c r="M270" s="222" t="s">
        <v>19</v>
      </c>
      <c r="N270" s="223" t="s">
        <v>46</v>
      </c>
      <c r="O270" s="86"/>
      <c r="P270" s="224">
        <f>O270*H270</f>
        <v>0</v>
      </c>
      <c r="Q270" s="224">
        <v>2.5018699999999998</v>
      </c>
      <c r="R270" s="224">
        <f>Q270*H270</f>
        <v>0.21015708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190</v>
      </c>
      <c r="AT270" s="226" t="s">
        <v>185</v>
      </c>
      <c r="AU270" s="226" t="s">
        <v>84</v>
      </c>
      <c r="AY270" s="19" t="s">
        <v>183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82</v>
      </c>
      <c r="BK270" s="227">
        <f>ROUND(I270*H270,2)</f>
        <v>0</v>
      </c>
      <c r="BL270" s="19" t="s">
        <v>190</v>
      </c>
      <c r="BM270" s="226" t="s">
        <v>573</v>
      </c>
    </row>
    <row r="271" s="2" customFormat="1">
      <c r="A271" s="40"/>
      <c r="B271" s="41"/>
      <c r="C271" s="42"/>
      <c r="D271" s="228" t="s">
        <v>192</v>
      </c>
      <c r="E271" s="42"/>
      <c r="F271" s="229" t="s">
        <v>574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192</v>
      </c>
      <c r="AU271" s="19" t="s">
        <v>84</v>
      </c>
    </row>
    <row r="272" s="2" customFormat="1">
      <c r="A272" s="40"/>
      <c r="B272" s="41"/>
      <c r="C272" s="42"/>
      <c r="D272" s="235" t="s">
        <v>274</v>
      </c>
      <c r="E272" s="42"/>
      <c r="F272" s="255" t="s">
        <v>575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274</v>
      </c>
      <c r="AU272" s="19" t="s">
        <v>84</v>
      </c>
    </row>
    <row r="273" s="14" customFormat="1">
      <c r="A273" s="14"/>
      <c r="B273" s="244"/>
      <c r="C273" s="245"/>
      <c r="D273" s="235" t="s">
        <v>194</v>
      </c>
      <c r="E273" s="246" t="s">
        <v>19</v>
      </c>
      <c r="F273" s="247" t="s">
        <v>576</v>
      </c>
      <c r="G273" s="245"/>
      <c r="H273" s="248">
        <v>0.084000000000000005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194</v>
      </c>
      <c r="AU273" s="254" t="s">
        <v>84</v>
      </c>
      <c r="AV273" s="14" t="s">
        <v>84</v>
      </c>
      <c r="AW273" s="14" t="s">
        <v>36</v>
      </c>
      <c r="AX273" s="14" t="s">
        <v>75</v>
      </c>
      <c r="AY273" s="254" t="s">
        <v>183</v>
      </c>
    </row>
    <row r="274" s="15" customFormat="1">
      <c r="A274" s="15"/>
      <c r="B274" s="259"/>
      <c r="C274" s="260"/>
      <c r="D274" s="235" t="s">
        <v>194</v>
      </c>
      <c r="E274" s="261" t="s">
        <v>19</v>
      </c>
      <c r="F274" s="262" t="s">
        <v>320</v>
      </c>
      <c r="G274" s="260"/>
      <c r="H274" s="263">
        <v>0.084000000000000005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9" t="s">
        <v>194</v>
      </c>
      <c r="AU274" s="269" t="s">
        <v>84</v>
      </c>
      <c r="AV274" s="15" t="s">
        <v>190</v>
      </c>
      <c r="AW274" s="15" t="s">
        <v>36</v>
      </c>
      <c r="AX274" s="15" t="s">
        <v>82</v>
      </c>
      <c r="AY274" s="269" t="s">
        <v>183</v>
      </c>
    </row>
    <row r="275" s="12" customFormat="1" ht="22.8" customHeight="1">
      <c r="A275" s="12"/>
      <c r="B275" s="199"/>
      <c r="C275" s="200"/>
      <c r="D275" s="201" t="s">
        <v>74</v>
      </c>
      <c r="E275" s="213" t="s">
        <v>224</v>
      </c>
      <c r="F275" s="213" t="s">
        <v>225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SUM(P276:P311)</f>
        <v>0</v>
      </c>
      <c r="Q275" s="207"/>
      <c r="R275" s="208">
        <f>SUM(R276:R311)</f>
        <v>31.197771684000003</v>
      </c>
      <c r="S275" s="207"/>
      <c r="T275" s="209">
        <f>SUM(T276:T311)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74</v>
      </c>
      <c r="AU275" s="211" t="s">
        <v>82</v>
      </c>
      <c r="AY275" s="210" t="s">
        <v>183</v>
      </c>
      <c r="BK275" s="212">
        <f>SUM(BK276:BK311)</f>
        <v>0</v>
      </c>
    </row>
    <row r="276" s="2" customFormat="1" ht="37.8" customHeight="1">
      <c r="A276" s="40"/>
      <c r="B276" s="41"/>
      <c r="C276" s="215" t="s">
        <v>486</v>
      </c>
      <c r="D276" s="215" t="s">
        <v>185</v>
      </c>
      <c r="E276" s="216" t="s">
        <v>577</v>
      </c>
      <c r="F276" s="217" t="s">
        <v>578</v>
      </c>
      <c r="G276" s="218" t="s">
        <v>438</v>
      </c>
      <c r="H276" s="219">
        <v>105.40000000000001</v>
      </c>
      <c r="I276" s="220"/>
      <c r="J276" s="221">
        <f>ROUND(I276*H276,2)</f>
        <v>0</v>
      </c>
      <c r="K276" s="217" t="s">
        <v>189</v>
      </c>
      <c r="L276" s="46"/>
      <c r="M276" s="222" t="s">
        <v>19</v>
      </c>
      <c r="N276" s="223" t="s">
        <v>46</v>
      </c>
      <c r="O276" s="86"/>
      <c r="P276" s="224">
        <f>O276*H276</f>
        <v>0</v>
      </c>
      <c r="Q276" s="224">
        <v>0.089775999999999995</v>
      </c>
      <c r="R276" s="224">
        <f>Q276*H276</f>
        <v>9.4623904000000003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190</v>
      </c>
      <c r="AT276" s="226" t="s">
        <v>185</v>
      </c>
      <c r="AU276" s="226" t="s">
        <v>84</v>
      </c>
      <c r="AY276" s="19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82</v>
      </c>
      <c r="BK276" s="227">
        <f>ROUND(I276*H276,2)</f>
        <v>0</v>
      </c>
      <c r="BL276" s="19" t="s">
        <v>190</v>
      </c>
      <c r="BM276" s="226" t="s">
        <v>579</v>
      </c>
    </row>
    <row r="277" s="2" customFormat="1">
      <c r="A277" s="40"/>
      <c r="B277" s="41"/>
      <c r="C277" s="42"/>
      <c r="D277" s="228" t="s">
        <v>192</v>
      </c>
      <c r="E277" s="42"/>
      <c r="F277" s="229" t="s">
        <v>580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192</v>
      </c>
      <c r="AU277" s="19" t="s">
        <v>84</v>
      </c>
    </row>
    <row r="278" s="2" customFormat="1">
      <c r="A278" s="40"/>
      <c r="B278" s="41"/>
      <c r="C278" s="42"/>
      <c r="D278" s="235" t="s">
        <v>274</v>
      </c>
      <c r="E278" s="42"/>
      <c r="F278" s="255" t="s">
        <v>581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274</v>
      </c>
      <c r="AU278" s="19" t="s">
        <v>84</v>
      </c>
    </row>
    <row r="279" s="2" customFormat="1" ht="24.15" customHeight="1">
      <c r="A279" s="40"/>
      <c r="B279" s="41"/>
      <c r="C279" s="270" t="s">
        <v>582</v>
      </c>
      <c r="D279" s="270" t="s">
        <v>348</v>
      </c>
      <c r="E279" s="271" t="s">
        <v>583</v>
      </c>
      <c r="F279" s="272" t="s">
        <v>584</v>
      </c>
      <c r="G279" s="273" t="s">
        <v>438</v>
      </c>
      <c r="H279" s="274">
        <v>107.508</v>
      </c>
      <c r="I279" s="275"/>
      <c r="J279" s="276">
        <f>ROUND(I279*H279,2)</f>
        <v>0</v>
      </c>
      <c r="K279" s="272" t="s">
        <v>19</v>
      </c>
      <c r="L279" s="277"/>
      <c r="M279" s="278" t="s">
        <v>19</v>
      </c>
      <c r="N279" s="279" t="s">
        <v>46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226</v>
      </c>
      <c r="AT279" s="226" t="s">
        <v>348</v>
      </c>
      <c r="AU279" s="226" t="s">
        <v>84</v>
      </c>
      <c r="AY279" s="19" t="s">
        <v>183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82</v>
      </c>
      <c r="BK279" s="227">
        <f>ROUND(I279*H279,2)</f>
        <v>0</v>
      </c>
      <c r="BL279" s="19" t="s">
        <v>190</v>
      </c>
      <c r="BM279" s="226" t="s">
        <v>585</v>
      </c>
    </row>
    <row r="280" s="2" customFormat="1">
      <c r="A280" s="40"/>
      <c r="B280" s="41"/>
      <c r="C280" s="42"/>
      <c r="D280" s="235" t="s">
        <v>274</v>
      </c>
      <c r="E280" s="42"/>
      <c r="F280" s="255" t="s">
        <v>586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274</v>
      </c>
      <c r="AU280" s="19" t="s">
        <v>84</v>
      </c>
    </row>
    <row r="281" s="14" customFormat="1">
      <c r="A281" s="14"/>
      <c r="B281" s="244"/>
      <c r="C281" s="245"/>
      <c r="D281" s="235" t="s">
        <v>194</v>
      </c>
      <c r="E281" s="246" t="s">
        <v>19</v>
      </c>
      <c r="F281" s="247" t="s">
        <v>587</v>
      </c>
      <c r="G281" s="245"/>
      <c r="H281" s="248">
        <v>107.508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194</v>
      </c>
      <c r="AU281" s="254" t="s">
        <v>84</v>
      </c>
      <c r="AV281" s="14" t="s">
        <v>84</v>
      </c>
      <c r="AW281" s="14" t="s">
        <v>36</v>
      </c>
      <c r="AX281" s="14" t="s">
        <v>75</v>
      </c>
      <c r="AY281" s="254" t="s">
        <v>183</v>
      </c>
    </row>
    <row r="282" s="15" customFormat="1">
      <c r="A282" s="15"/>
      <c r="B282" s="259"/>
      <c r="C282" s="260"/>
      <c r="D282" s="235" t="s">
        <v>194</v>
      </c>
      <c r="E282" s="261" t="s">
        <v>19</v>
      </c>
      <c r="F282" s="262" t="s">
        <v>320</v>
      </c>
      <c r="G282" s="260"/>
      <c r="H282" s="263">
        <v>107.508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194</v>
      </c>
      <c r="AU282" s="269" t="s">
        <v>84</v>
      </c>
      <c r="AV282" s="15" t="s">
        <v>190</v>
      </c>
      <c r="AW282" s="15" t="s">
        <v>36</v>
      </c>
      <c r="AX282" s="15" t="s">
        <v>82</v>
      </c>
      <c r="AY282" s="269" t="s">
        <v>183</v>
      </c>
    </row>
    <row r="283" s="2" customFormat="1" ht="24.15" customHeight="1">
      <c r="A283" s="40"/>
      <c r="B283" s="41"/>
      <c r="C283" s="215" t="s">
        <v>492</v>
      </c>
      <c r="D283" s="215" t="s">
        <v>185</v>
      </c>
      <c r="E283" s="216" t="s">
        <v>588</v>
      </c>
      <c r="F283" s="217" t="s">
        <v>589</v>
      </c>
      <c r="G283" s="218" t="s">
        <v>438</v>
      </c>
      <c r="H283" s="219">
        <v>7.7000000000000002</v>
      </c>
      <c r="I283" s="220"/>
      <c r="J283" s="221">
        <f>ROUND(I283*H283,2)</f>
        <v>0</v>
      </c>
      <c r="K283" s="217" t="s">
        <v>189</v>
      </c>
      <c r="L283" s="46"/>
      <c r="M283" s="222" t="s">
        <v>19</v>
      </c>
      <c r="N283" s="223" t="s">
        <v>46</v>
      </c>
      <c r="O283" s="86"/>
      <c r="P283" s="224">
        <f>O283*H283</f>
        <v>0</v>
      </c>
      <c r="Q283" s="224">
        <v>0.15539952000000001</v>
      </c>
      <c r="R283" s="224">
        <f>Q283*H283</f>
        <v>1.1965763040000002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190</v>
      </c>
      <c r="AT283" s="226" t="s">
        <v>185</v>
      </c>
      <c r="AU283" s="226" t="s">
        <v>84</v>
      </c>
      <c r="AY283" s="19" t="s">
        <v>183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190</v>
      </c>
      <c r="BM283" s="226" t="s">
        <v>590</v>
      </c>
    </row>
    <row r="284" s="2" customFormat="1">
      <c r="A284" s="40"/>
      <c r="B284" s="41"/>
      <c r="C284" s="42"/>
      <c r="D284" s="228" t="s">
        <v>192</v>
      </c>
      <c r="E284" s="42"/>
      <c r="F284" s="229" t="s">
        <v>591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192</v>
      </c>
      <c r="AU284" s="19" t="s">
        <v>84</v>
      </c>
    </row>
    <row r="285" s="2" customFormat="1">
      <c r="A285" s="40"/>
      <c r="B285" s="41"/>
      <c r="C285" s="42"/>
      <c r="D285" s="235" t="s">
        <v>274</v>
      </c>
      <c r="E285" s="42"/>
      <c r="F285" s="255" t="s">
        <v>581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274</v>
      </c>
      <c r="AU285" s="19" t="s">
        <v>84</v>
      </c>
    </row>
    <row r="286" s="2" customFormat="1" ht="16.5" customHeight="1">
      <c r="A286" s="40"/>
      <c r="B286" s="41"/>
      <c r="C286" s="270" t="s">
        <v>592</v>
      </c>
      <c r="D286" s="270" t="s">
        <v>348</v>
      </c>
      <c r="E286" s="271" t="s">
        <v>593</v>
      </c>
      <c r="F286" s="272" t="s">
        <v>594</v>
      </c>
      <c r="G286" s="273" t="s">
        <v>438</v>
      </c>
      <c r="H286" s="274">
        <v>4.6920000000000002</v>
      </c>
      <c r="I286" s="275"/>
      <c r="J286" s="276">
        <f>ROUND(I286*H286,2)</f>
        <v>0</v>
      </c>
      <c r="K286" s="272" t="s">
        <v>189</v>
      </c>
      <c r="L286" s="277"/>
      <c r="M286" s="278" t="s">
        <v>19</v>
      </c>
      <c r="N286" s="279" t="s">
        <v>46</v>
      </c>
      <c r="O286" s="86"/>
      <c r="P286" s="224">
        <f>O286*H286</f>
        <v>0</v>
      </c>
      <c r="Q286" s="224">
        <v>0.10199999999999999</v>
      </c>
      <c r="R286" s="224">
        <f>Q286*H286</f>
        <v>0.47858400000000001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226</v>
      </c>
      <c r="AT286" s="226" t="s">
        <v>348</v>
      </c>
      <c r="AU286" s="226" t="s">
        <v>84</v>
      </c>
      <c r="AY286" s="19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190</v>
      </c>
      <c r="BM286" s="226" t="s">
        <v>595</v>
      </c>
    </row>
    <row r="287" s="2" customFormat="1">
      <c r="A287" s="40"/>
      <c r="B287" s="41"/>
      <c r="C287" s="42"/>
      <c r="D287" s="235" t="s">
        <v>274</v>
      </c>
      <c r="E287" s="42"/>
      <c r="F287" s="255" t="s">
        <v>596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274</v>
      </c>
      <c r="AU287" s="19" t="s">
        <v>84</v>
      </c>
    </row>
    <row r="288" s="14" customFormat="1">
      <c r="A288" s="14"/>
      <c r="B288" s="244"/>
      <c r="C288" s="245"/>
      <c r="D288" s="235" t="s">
        <v>194</v>
      </c>
      <c r="E288" s="246" t="s">
        <v>19</v>
      </c>
      <c r="F288" s="247" t="s">
        <v>597</v>
      </c>
      <c r="G288" s="245"/>
      <c r="H288" s="248">
        <v>4.6920000000000002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194</v>
      </c>
      <c r="AU288" s="254" t="s">
        <v>84</v>
      </c>
      <c r="AV288" s="14" t="s">
        <v>84</v>
      </c>
      <c r="AW288" s="14" t="s">
        <v>36</v>
      </c>
      <c r="AX288" s="14" t="s">
        <v>75</v>
      </c>
      <c r="AY288" s="254" t="s">
        <v>183</v>
      </c>
    </row>
    <row r="289" s="15" customFormat="1">
      <c r="A289" s="15"/>
      <c r="B289" s="259"/>
      <c r="C289" s="260"/>
      <c r="D289" s="235" t="s">
        <v>194</v>
      </c>
      <c r="E289" s="261" t="s">
        <v>19</v>
      </c>
      <c r="F289" s="262" t="s">
        <v>320</v>
      </c>
      <c r="G289" s="260"/>
      <c r="H289" s="263">
        <v>4.6920000000000002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194</v>
      </c>
      <c r="AU289" s="269" t="s">
        <v>84</v>
      </c>
      <c r="AV289" s="15" t="s">
        <v>190</v>
      </c>
      <c r="AW289" s="15" t="s">
        <v>36</v>
      </c>
      <c r="AX289" s="15" t="s">
        <v>82</v>
      </c>
      <c r="AY289" s="269" t="s">
        <v>183</v>
      </c>
    </row>
    <row r="290" s="2" customFormat="1" ht="16.5" customHeight="1">
      <c r="A290" s="40"/>
      <c r="B290" s="41"/>
      <c r="C290" s="270" t="s">
        <v>496</v>
      </c>
      <c r="D290" s="270" t="s">
        <v>348</v>
      </c>
      <c r="E290" s="271" t="s">
        <v>598</v>
      </c>
      <c r="F290" s="272" t="s">
        <v>599</v>
      </c>
      <c r="G290" s="273" t="s">
        <v>188</v>
      </c>
      <c r="H290" s="274">
        <v>4.0800000000000001</v>
      </c>
      <c r="I290" s="275"/>
      <c r="J290" s="276">
        <f>ROUND(I290*H290,2)</f>
        <v>0</v>
      </c>
      <c r="K290" s="272" t="s">
        <v>19</v>
      </c>
      <c r="L290" s="277"/>
      <c r="M290" s="278" t="s">
        <v>19</v>
      </c>
      <c r="N290" s="279" t="s">
        <v>46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226</v>
      </c>
      <c r="AT290" s="226" t="s">
        <v>348</v>
      </c>
      <c r="AU290" s="226" t="s">
        <v>84</v>
      </c>
      <c r="AY290" s="19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190</v>
      </c>
      <c r="BM290" s="226" t="s">
        <v>600</v>
      </c>
    </row>
    <row r="291" s="2" customFormat="1">
      <c r="A291" s="40"/>
      <c r="B291" s="41"/>
      <c r="C291" s="42"/>
      <c r="D291" s="235" t="s">
        <v>274</v>
      </c>
      <c r="E291" s="42"/>
      <c r="F291" s="255" t="s">
        <v>601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274</v>
      </c>
      <c r="AU291" s="19" t="s">
        <v>84</v>
      </c>
    </row>
    <row r="292" s="14" customFormat="1">
      <c r="A292" s="14"/>
      <c r="B292" s="244"/>
      <c r="C292" s="245"/>
      <c r="D292" s="235" t="s">
        <v>194</v>
      </c>
      <c r="E292" s="246" t="s">
        <v>19</v>
      </c>
      <c r="F292" s="247" t="s">
        <v>602</v>
      </c>
      <c r="G292" s="245"/>
      <c r="H292" s="248">
        <v>4.0800000000000001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194</v>
      </c>
      <c r="AU292" s="254" t="s">
        <v>84</v>
      </c>
      <c r="AV292" s="14" t="s">
        <v>84</v>
      </c>
      <c r="AW292" s="14" t="s">
        <v>36</v>
      </c>
      <c r="AX292" s="14" t="s">
        <v>75</v>
      </c>
      <c r="AY292" s="254" t="s">
        <v>183</v>
      </c>
    </row>
    <row r="293" s="15" customFormat="1">
      <c r="A293" s="15"/>
      <c r="B293" s="259"/>
      <c r="C293" s="260"/>
      <c r="D293" s="235" t="s">
        <v>194</v>
      </c>
      <c r="E293" s="261" t="s">
        <v>19</v>
      </c>
      <c r="F293" s="262" t="s">
        <v>320</v>
      </c>
      <c r="G293" s="260"/>
      <c r="H293" s="263">
        <v>4.0800000000000001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9" t="s">
        <v>194</v>
      </c>
      <c r="AU293" s="269" t="s">
        <v>84</v>
      </c>
      <c r="AV293" s="15" t="s">
        <v>190</v>
      </c>
      <c r="AW293" s="15" t="s">
        <v>36</v>
      </c>
      <c r="AX293" s="15" t="s">
        <v>82</v>
      </c>
      <c r="AY293" s="269" t="s">
        <v>183</v>
      </c>
    </row>
    <row r="294" s="2" customFormat="1" ht="24.15" customHeight="1">
      <c r="A294" s="40"/>
      <c r="B294" s="41"/>
      <c r="C294" s="215" t="s">
        <v>603</v>
      </c>
      <c r="D294" s="215" t="s">
        <v>185</v>
      </c>
      <c r="E294" s="216" t="s">
        <v>604</v>
      </c>
      <c r="F294" s="217" t="s">
        <v>605</v>
      </c>
      <c r="G294" s="218" t="s">
        <v>438</v>
      </c>
      <c r="H294" s="219">
        <v>110.3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0.12949959999999999</v>
      </c>
      <c r="R294" s="224">
        <f>Q294*H294</f>
        <v>14.283805879999999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190</v>
      </c>
      <c r="AT294" s="226" t="s">
        <v>185</v>
      </c>
      <c r="AU294" s="226" t="s">
        <v>84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190</v>
      </c>
      <c r="BM294" s="226" t="s">
        <v>606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607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84</v>
      </c>
    </row>
    <row r="296" s="2" customFormat="1">
      <c r="A296" s="40"/>
      <c r="B296" s="41"/>
      <c r="C296" s="42"/>
      <c r="D296" s="235" t="s">
        <v>274</v>
      </c>
      <c r="E296" s="42"/>
      <c r="F296" s="255" t="s">
        <v>581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274</v>
      </c>
      <c r="AU296" s="19" t="s">
        <v>84</v>
      </c>
    </row>
    <row r="297" s="14" customFormat="1">
      <c r="A297" s="14"/>
      <c r="B297" s="244"/>
      <c r="C297" s="245"/>
      <c r="D297" s="235" t="s">
        <v>194</v>
      </c>
      <c r="E297" s="246" t="s">
        <v>19</v>
      </c>
      <c r="F297" s="247" t="s">
        <v>608</v>
      </c>
      <c r="G297" s="245"/>
      <c r="H297" s="248">
        <v>110.3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194</v>
      </c>
      <c r="AU297" s="254" t="s">
        <v>84</v>
      </c>
      <c r="AV297" s="14" t="s">
        <v>84</v>
      </c>
      <c r="AW297" s="14" t="s">
        <v>36</v>
      </c>
      <c r="AX297" s="14" t="s">
        <v>75</v>
      </c>
      <c r="AY297" s="254" t="s">
        <v>183</v>
      </c>
    </row>
    <row r="298" s="15" customFormat="1">
      <c r="A298" s="15"/>
      <c r="B298" s="259"/>
      <c r="C298" s="260"/>
      <c r="D298" s="235" t="s">
        <v>194</v>
      </c>
      <c r="E298" s="261" t="s">
        <v>19</v>
      </c>
      <c r="F298" s="262" t="s">
        <v>320</v>
      </c>
      <c r="G298" s="260"/>
      <c r="H298" s="263">
        <v>110.3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194</v>
      </c>
      <c r="AU298" s="269" t="s">
        <v>84</v>
      </c>
      <c r="AV298" s="15" t="s">
        <v>190</v>
      </c>
      <c r="AW298" s="15" t="s">
        <v>36</v>
      </c>
      <c r="AX298" s="15" t="s">
        <v>82</v>
      </c>
      <c r="AY298" s="269" t="s">
        <v>183</v>
      </c>
    </row>
    <row r="299" s="2" customFormat="1" ht="16.5" customHeight="1">
      <c r="A299" s="40"/>
      <c r="B299" s="41"/>
      <c r="C299" s="270" t="s">
        <v>501</v>
      </c>
      <c r="D299" s="270" t="s">
        <v>348</v>
      </c>
      <c r="E299" s="271" t="s">
        <v>609</v>
      </c>
      <c r="F299" s="272" t="s">
        <v>610</v>
      </c>
      <c r="G299" s="273" t="s">
        <v>438</v>
      </c>
      <c r="H299" s="274">
        <v>62.729999999999997</v>
      </c>
      <c r="I299" s="275"/>
      <c r="J299" s="276">
        <f>ROUND(I299*H299,2)</f>
        <v>0</v>
      </c>
      <c r="K299" s="272" t="s">
        <v>189</v>
      </c>
      <c r="L299" s="277"/>
      <c r="M299" s="278" t="s">
        <v>19</v>
      </c>
      <c r="N299" s="279" t="s">
        <v>46</v>
      </c>
      <c r="O299" s="86"/>
      <c r="P299" s="224">
        <f>O299*H299</f>
        <v>0</v>
      </c>
      <c r="Q299" s="224">
        <v>0.056120000000000003</v>
      </c>
      <c r="R299" s="224">
        <f>Q299*H299</f>
        <v>3.5204076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226</v>
      </c>
      <c r="AT299" s="226" t="s">
        <v>348</v>
      </c>
      <c r="AU299" s="226" t="s">
        <v>84</v>
      </c>
      <c r="AY299" s="19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190</v>
      </c>
      <c r="BM299" s="226" t="s">
        <v>611</v>
      </c>
    </row>
    <row r="300" s="2" customFormat="1">
      <c r="A300" s="40"/>
      <c r="B300" s="41"/>
      <c r="C300" s="42"/>
      <c r="D300" s="235" t="s">
        <v>274</v>
      </c>
      <c r="E300" s="42"/>
      <c r="F300" s="255" t="s">
        <v>612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274</v>
      </c>
      <c r="AU300" s="19" t="s">
        <v>84</v>
      </c>
    </row>
    <row r="301" s="14" customFormat="1">
      <c r="A301" s="14"/>
      <c r="B301" s="244"/>
      <c r="C301" s="245"/>
      <c r="D301" s="235" t="s">
        <v>194</v>
      </c>
      <c r="E301" s="246" t="s">
        <v>19</v>
      </c>
      <c r="F301" s="247" t="s">
        <v>613</v>
      </c>
      <c r="G301" s="245"/>
      <c r="H301" s="248">
        <v>62.729999999999997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194</v>
      </c>
      <c r="AU301" s="254" t="s">
        <v>84</v>
      </c>
      <c r="AV301" s="14" t="s">
        <v>84</v>
      </c>
      <c r="AW301" s="14" t="s">
        <v>36</v>
      </c>
      <c r="AX301" s="14" t="s">
        <v>75</v>
      </c>
      <c r="AY301" s="254" t="s">
        <v>183</v>
      </c>
    </row>
    <row r="302" s="15" customFormat="1">
      <c r="A302" s="15"/>
      <c r="B302" s="259"/>
      <c r="C302" s="260"/>
      <c r="D302" s="235" t="s">
        <v>194</v>
      </c>
      <c r="E302" s="261" t="s">
        <v>19</v>
      </c>
      <c r="F302" s="262" t="s">
        <v>320</v>
      </c>
      <c r="G302" s="260"/>
      <c r="H302" s="263">
        <v>62.729999999999997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9" t="s">
        <v>194</v>
      </c>
      <c r="AU302" s="269" t="s">
        <v>84</v>
      </c>
      <c r="AV302" s="15" t="s">
        <v>190</v>
      </c>
      <c r="AW302" s="15" t="s">
        <v>36</v>
      </c>
      <c r="AX302" s="15" t="s">
        <v>82</v>
      </c>
      <c r="AY302" s="269" t="s">
        <v>183</v>
      </c>
    </row>
    <row r="303" s="2" customFormat="1" ht="16.5" customHeight="1">
      <c r="A303" s="40"/>
      <c r="B303" s="41"/>
      <c r="C303" s="270" t="s">
        <v>614</v>
      </c>
      <c r="D303" s="270" t="s">
        <v>348</v>
      </c>
      <c r="E303" s="271" t="s">
        <v>615</v>
      </c>
      <c r="F303" s="272" t="s">
        <v>616</v>
      </c>
      <c r="G303" s="273" t="s">
        <v>438</v>
      </c>
      <c r="H303" s="274">
        <v>49.776000000000003</v>
      </c>
      <c r="I303" s="275"/>
      <c r="J303" s="276">
        <f>ROUND(I303*H303,2)</f>
        <v>0</v>
      </c>
      <c r="K303" s="272" t="s">
        <v>189</v>
      </c>
      <c r="L303" s="277"/>
      <c r="M303" s="278" t="s">
        <v>19</v>
      </c>
      <c r="N303" s="279" t="s">
        <v>46</v>
      </c>
      <c r="O303" s="86"/>
      <c r="P303" s="224">
        <f>O303*H303</f>
        <v>0</v>
      </c>
      <c r="Q303" s="224">
        <v>0.044999999999999998</v>
      </c>
      <c r="R303" s="224">
        <f>Q303*H303</f>
        <v>2.2399200000000001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226</v>
      </c>
      <c r="AT303" s="226" t="s">
        <v>348</v>
      </c>
      <c r="AU303" s="226" t="s">
        <v>84</v>
      </c>
      <c r="AY303" s="19" t="s">
        <v>183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190</v>
      </c>
      <c r="BM303" s="226" t="s">
        <v>617</v>
      </c>
    </row>
    <row r="304" s="2" customFormat="1">
      <c r="A304" s="40"/>
      <c r="B304" s="41"/>
      <c r="C304" s="42"/>
      <c r="D304" s="235" t="s">
        <v>274</v>
      </c>
      <c r="E304" s="42"/>
      <c r="F304" s="255" t="s">
        <v>612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274</v>
      </c>
      <c r="AU304" s="19" t="s">
        <v>84</v>
      </c>
    </row>
    <row r="305" s="14" customFormat="1">
      <c r="A305" s="14"/>
      <c r="B305" s="244"/>
      <c r="C305" s="245"/>
      <c r="D305" s="235" t="s">
        <v>194</v>
      </c>
      <c r="E305" s="246" t="s">
        <v>19</v>
      </c>
      <c r="F305" s="247" t="s">
        <v>618</v>
      </c>
      <c r="G305" s="245"/>
      <c r="H305" s="248">
        <v>49.776000000000003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194</v>
      </c>
      <c r="AU305" s="254" t="s">
        <v>84</v>
      </c>
      <c r="AV305" s="14" t="s">
        <v>84</v>
      </c>
      <c r="AW305" s="14" t="s">
        <v>36</v>
      </c>
      <c r="AX305" s="14" t="s">
        <v>75</v>
      </c>
      <c r="AY305" s="254" t="s">
        <v>183</v>
      </c>
    </row>
    <row r="306" s="15" customFormat="1">
      <c r="A306" s="15"/>
      <c r="B306" s="259"/>
      <c r="C306" s="260"/>
      <c r="D306" s="235" t="s">
        <v>194</v>
      </c>
      <c r="E306" s="261" t="s">
        <v>19</v>
      </c>
      <c r="F306" s="262" t="s">
        <v>320</v>
      </c>
      <c r="G306" s="260"/>
      <c r="H306" s="263">
        <v>49.776000000000003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194</v>
      </c>
      <c r="AU306" s="269" t="s">
        <v>84</v>
      </c>
      <c r="AV306" s="15" t="s">
        <v>190</v>
      </c>
      <c r="AW306" s="15" t="s">
        <v>36</v>
      </c>
      <c r="AX306" s="15" t="s">
        <v>82</v>
      </c>
      <c r="AY306" s="269" t="s">
        <v>183</v>
      </c>
    </row>
    <row r="307" s="2" customFormat="1" ht="16.5" customHeight="1">
      <c r="A307" s="40"/>
      <c r="B307" s="41"/>
      <c r="C307" s="215" t="s">
        <v>505</v>
      </c>
      <c r="D307" s="215" t="s">
        <v>185</v>
      </c>
      <c r="E307" s="216" t="s">
        <v>619</v>
      </c>
      <c r="F307" s="217" t="s">
        <v>620</v>
      </c>
      <c r="G307" s="218" t="s">
        <v>304</v>
      </c>
      <c r="H307" s="219">
        <v>45</v>
      </c>
      <c r="I307" s="220"/>
      <c r="J307" s="221">
        <f>ROUND(I307*H307,2)</f>
        <v>0</v>
      </c>
      <c r="K307" s="217" t="s">
        <v>189</v>
      </c>
      <c r="L307" s="46"/>
      <c r="M307" s="222" t="s">
        <v>19</v>
      </c>
      <c r="N307" s="223" t="s">
        <v>46</v>
      </c>
      <c r="O307" s="86"/>
      <c r="P307" s="224">
        <f>O307*H307</f>
        <v>0</v>
      </c>
      <c r="Q307" s="224">
        <v>0.00035750000000000002</v>
      </c>
      <c r="R307" s="224">
        <f>Q307*H307</f>
        <v>0.016087500000000001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190</v>
      </c>
      <c r="AT307" s="226" t="s">
        <v>185</v>
      </c>
      <c r="AU307" s="226" t="s">
        <v>84</v>
      </c>
      <c r="AY307" s="19" t="s">
        <v>183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82</v>
      </c>
      <c r="BK307" s="227">
        <f>ROUND(I307*H307,2)</f>
        <v>0</v>
      </c>
      <c r="BL307" s="19" t="s">
        <v>190</v>
      </c>
      <c r="BM307" s="226" t="s">
        <v>621</v>
      </c>
    </row>
    <row r="308" s="2" customFormat="1">
      <c r="A308" s="40"/>
      <c r="B308" s="41"/>
      <c r="C308" s="42"/>
      <c r="D308" s="228" t="s">
        <v>192</v>
      </c>
      <c r="E308" s="42"/>
      <c r="F308" s="229" t="s">
        <v>622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192</v>
      </c>
      <c r="AU308" s="19" t="s">
        <v>84</v>
      </c>
    </row>
    <row r="309" s="2" customFormat="1">
      <c r="A309" s="40"/>
      <c r="B309" s="41"/>
      <c r="C309" s="42"/>
      <c r="D309" s="235" t="s">
        <v>274</v>
      </c>
      <c r="E309" s="42"/>
      <c r="F309" s="255" t="s">
        <v>623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274</v>
      </c>
      <c r="AU309" s="19" t="s">
        <v>84</v>
      </c>
    </row>
    <row r="310" s="14" customFormat="1">
      <c r="A310" s="14"/>
      <c r="B310" s="244"/>
      <c r="C310" s="245"/>
      <c r="D310" s="235" t="s">
        <v>194</v>
      </c>
      <c r="E310" s="246" t="s">
        <v>19</v>
      </c>
      <c r="F310" s="247" t="s">
        <v>624</v>
      </c>
      <c r="G310" s="245"/>
      <c r="H310" s="248">
        <v>45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194</v>
      </c>
      <c r="AU310" s="254" t="s">
        <v>84</v>
      </c>
      <c r="AV310" s="14" t="s">
        <v>84</v>
      </c>
      <c r="AW310" s="14" t="s">
        <v>36</v>
      </c>
      <c r="AX310" s="14" t="s">
        <v>75</v>
      </c>
      <c r="AY310" s="254" t="s">
        <v>183</v>
      </c>
    </row>
    <row r="311" s="15" customFormat="1">
      <c r="A311" s="15"/>
      <c r="B311" s="259"/>
      <c r="C311" s="260"/>
      <c r="D311" s="235" t="s">
        <v>194</v>
      </c>
      <c r="E311" s="261" t="s">
        <v>19</v>
      </c>
      <c r="F311" s="262" t="s">
        <v>320</v>
      </c>
      <c r="G311" s="260"/>
      <c r="H311" s="263">
        <v>45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9" t="s">
        <v>194</v>
      </c>
      <c r="AU311" s="269" t="s">
        <v>84</v>
      </c>
      <c r="AV311" s="15" t="s">
        <v>190</v>
      </c>
      <c r="AW311" s="15" t="s">
        <v>36</v>
      </c>
      <c r="AX311" s="15" t="s">
        <v>82</v>
      </c>
      <c r="AY311" s="269" t="s">
        <v>183</v>
      </c>
    </row>
    <row r="312" s="12" customFormat="1" ht="22.8" customHeight="1">
      <c r="A312" s="12"/>
      <c r="B312" s="199"/>
      <c r="C312" s="200"/>
      <c r="D312" s="201" t="s">
        <v>74</v>
      </c>
      <c r="E312" s="213" t="s">
        <v>251</v>
      </c>
      <c r="F312" s="213" t="s">
        <v>252</v>
      </c>
      <c r="G312" s="200"/>
      <c r="H312" s="200"/>
      <c r="I312" s="203"/>
      <c r="J312" s="214">
        <f>BK312</f>
        <v>0</v>
      </c>
      <c r="K312" s="200"/>
      <c r="L312" s="205"/>
      <c r="M312" s="206"/>
      <c r="N312" s="207"/>
      <c r="O312" s="207"/>
      <c r="P312" s="208">
        <f>SUM(P313:P325)</f>
        <v>0</v>
      </c>
      <c r="Q312" s="207"/>
      <c r="R312" s="208">
        <f>SUM(R313:R325)</f>
        <v>0</v>
      </c>
      <c r="S312" s="207"/>
      <c r="T312" s="209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82</v>
      </c>
      <c r="AT312" s="211" t="s">
        <v>74</v>
      </c>
      <c r="AU312" s="211" t="s">
        <v>82</v>
      </c>
      <c r="AY312" s="210" t="s">
        <v>183</v>
      </c>
      <c r="BK312" s="212">
        <f>SUM(BK313:BK325)</f>
        <v>0</v>
      </c>
    </row>
    <row r="313" s="2" customFormat="1" ht="24.15" customHeight="1">
      <c r="A313" s="40"/>
      <c r="B313" s="41"/>
      <c r="C313" s="215" t="s">
        <v>625</v>
      </c>
      <c r="D313" s="215" t="s">
        <v>185</v>
      </c>
      <c r="E313" s="216" t="s">
        <v>626</v>
      </c>
      <c r="F313" s="217" t="s">
        <v>627</v>
      </c>
      <c r="G313" s="218" t="s">
        <v>256</v>
      </c>
      <c r="H313" s="219">
        <v>47.560000000000002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46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190</v>
      </c>
      <c r="AT313" s="226" t="s">
        <v>185</v>
      </c>
      <c r="AU313" s="226" t="s">
        <v>84</v>
      </c>
      <c r="AY313" s="19" t="s">
        <v>183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82</v>
      </c>
      <c r="BK313" s="227">
        <f>ROUND(I313*H313,2)</f>
        <v>0</v>
      </c>
      <c r="BL313" s="19" t="s">
        <v>190</v>
      </c>
      <c r="BM313" s="226" t="s">
        <v>628</v>
      </c>
    </row>
    <row r="314" s="2" customFormat="1">
      <c r="A314" s="40"/>
      <c r="B314" s="41"/>
      <c r="C314" s="42"/>
      <c r="D314" s="235" t="s">
        <v>274</v>
      </c>
      <c r="E314" s="42"/>
      <c r="F314" s="255" t="s">
        <v>629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274</v>
      </c>
      <c r="AU314" s="19" t="s">
        <v>84</v>
      </c>
    </row>
    <row r="315" s="2" customFormat="1" ht="24.15" customHeight="1">
      <c r="A315" s="40"/>
      <c r="B315" s="41"/>
      <c r="C315" s="215" t="s">
        <v>511</v>
      </c>
      <c r="D315" s="215" t="s">
        <v>185</v>
      </c>
      <c r="E315" s="216" t="s">
        <v>630</v>
      </c>
      <c r="F315" s="217" t="s">
        <v>631</v>
      </c>
      <c r="G315" s="218" t="s">
        <v>256</v>
      </c>
      <c r="H315" s="219">
        <v>25.625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46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190</v>
      </c>
      <c r="AT315" s="226" t="s">
        <v>185</v>
      </c>
      <c r="AU315" s="226" t="s">
        <v>84</v>
      </c>
      <c r="AY315" s="19" t="s">
        <v>183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190</v>
      </c>
      <c r="BM315" s="226" t="s">
        <v>632</v>
      </c>
    </row>
    <row r="316" s="2" customFormat="1">
      <c r="A316" s="40"/>
      <c r="B316" s="41"/>
      <c r="C316" s="42"/>
      <c r="D316" s="235" t="s">
        <v>274</v>
      </c>
      <c r="E316" s="42"/>
      <c r="F316" s="255" t="s">
        <v>633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274</v>
      </c>
      <c r="AU316" s="19" t="s">
        <v>84</v>
      </c>
    </row>
    <row r="317" s="2" customFormat="1" ht="24.15" customHeight="1">
      <c r="A317" s="40"/>
      <c r="B317" s="41"/>
      <c r="C317" s="215" t="s">
        <v>634</v>
      </c>
      <c r="D317" s="215" t="s">
        <v>185</v>
      </c>
      <c r="E317" s="216" t="s">
        <v>635</v>
      </c>
      <c r="F317" s="217" t="s">
        <v>636</v>
      </c>
      <c r="G317" s="218" t="s">
        <v>256</v>
      </c>
      <c r="H317" s="219">
        <v>0.5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46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190</v>
      </c>
      <c r="AT317" s="226" t="s">
        <v>185</v>
      </c>
      <c r="AU317" s="226" t="s">
        <v>84</v>
      </c>
      <c r="AY317" s="19" t="s">
        <v>183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82</v>
      </c>
      <c r="BK317" s="227">
        <f>ROUND(I317*H317,2)</f>
        <v>0</v>
      </c>
      <c r="BL317" s="19" t="s">
        <v>190</v>
      </c>
      <c r="BM317" s="226" t="s">
        <v>637</v>
      </c>
    </row>
    <row r="318" s="2" customFormat="1" ht="24.15" customHeight="1">
      <c r="A318" s="40"/>
      <c r="B318" s="41"/>
      <c r="C318" s="215" t="s">
        <v>516</v>
      </c>
      <c r="D318" s="215" t="s">
        <v>185</v>
      </c>
      <c r="E318" s="216" t="s">
        <v>638</v>
      </c>
      <c r="F318" s="217" t="s">
        <v>639</v>
      </c>
      <c r="G318" s="218" t="s">
        <v>256</v>
      </c>
      <c r="H318" s="219">
        <v>26.125</v>
      </c>
      <c r="I318" s="220"/>
      <c r="J318" s="221">
        <f>ROUND(I318*H318,2)</f>
        <v>0</v>
      </c>
      <c r="K318" s="217" t="s">
        <v>189</v>
      </c>
      <c r="L318" s="46"/>
      <c r="M318" s="222" t="s">
        <v>19</v>
      </c>
      <c r="N318" s="223" t="s">
        <v>46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190</v>
      </c>
      <c r="AT318" s="226" t="s">
        <v>185</v>
      </c>
      <c r="AU318" s="226" t="s">
        <v>84</v>
      </c>
      <c r="AY318" s="19" t="s">
        <v>183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82</v>
      </c>
      <c r="BK318" s="227">
        <f>ROUND(I318*H318,2)</f>
        <v>0</v>
      </c>
      <c r="BL318" s="19" t="s">
        <v>190</v>
      </c>
      <c r="BM318" s="226" t="s">
        <v>640</v>
      </c>
    </row>
    <row r="319" s="2" customFormat="1">
      <c r="A319" s="40"/>
      <c r="B319" s="41"/>
      <c r="C319" s="42"/>
      <c r="D319" s="228" t="s">
        <v>192</v>
      </c>
      <c r="E319" s="42"/>
      <c r="F319" s="229" t="s">
        <v>641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192</v>
      </c>
      <c r="AU319" s="19" t="s">
        <v>84</v>
      </c>
    </row>
    <row r="320" s="2" customFormat="1">
      <c r="A320" s="40"/>
      <c r="B320" s="41"/>
      <c r="C320" s="42"/>
      <c r="D320" s="235" t="s">
        <v>274</v>
      </c>
      <c r="E320" s="42"/>
      <c r="F320" s="255" t="s">
        <v>642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274</v>
      </c>
      <c r="AU320" s="19" t="s">
        <v>84</v>
      </c>
    </row>
    <row r="321" s="14" customFormat="1">
      <c r="A321" s="14"/>
      <c r="B321" s="244"/>
      <c r="C321" s="245"/>
      <c r="D321" s="235" t="s">
        <v>194</v>
      </c>
      <c r="E321" s="246" t="s">
        <v>19</v>
      </c>
      <c r="F321" s="247" t="s">
        <v>643</v>
      </c>
      <c r="G321" s="245"/>
      <c r="H321" s="248">
        <v>26.125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194</v>
      </c>
      <c r="AU321" s="254" t="s">
        <v>84</v>
      </c>
      <c r="AV321" s="14" t="s">
        <v>84</v>
      </c>
      <c r="AW321" s="14" t="s">
        <v>36</v>
      </c>
      <c r="AX321" s="14" t="s">
        <v>75</v>
      </c>
      <c r="AY321" s="254" t="s">
        <v>183</v>
      </c>
    </row>
    <row r="322" s="15" customFormat="1">
      <c r="A322" s="15"/>
      <c r="B322" s="259"/>
      <c r="C322" s="260"/>
      <c r="D322" s="235" t="s">
        <v>194</v>
      </c>
      <c r="E322" s="261" t="s">
        <v>19</v>
      </c>
      <c r="F322" s="262" t="s">
        <v>320</v>
      </c>
      <c r="G322" s="260"/>
      <c r="H322" s="263">
        <v>26.125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9" t="s">
        <v>194</v>
      </c>
      <c r="AU322" s="269" t="s">
        <v>84</v>
      </c>
      <c r="AV322" s="15" t="s">
        <v>190</v>
      </c>
      <c r="AW322" s="15" t="s">
        <v>36</v>
      </c>
      <c r="AX322" s="15" t="s">
        <v>82</v>
      </c>
      <c r="AY322" s="269" t="s">
        <v>183</v>
      </c>
    </row>
    <row r="323" s="2" customFormat="1" ht="24.15" customHeight="1">
      <c r="A323" s="40"/>
      <c r="B323" s="41"/>
      <c r="C323" s="215" t="s">
        <v>644</v>
      </c>
      <c r="D323" s="215" t="s">
        <v>185</v>
      </c>
      <c r="E323" s="216" t="s">
        <v>645</v>
      </c>
      <c r="F323" s="217" t="s">
        <v>337</v>
      </c>
      <c r="G323" s="218" t="s">
        <v>256</v>
      </c>
      <c r="H323" s="219">
        <v>47.560000000000002</v>
      </c>
      <c r="I323" s="220"/>
      <c r="J323" s="221">
        <f>ROUND(I323*H323,2)</f>
        <v>0</v>
      </c>
      <c r="K323" s="217" t="s">
        <v>189</v>
      </c>
      <c r="L323" s="46"/>
      <c r="M323" s="222" t="s">
        <v>19</v>
      </c>
      <c r="N323" s="223" t="s">
        <v>46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190</v>
      </c>
      <c r="AT323" s="226" t="s">
        <v>185</v>
      </c>
      <c r="AU323" s="226" t="s">
        <v>84</v>
      </c>
      <c r="AY323" s="19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82</v>
      </c>
      <c r="BK323" s="227">
        <f>ROUND(I323*H323,2)</f>
        <v>0</v>
      </c>
      <c r="BL323" s="19" t="s">
        <v>190</v>
      </c>
      <c r="BM323" s="226" t="s">
        <v>646</v>
      </c>
    </row>
    <row r="324" s="2" customFormat="1">
      <c r="A324" s="40"/>
      <c r="B324" s="41"/>
      <c r="C324" s="42"/>
      <c r="D324" s="228" t="s">
        <v>192</v>
      </c>
      <c r="E324" s="42"/>
      <c r="F324" s="229" t="s">
        <v>647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192</v>
      </c>
      <c r="AU324" s="19" t="s">
        <v>84</v>
      </c>
    </row>
    <row r="325" s="2" customFormat="1">
      <c r="A325" s="40"/>
      <c r="B325" s="41"/>
      <c r="C325" s="42"/>
      <c r="D325" s="235" t="s">
        <v>274</v>
      </c>
      <c r="E325" s="42"/>
      <c r="F325" s="255" t="s">
        <v>648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274</v>
      </c>
      <c r="AU325" s="19" t="s">
        <v>84</v>
      </c>
    </row>
    <row r="326" s="12" customFormat="1" ht="22.8" customHeight="1">
      <c r="A326" s="12"/>
      <c r="B326" s="199"/>
      <c r="C326" s="200"/>
      <c r="D326" s="201" t="s">
        <v>74</v>
      </c>
      <c r="E326" s="213" t="s">
        <v>649</v>
      </c>
      <c r="F326" s="213" t="s">
        <v>650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SUM(P327:P328)</f>
        <v>0</v>
      </c>
      <c r="Q326" s="207"/>
      <c r="R326" s="208">
        <f>SUM(R327:R328)</f>
        <v>0</v>
      </c>
      <c r="S326" s="207"/>
      <c r="T326" s="209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82</v>
      </c>
      <c r="AT326" s="211" t="s">
        <v>74</v>
      </c>
      <c r="AU326" s="211" t="s">
        <v>82</v>
      </c>
      <c r="AY326" s="210" t="s">
        <v>183</v>
      </c>
      <c r="BK326" s="212">
        <f>SUM(BK327:BK328)</f>
        <v>0</v>
      </c>
    </row>
    <row r="327" s="2" customFormat="1" ht="24.15" customHeight="1">
      <c r="A327" s="40"/>
      <c r="B327" s="41"/>
      <c r="C327" s="215" t="s">
        <v>522</v>
      </c>
      <c r="D327" s="215" t="s">
        <v>185</v>
      </c>
      <c r="E327" s="216" t="s">
        <v>651</v>
      </c>
      <c r="F327" s="217" t="s">
        <v>652</v>
      </c>
      <c r="G327" s="218" t="s">
        <v>256</v>
      </c>
      <c r="H327" s="219">
        <v>84.864000000000004</v>
      </c>
      <c r="I327" s="220"/>
      <c r="J327" s="221">
        <f>ROUND(I327*H327,2)</f>
        <v>0</v>
      </c>
      <c r="K327" s="217" t="s">
        <v>189</v>
      </c>
      <c r="L327" s="46"/>
      <c r="M327" s="222" t="s">
        <v>19</v>
      </c>
      <c r="N327" s="223" t="s">
        <v>46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190</v>
      </c>
      <c r="AT327" s="226" t="s">
        <v>185</v>
      </c>
      <c r="AU327" s="226" t="s">
        <v>84</v>
      </c>
      <c r="AY327" s="19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82</v>
      </c>
      <c r="BK327" s="227">
        <f>ROUND(I327*H327,2)</f>
        <v>0</v>
      </c>
      <c r="BL327" s="19" t="s">
        <v>190</v>
      </c>
      <c r="BM327" s="226" t="s">
        <v>653</v>
      </c>
    </row>
    <row r="328" s="2" customFormat="1">
      <c r="A328" s="40"/>
      <c r="B328" s="41"/>
      <c r="C328" s="42"/>
      <c r="D328" s="228" t="s">
        <v>192</v>
      </c>
      <c r="E328" s="42"/>
      <c r="F328" s="229" t="s">
        <v>654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192</v>
      </c>
      <c r="AU328" s="19" t="s">
        <v>84</v>
      </c>
    </row>
    <row r="329" s="12" customFormat="1" ht="22.8" customHeight="1">
      <c r="A329" s="12"/>
      <c r="B329" s="199"/>
      <c r="C329" s="200"/>
      <c r="D329" s="201" t="s">
        <v>74</v>
      </c>
      <c r="E329" s="213" t="s">
        <v>655</v>
      </c>
      <c r="F329" s="213" t="s">
        <v>656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SUM(P330:P351)</f>
        <v>0</v>
      </c>
      <c r="Q329" s="207"/>
      <c r="R329" s="208">
        <f>SUM(R330:R351)</f>
        <v>0.23825587500000003</v>
      </c>
      <c r="S329" s="207"/>
      <c r="T329" s="209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82</v>
      </c>
      <c r="AT329" s="211" t="s">
        <v>74</v>
      </c>
      <c r="AU329" s="211" t="s">
        <v>82</v>
      </c>
      <c r="AY329" s="210" t="s">
        <v>183</v>
      </c>
      <c r="BK329" s="212">
        <f>SUM(BK330:BK351)</f>
        <v>0</v>
      </c>
    </row>
    <row r="330" s="2" customFormat="1" ht="24.15" customHeight="1">
      <c r="A330" s="40"/>
      <c r="B330" s="41"/>
      <c r="C330" s="215" t="s">
        <v>657</v>
      </c>
      <c r="D330" s="215" t="s">
        <v>185</v>
      </c>
      <c r="E330" s="216" t="s">
        <v>658</v>
      </c>
      <c r="F330" s="217" t="s">
        <v>659</v>
      </c>
      <c r="G330" s="218" t="s">
        <v>229</v>
      </c>
      <c r="H330" s="219">
        <v>229.84999999999999</v>
      </c>
      <c r="I330" s="220"/>
      <c r="J330" s="221">
        <f>ROUND(I330*H330,2)</f>
        <v>0</v>
      </c>
      <c r="K330" s="217" t="s">
        <v>189</v>
      </c>
      <c r="L330" s="46"/>
      <c r="M330" s="222" t="s">
        <v>19</v>
      </c>
      <c r="N330" s="223" t="s">
        <v>46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190</v>
      </c>
      <c r="AT330" s="226" t="s">
        <v>185</v>
      </c>
      <c r="AU330" s="226" t="s">
        <v>84</v>
      </c>
      <c r="AY330" s="19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190</v>
      </c>
      <c r="BM330" s="226" t="s">
        <v>660</v>
      </c>
    </row>
    <row r="331" s="2" customFormat="1">
      <c r="A331" s="40"/>
      <c r="B331" s="41"/>
      <c r="C331" s="42"/>
      <c r="D331" s="228" t="s">
        <v>192</v>
      </c>
      <c r="E331" s="42"/>
      <c r="F331" s="229" t="s">
        <v>661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192</v>
      </c>
      <c r="AU331" s="19" t="s">
        <v>84</v>
      </c>
    </row>
    <row r="332" s="2" customFormat="1">
      <c r="A332" s="40"/>
      <c r="B332" s="41"/>
      <c r="C332" s="42"/>
      <c r="D332" s="235" t="s">
        <v>274</v>
      </c>
      <c r="E332" s="42"/>
      <c r="F332" s="255" t="s">
        <v>367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274</v>
      </c>
      <c r="AU332" s="19" t="s">
        <v>84</v>
      </c>
    </row>
    <row r="333" s="14" customFormat="1">
      <c r="A333" s="14"/>
      <c r="B333" s="244"/>
      <c r="C333" s="245"/>
      <c r="D333" s="235" t="s">
        <v>194</v>
      </c>
      <c r="E333" s="246" t="s">
        <v>19</v>
      </c>
      <c r="F333" s="247" t="s">
        <v>662</v>
      </c>
      <c r="G333" s="245"/>
      <c r="H333" s="248">
        <v>229.84999999999999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194</v>
      </c>
      <c r="AU333" s="254" t="s">
        <v>84</v>
      </c>
      <c r="AV333" s="14" t="s">
        <v>84</v>
      </c>
      <c r="AW333" s="14" t="s">
        <v>36</v>
      </c>
      <c r="AX333" s="14" t="s">
        <v>75</v>
      </c>
      <c r="AY333" s="254" t="s">
        <v>183</v>
      </c>
    </row>
    <row r="334" s="15" customFormat="1">
      <c r="A334" s="15"/>
      <c r="B334" s="259"/>
      <c r="C334" s="260"/>
      <c r="D334" s="235" t="s">
        <v>194</v>
      </c>
      <c r="E334" s="261" t="s">
        <v>19</v>
      </c>
      <c r="F334" s="262" t="s">
        <v>320</v>
      </c>
      <c r="G334" s="260"/>
      <c r="H334" s="263">
        <v>229.84999999999999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194</v>
      </c>
      <c r="AU334" s="269" t="s">
        <v>84</v>
      </c>
      <c r="AV334" s="15" t="s">
        <v>190</v>
      </c>
      <c r="AW334" s="15" t="s">
        <v>36</v>
      </c>
      <c r="AX334" s="15" t="s">
        <v>82</v>
      </c>
      <c r="AY334" s="269" t="s">
        <v>183</v>
      </c>
    </row>
    <row r="335" s="2" customFormat="1" ht="37.8" customHeight="1">
      <c r="A335" s="40"/>
      <c r="B335" s="41"/>
      <c r="C335" s="215" t="s">
        <v>528</v>
      </c>
      <c r="D335" s="215" t="s">
        <v>185</v>
      </c>
      <c r="E335" s="216" t="s">
        <v>326</v>
      </c>
      <c r="F335" s="217" t="s">
        <v>327</v>
      </c>
      <c r="G335" s="218" t="s">
        <v>229</v>
      </c>
      <c r="H335" s="219">
        <v>229.84999999999999</v>
      </c>
      <c r="I335" s="220"/>
      <c r="J335" s="221">
        <f>ROUND(I335*H335,2)</f>
        <v>0</v>
      </c>
      <c r="K335" s="217" t="s">
        <v>189</v>
      </c>
      <c r="L335" s="46"/>
      <c r="M335" s="222" t="s">
        <v>19</v>
      </c>
      <c r="N335" s="223" t="s">
        <v>46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190</v>
      </c>
      <c r="AT335" s="226" t="s">
        <v>185</v>
      </c>
      <c r="AU335" s="226" t="s">
        <v>84</v>
      </c>
      <c r="AY335" s="19" t="s">
        <v>183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82</v>
      </c>
      <c r="BK335" s="227">
        <f>ROUND(I335*H335,2)</f>
        <v>0</v>
      </c>
      <c r="BL335" s="19" t="s">
        <v>190</v>
      </c>
      <c r="BM335" s="226" t="s">
        <v>663</v>
      </c>
    </row>
    <row r="336" s="2" customFormat="1">
      <c r="A336" s="40"/>
      <c r="B336" s="41"/>
      <c r="C336" s="42"/>
      <c r="D336" s="228" t="s">
        <v>192</v>
      </c>
      <c r="E336" s="42"/>
      <c r="F336" s="229" t="s">
        <v>328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192</v>
      </c>
      <c r="AU336" s="19" t="s">
        <v>84</v>
      </c>
    </row>
    <row r="337" s="2" customFormat="1">
      <c r="A337" s="40"/>
      <c r="B337" s="41"/>
      <c r="C337" s="42"/>
      <c r="D337" s="235" t="s">
        <v>274</v>
      </c>
      <c r="E337" s="42"/>
      <c r="F337" s="255" t="s">
        <v>664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274</v>
      </c>
      <c r="AU337" s="19" t="s">
        <v>84</v>
      </c>
    </row>
    <row r="338" s="2" customFormat="1" ht="24.15" customHeight="1">
      <c r="A338" s="40"/>
      <c r="B338" s="41"/>
      <c r="C338" s="215" t="s">
        <v>665</v>
      </c>
      <c r="D338" s="215" t="s">
        <v>185</v>
      </c>
      <c r="E338" s="216" t="s">
        <v>666</v>
      </c>
      <c r="F338" s="217" t="s">
        <v>667</v>
      </c>
      <c r="G338" s="218" t="s">
        <v>304</v>
      </c>
      <c r="H338" s="219">
        <v>919.39999999999998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46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190</v>
      </c>
      <c r="AT338" s="226" t="s">
        <v>185</v>
      </c>
      <c r="AU338" s="226" t="s">
        <v>84</v>
      </c>
      <c r="AY338" s="19" t="s">
        <v>183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82</v>
      </c>
      <c r="BK338" s="227">
        <f>ROUND(I338*H338,2)</f>
        <v>0</v>
      </c>
      <c r="BL338" s="19" t="s">
        <v>190</v>
      </c>
      <c r="BM338" s="226" t="s">
        <v>668</v>
      </c>
    </row>
    <row r="339" s="2" customFormat="1">
      <c r="A339" s="40"/>
      <c r="B339" s="41"/>
      <c r="C339" s="42"/>
      <c r="D339" s="235" t="s">
        <v>274</v>
      </c>
      <c r="E339" s="42"/>
      <c r="F339" s="255" t="s">
        <v>669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274</v>
      </c>
      <c r="AU339" s="19" t="s">
        <v>84</v>
      </c>
    </row>
    <row r="340" s="14" customFormat="1">
      <c r="A340" s="14"/>
      <c r="B340" s="244"/>
      <c r="C340" s="245"/>
      <c r="D340" s="235" t="s">
        <v>194</v>
      </c>
      <c r="E340" s="246" t="s">
        <v>19</v>
      </c>
      <c r="F340" s="247" t="s">
        <v>670</v>
      </c>
      <c r="G340" s="245"/>
      <c r="H340" s="248">
        <v>919.39999999999998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194</v>
      </c>
      <c r="AU340" s="254" t="s">
        <v>84</v>
      </c>
      <c r="AV340" s="14" t="s">
        <v>84</v>
      </c>
      <c r="AW340" s="14" t="s">
        <v>36</v>
      </c>
      <c r="AX340" s="14" t="s">
        <v>75</v>
      </c>
      <c r="AY340" s="254" t="s">
        <v>183</v>
      </c>
    </row>
    <row r="341" s="15" customFormat="1">
      <c r="A341" s="15"/>
      <c r="B341" s="259"/>
      <c r="C341" s="260"/>
      <c r="D341" s="235" t="s">
        <v>194</v>
      </c>
      <c r="E341" s="261" t="s">
        <v>19</v>
      </c>
      <c r="F341" s="262" t="s">
        <v>320</v>
      </c>
      <c r="G341" s="260"/>
      <c r="H341" s="263">
        <v>919.39999999999998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9" t="s">
        <v>194</v>
      </c>
      <c r="AU341" s="269" t="s">
        <v>84</v>
      </c>
      <c r="AV341" s="15" t="s">
        <v>190</v>
      </c>
      <c r="AW341" s="15" t="s">
        <v>36</v>
      </c>
      <c r="AX341" s="15" t="s">
        <v>82</v>
      </c>
      <c r="AY341" s="269" t="s">
        <v>183</v>
      </c>
    </row>
    <row r="342" s="2" customFormat="1" ht="24.15" customHeight="1">
      <c r="A342" s="40"/>
      <c r="B342" s="41"/>
      <c r="C342" s="215" t="s">
        <v>533</v>
      </c>
      <c r="D342" s="215" t="s">
        <v>185</v>
      </c>
      <c r="E342" s="216" t="s">
        <v>336</v>
      </c>
      <c r="F342" s="217" t="s">
        <v>337</v>
      </c>
      <c r="G342" s="218" t="s">
        <v>256</v>
      </c>
      <c r="H342" s="219">
        <v>436.71499999999998</v>
      </c>
      <c r="I342" s="220"/>
      <c r="J342" s="221">
        <f>ROUND(I342*H342,2)</f>
        <v>0</v>
      </c>
      <c r="K342" s="217" t="s">
        <v>189</v>
      </c>
      <c r="L342" s="46"/>
      <c r="M342" s="222" t="s">
        <v>19</v>
      </c>
      <c r="N342" s="223" t="s">
        <v>46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190</v>
      </c>
      <c r="AT342" s="226" t="s">
        <v>185</v>
      </c>
      <c r="AU342" s="226" t="s">
        <v>84</v>
      </c>
      <c r="AY342" s="19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190</v>
      </c>
      <c r="BM342" s="226" t="s">
        <v>671</v>
      </c>
    </row>
    <row r="343" s="2" customFormat="1">
      <c r="A343" s="40"/>
      <c r="B343" s="41"/>
      <c r="C343" s="42"/>
      <c r="D343" s="228" t="s">
        <v>192</v>
      </c>
      <c r="E343" s="42"/>
      <c r="F343" s="229" t="s">
        <v>339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192</v>
      </c>
      <c r="AU343" s="19" t="s">
        <v>84</v>
      </c>
    </row>
    <row r="344" s="2" customFormat="1">
      <c r="A344" s="40"/>
      <c r="B344" s="41"/>
      <c r="C344" s="42"/>
      <c r="D344" s="235" t="s">
        <v>274</v>
      </c>
      <c r="E344" s="42"/>
      <c r="F344" s="255" t="s">
        <v>664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274</v>
      </c>
      <c r="AU344" s="19" t="s">
        <v>84</v>
      </c>
    </row>
    <row r="345" s="14" customFormat="1">
      <c r="A345" s="14"/>
      <c r="B345" s="244"/>
      <c r="C345" s="245"/>
      <c r="D345" s="235" t="s">
        <v>194</v>
      </c>
      <c r="E345" s="246" t="s">
        <v>19</v>
      </c>
      <c r="F345" s="247" t="s">
        <v>672</v>
      </c>
      <c r="G345" s="245"/>
      <c r="H345" s="248">
        <v>436.71499999999998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194</v>
      </c>
      <c r="AU345" s="254" t="s">
        <v>84</v>
      </c>
      <c r="AV345" s="14" t="s">
        <v>84</v>
      </c>
      <c r="AW345" s="14" t="s">
        <v>36</v>
      </c>
      <c r="AX345" s="14" t="s">
        <v>75</v>
      </c>
      <c r="AY345" s="254" t="s">
        <v>183</v>
      </c>
    </row>
    <row r="346" s="15" customFormat="1">
      <c r="A346" s="15"/>
      <c r="B346" s="259"/>
      <c r="C346" s="260"/>
      <c r="D346" s="235" t="s">
        <v>194</v>
      </c>
      <c r="E346" s="261" t="s">
        <v>19</v>
      </c>
      <c r="F346" s="262" t="s">
        <v>320</v>
      </c>
      <c r="G346" s="260"/>
      <c r="H346" s="263">
        <v>436.71499999999998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194</v>
      </c>
      <c r="AU346" s="269" t="s">
        <v>84</v>
      </c>
      <c r="AV346" s="15" t="s">
        <v>190</v>
      </c>
      <c r="AW346" s="15" t="s">
        <v>36</v>
      </c>
      <c r="AX346" s="15" t="s">
        <v>82</v>
      </c>
      <c r="AY346" s="269" t="s">
        <v>183</v>
      </c>
    </row>
    <row r="347" s="2" customFormat="1" ht="16.5" customHeight="1">
      <c r="A347" s="40"/>
      <c r="B347" s="41"/>
      <c r="C347" s="215" t="s">
        <v>673</v>
      </c>
      <c r="D347" s="215" t="s">
        <v>185</v>
      </c>
      <c r="E347" s="216" t="s">
        <v>619</v>
      </c>
      <c r="F347" s="217" t="s">
        <v>620</v>
      </c>
      <c r="G347" s="218" t="s">
        <v>304</v>
      </c>
      <c r="H347" s="219">
        <v>666.45000000000005</v>
      </c>
      <c r="I347" s="220"/>
      <c r="J347" s="221">
        <f>ROUND(I347*H347,2)</f>
        <v>0</v>
      </c>
      <c r="K347" s="217" t="s">
        <v>189</v>
      </c>
      <c r="L347" s="46"/>
      <c r="M347" s="222" t="s">
        <v>19</v>
      </c>
      <c r="N347" s="223" t="s">
        <v>46</v>
      </c>
      <c r="O347" s="86"/>
      <c r="P347" s="224">
        <f>O347*H347</f>
        <v>0</v>
      </c>
      <c r="Q347" s="224">
        <v>0.00035750000000000002</v>
      </c>
      <c r="R347" s="224">
        <f>Q347*H347</f>
        <v>0.23825587500000003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190</v>
      </c>
      <c r="AT347" s="226" t="s">
        <v>185</v>
      </c>
      <c r="AU347" s="226" t="s">
        <v>84</v>
      </c>
      <c r="AY347" s="19" t="s">
        <v>183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82</v>
      </c>
      <c r="BK347" s="227">
        <f>ROUND(I347*H347,2)</f>
        <v>0</v>
      </c>
      <c r="BL347" s="19" t="s">
        <v>190</v>
      </c>
      <c r="BM347" s="226" t="s">
        <v>674</v>
      </c>
    </row>
    <row r="348" s="2" customFormat="1">
      <c r="A348" s="40"/>
      <c r="B348" s="41"/>
      <c r="C348" s="42"/>
      <c r="D348" s="228" t="s">
        <v>192</v>
      </c>
      <c r="E348" s="42"/>
      <c r="F348" s="229" t="s">
        <v>622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192</v>
      </c>
      <c r="AU348" s="19" t="s">
        <v>84</v>
      </c>
    </row>
    <row r="349" s="2" customFormat="1">
      <c r="A349" s="40"/>
      <c r="B349" s="41"/>
      <c r="C349" s="42"/>
      <c r="D349" s="235" t="s">
        <v>274</v>
      </c>
      <c r="E349" s="42"/>
      <c r="F349" s="255" t="s">
        <v>675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274</v>
      </c>
      <c r="AU349" s="19" t="s">
        <v>84</v>
      </c>
    </row>
    <row r="350" s="14" customFormat="1">
      <c r="A350" s="14"/>
      <c r="B350" s="244"/>
      <c r="C350" s="245"/>
      <c r="D350" s="235" t="s">
        <v>194</v>
      </c>
      <c r="E350" s="246" t="s">
        <v>19</v>
      </c>
      <c r="F350" s="247" t="s">
        <v>676</v>
      </c>
      <c r="G350" s="245"/>
      <c r="H350" s="248">
        <v>666.45000000000005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194</v>
      </c>
      <c r="AU350" s="254" t="s">
        <v>84</v>
      </c>
      <c r="AV350" s="14" t="s">
        <v>84</v>
      </c>
      <c r="AW350" s="14" t="s">
        <v>36</v>
      </c>
      <c r="AX350" s="14" t="s">
        <v>75</v>
      </c>
      <c r="AY350" s="254" t="s">
        <v>183</v>
      </c>
    </row>
    <row r="351" s="15" customFormat="1">
      <c r="A351" s="15"/>
      <c r="B351" s="259"/>
      <c r="C351" s="260"/>
      <c r="D351" s="235" t="s">
        <v>194</v>
      </c>
      <c r="E351" s="261" t="s">
        <v>19</v>
      </c>
      <c r="F351" s="262" t="s">
        <v>320</v>
      </c>
      <c r="G351" s="260"/>
      <c r="H351" s="263">
        <v>666.45000000000005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9" t="s">
        <v>194</v>
      </c>
      <c r="AU351" s="269" t="s">
        <v>84</v>
      </c>
      <c r="AV351" s="15" t="s">
        <v>190</v>
      </c>
      <c r="AW351" s="15" t="s">
        <v>36</v>
      </c>
      <c r="AX351" s="15" t="s">
        <v>82</v>
      </c>
      <c r="AY351" s="269" t="s">
        <v>183</v>
      </c>
    </row>
    <row r="352" s="12" customFormat="1" ht="25.92" customHeight="1">
      <c r="A352" s="12"/>
      <c r="B352" s="199"/>
      <c r="C352" s="200"/>
      <c r="D352" s="201" t="s">
        <v>74</v>
      </c>
      <c r="E352" s="202" t="s">
        <v>677</v>
      </c>
      <c r="F352" s="202" t="s">
        <v>678</v>
      </c>
      <c r="G352" s="200"/>
      <c r="H352" s="200"/>
      <c r="I352" s="203"/>
      <c r="J352" s="204">
        <f>BK352</f>
        <v>0</v>
      </c>
      <c r="K352" s="200"/>
      <c r="L352" s="205"/>
      <c r="M352" s="206"/>
      <c r="N352" s="207"/>
      <c r="O352" s="207"/>
      <c r="P352" s="208">
        <f>P353</f>
        <v>0</v>
      </c>
      <c r="Q352" s="207"/>
      <c r="R352" s="208">
        <f>R353</f>
        <v>0.056434045000000002</v>
      </c>
      <c r="S352" s="207"/>
      <c r="T352" s="209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84</v>
      </c>
      <c r="AT352" s="211" t="s">
        <v>74</v>
      </c>
      <c r="AU352" s="211" t="s">
        <v>75</v>
      </c>
      <c r="AY352" s="210" t="s">
        <v>183</v>
      </c>
      <c r="BK352" s="212">
        <f>BK353</f>
        <v>0</v>
      </c>
    </row>
    <row r="353" s="12" customFormat="1" ht="22.8" customHeight="1">
      <c r="A353" s="12"/>
      <c r="B353" s="199"/>
      <c r="C353" s="200"/>
      <c r="D353" s="201" t="s">
        <v>74</v>
      </c>
      <c r="E353" s="213" t="s">
        <v>679</v>
      </c>
      <c r="F353" s="213" t="s">
        <v>680</v>
      </c>
      <c r="G353" s="200"/>
      <c r="H353" s="200"/>
      <c r="I353" s="203"/>
      <c r="J353" s="214">
        <f>BK353</f>
        <v>0</v>
      </c>
      <c r="K353" s="200"/>
      <c r="L353" s="205"/>
      <c r="M353" s="206"/>
      <c r="N353" s="207"/>
      <c r="O353" s="207"/>
      <c r="P353" s="208">
        <f>SUM(P354:P358)</f>
        <v>0</v>
      </c>
      <c r="Q353" s="207"/>
      <c r="R353" s="208">
        <f>SUM(R354:R358)</f>
        <v>0.056434045000000002</v>
      </c>
      <c r="S353" s="207"/>
      <c r="T353" s="209">
        <f>SUM(T354:T358)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0" t="s">
        <v>84</v>
      </c>
      <c r="AT353" s="211" t="s">
        <v>74</v>
      </c>
      <c r="AU353" s="211" t="s">
        <v>82</v>
      </c>
      <c r="AY353" s="210" t="s">
        <v>183</v>
      </c>
      <c r="BK353" s="212">
        <f>SUM(BK354:BK358)</f>
        <v>0</v>
      </c>
    </row>
    <row r="354" s="2" customFormat="1" ht="24.15" customHeight="1">
      <c r="A354" s="40"/>
      <c r="B354" s="41"/>
      <c r="C354" s="215" t="s">
        <v>536</v>
      </c>
      <c r="D354" s="215" t="s">
        <v>185</v>
      </c>
      <c r="E354" s="216" t="s">
        <v>681</v>
      </c>
      <c r="F354" s="217" t="s">
        <v>682</v>
      </c>
      <c r="G354" s="218" t="s">
        <v>304</v>
      </c>
      <c r="H354" s="219">
        <v>142.87100000000001</v>
      </c>
      <c r="I354" s="220"/>
      <c r="J354" s="221">
        <f>ROUND(I354*H354,2)</f>
        <v>0</v>
      </c>
      <c r="K354" s="217" t="s">
        <v>189</v>
      </c>
      <c r="L354" s="46"/>
      <c r="M354" s="222" t="s">
        <v>19</v>
      </c>
      <c r="N354" s="223" t="s">
        <v>46</v>
      </c>
      <c r="O354" s="86"/>
      <c r="P354" s="224">
        <f>O354*H354</f>
        <v>0</v>
      </c>
      <c r="Q354" s="224">
        <v>0.00039500000000000001</v>
      </c>
      <c r="R354" s="224">
        <f>Q354*H354</f>
        <v>0.056434045000000002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277</v>
      </c>
      <c r="AT354" s="226" t="s">
        <v>185</v>
      </c>
      <c r="AU354" s="226" t="s">
        <v>84</v>
      </c>
      <c r="AY354" s="19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82</v>
      </c>
      <c r="BK354" s="227">
        <f>ROUND(I354*H354,2)</f>
        <v>0</v>
      </c>
      <c r="BL354" s="19" t="s">
        <v>277</v>
      </c>
      <c r="BM354" s="226" t="s">
        <v>683</v>
      </c>
    </row>
    <row r="355" s="2" customFormat="1">
      <c r="A355" s="40"/>
      <c r="B355" s="41"/>
      <c r="C355" s="42"/>
      <c r="D355" s="228" t="s">
        <v>192</v>
      </c>
      <c r="E355" s="42"/>
      <c r="F355" s="229" t="s">
        <v>684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192</v>
      </c>
      <c r="AU355" s="19" t="s">
        <v>84</v>
      </c>
    </row>
    <row r="356" s="2" customFormat="1">
      <c r="A356" s="40"/>
      <c r="B356" s="41"/>
      <c r="C356" s="42"/>
      <c r="D356" s="235" t="s">
        <v>274</v>
      </c>
      <c r="E356" s="42"/>
      <c r="F356" s="255" t="s">
        <v>685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274</v>
      </c>
      <c r="AU356" s="19" t="s">
        <v>84</v>
      </c>
    </row>
    <row r="357" s="14" customFormat="1">
      <c r="A357" s="14"/>
      <c r="B357" s="244"/>
      <c r="C357" s="245"/>
      <c r="D357" s="235" t="s">
        <v>194</v>
      </c>
      <c r="E357" s="246" t="s">
        <v>19</v>
      </c>
      <c r="F357" s="247" t="s">
        <v>686</v>
      </c>
      <c r="G357" s="245"/>
      <c r="H357" s="248">
        <v>142.87100000000001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194</v>
      </c>
      <c r="AU357" s="254" t="s">
        <v>84</v>
      </c>
      <c r="AV357" s="14" t="s">
        <v>84</v>
      </c>
      <c r="AW357" s="14" t="s">
        <v>36</v>
      </c>
      <c r="AX357" s="14" t="s">
        <v>75</v>
      </c>
      <c r="AY357" s="254" t="s">
        <v>183</v>
      </c>
    </row>
    <row r="358" s="15" customFormat="1">
      <c r="A358" s="15"/>
      <c r="B358" s="259"/>
      <c r="C358" s="260"/>
      <c r="D358" s="235" t="s">
        <v>194</v>
      </c>
      <c r="E358" s="261" t="s">
        <v>19</v>
      </c>
      <c r="F358" s="262" t="s">
        <v>320</v>
      </c>
      <c r="G358" s="260"/>
      <c r="H358" s="263">
        <v>142.87100000000001</v>
      </c>
      <c r="I358" s="264"/>
      <c r="J358" s="260"/>
      <c r="K358" s="260"/>
      <c r="L358" s="265"/>
      <c r="M358" s="280"/>
      <c r="N358" s="281"/>
      <c r="O358" s="281"/>
      <c r="P358" s="281"/>
      <c r="Q358" s="281"/>
      <c r="R358" s="281"/>
      <c r="S358" s="281"/>
      <c r="T358" s="28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9" t="s">
        <v>194</v>
      </c>
      <c r="AU358" s="269" t="s">
        <v>84</v>
      </c>
      <c r="AV358" s="15" t="s">
        <v>190</v>
      </c>
      <c r="AW358" s="15" t="s">
        <v>36</v>
      </c>
      <c r="AX358" s="15" t="s">
        <v>82</v>
      </c>
      <c r="AY358" s="269" t="s">
        <v>183</v>
      </c>
    </row>
    <row r="359" s="2" customFormat="1" ht="6.96" customHeight="1">
      <c r="A359" s="40"/>
      <c r="B359" s="61"/>
      <c r="C359" s="62"/>
      <c r="D359" s="62"/>
      <c r="E359" s="62"/>
      <c r="F359" s="62"/>
      <c r="G359" s="62"/>
      <c r="H359" s="62"/>
      <c r="I359" s="62"/>
      <c r="J359" s="62"/>
      <c r="K359" s="62"/>
      <c r="L359" s="46"/>
      <c r="M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</sheetData>
  <sheetProtection sheet="1" autoFilter="0" formatColumns="0" formatRows="0" objects="1" scenarios="1" spinCount="100000" saltValue="tqOsOWtnoNyNHLONT4H0vZA5quoMU6eqvFfSv1vsI7l2P64082TGXIEd5W61M1rln+Eestdn0kRA8N0av3I9gQ==" hashValue="EvEy8/Ezt0BIjsccKjFV2+DADdFbbom8lqp4aZgZJ1DY2c6mYpQsngBxne9EuuDWKeHuVRXLlpoX33t0b4KI6g==" algorithmName="SHA-512" password="CC35"/>
  <autoFilter ref="C96:K3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3" r:id="rId1" display="https://podminky.urs.cz/item/CS_URS_2023_01/113107222"/>
    <hyperlink ref="F106" r:id="rId2" display="https://podminky.urs.cz/item/CS_URS_2023_01/113107332"/>
    <hyperlink ref="F109" r:id="rId3" display="https://podminky.urs.cz/item/CS_URS_2023_01/122251104"/>
    <hyperlink ref="F112" r:id="rId4" display="https://podminky.urs.cz/item/CS_URS_2023_01/132251101"/>
    <hyperlink ref="F117" r:id="rId5" display="https://podminky.urs.cz/item/CS_URS_2023_01/133251101"/>
    <hyperlink ref="F122" r:id="rId6" display="https://podminky.urs.cz/item/CS_URS_2023_01/162751117.dp"/>
    <hyperlink ref="F127" r:id="rId7" display="https://podminky.urs.cz/item/CS_URS_2023_01/162751117.dp"/>
    <hyperlink ref="F129" r:id="rId8" display="https://podminky.urs.cz/item/CS_URS_2023_01/171251101"/>
    <hyperlink ref="F132" r:id="rId9" display="https://podminky.urs.cz/item/CS_URS_2023_01/171201221"/>
    <hyperlink ref="F137" r:id="rId10" display="https://podminky.urs.cz/item/CS_URS_2023_01/174151101"/>
    <hyperlink ref="F146" r:id="rId11" display="https://podminky.urs.cz/item/CS_URS_2023_01/175111101"/>
    <hyperlink ref="F153" r:id="rId12" display="https://podminky.urs.cz/item/CS_URS_2023_01/181351103"/>
    <hyperlink ref="F156" r:id="rId13" display="https://podminky.urs.cz/item/CS_URS_2023_01/181411131"/>
    <hyperlink ref="F167" r:id="rId14" display="https://podminky.urs.cz/item/CS_URS_2023_01/181951111"/>
    <hyperlink ref="F169" r:id="rId15" display="https://podminky.urs.cz/item/CS_URS_2023_01/181951112"/>
    <hyperlink ref="F171" r:id="rId16" display="https://podminky.urs.cz/item/CS_URS_2023_01/183151117"/>
    <hyperlink ref="F175" r:id="rId17" display="https://podminky.urs.cz/item/CS_URS_2023_01/184102114"/>
    <hyperlink ref="F178" r:id="rId18" display="https://podminky.urs.cz/item/CS_URS_2023_01/184215132"/>
    <hyperlink ref="F182" r:id="rId19" display="https://podminky.urs.cz/item/CS_URS_2023_01/184501131"/>
    <hyperlink ref="F186" r:id="rId20" display="https://podminky.urs.cz/item/CS_URS_2023_01/184801121"/>
    <hyperlink ref="F188" r:id="rId21" display="https://podminky.urs.cz/item/CS_URS_2023_01/184911431"/>
    <hyperlink ref="F196" r:id="rId22" display="https://podminky.urs.cz/item/CS_URS_2023_01/212752412"/>
    <hyperlink ref="F200" r:id="rId23" display="https://podminky.urs.cz/item/CS_URS_2023_01/451541111"/>
    <hyperlink ref="F205" r:id="rId24" display="https://podminky.urs.cz/item/CS_URS_2023_01/452311131"/>
    <hyperlink ref="F210" r:id="rId25" display="https://podminky.urs.cz/item/CS_URS_2023_01/452386111"/>
    <hyperlink ref="F213" r:id="rId26" display="https://podminky.urs.cz/item/CS_URS_2023_01/564851011"/>
    <hyperlink ref="F218" r:id="rId27" display="https://podminky.urs.cz/item/CS_URS_2023_01/564861111"/>
    <hyperlink ref="F221" r:id="rId28" display="https://podminky.urs.cz/item/CS_URS_2023_01/564952111"/>
    <hyperlink ref="F224" r:id="rId29" display="https://podminky.urs.cz/item/CS_URS_2023_01/565165112"/>
    <hyperlink ref="F227" r:id="rId30" display="https://podminky.urs.cz/item/CS_URS_2023_01/571908111"/>
    <hyperlink ref="F230" r:id="rId31" display="https://podminky.urs.cz/item/CS_URS_2023_01/573111112"/>
    <hyperlink ref="F233" r:id="rId32" display="https://podminky.urs.cz/item/CS_URS_2023_01/573211107"/>
    <hyperlink ref="F236" r:id="rId33" display="https://podminky.urs.cz/item/CS_URS_2023_01/577134111"/>
    <hyperlink ref="F239" r:id="rId34" display="https://podminky.urs.cz/item/CS_URS_2023_01/596211110"/>
    <hyperlink ref="F246" r:id="rId35" display="https://podminky.urs.cz/item/CS_URS_2023_01/596811311"/>
    <hyperlink ref="F254" r:id="rId36" display="https://podminky.urs.cz/item/CS_URS_2023_01/895941302"/>
    <hyperlink ref="F257" r:id="rId37" display="https://podminky.urs.cz/item/CS_URS_2023_01/895941313"/>
    <hyperlink ref="F260" r:id="rId38" display="https://podminky.urs.cz/item/CS_URS_2023_01/895941322"/>
    <hyperlink ref="F263" r:id="rId39" display="https://podminky.urs.cz/item/CS_URS_2023_01/895941331"/>
    <hyperlink ref="F267" r:id="rId40" display="https://podminky.urs.cz/item/CS_URS_2023_01/899204112"/>
    <hyperlink ref="F271" r:id="rId41" display="https://podminky.urs.cz/item/CS_URS_2023_01/899623161"/>
    <hyperlink ref="F277" r:id="rId42" display="https://podminky.urs.cz/item/CS_URS_2023_01/916111123"/>
    <hyperlink ref="F284" r:id="rId43" display="https://podminky.urs.cz/item/CS_URS_2023_01/916131213"/>
    <hyperlink ref="F295" r:id="rId44" display="https://podminky.urs.cz/item/CS_URS_2023_01/916231213"/>
    <hyperlink ref="F308" r:id="rId45" display="https://podminky.urs.cz/item/CS_URS_2023_01/919726121"/>
    <hyperlink ref="F319" r:id="rId46" display="https://podminky.urs.cz/item/CS_URS_2023_01/997221615"/>
    <hyperlink ref="F324" r:id="rId47" display="https://podminky.urs.cz/item/CS_URS_2023_01/997221655"/>
    <hyperlink ref="F328" r:id="rId48" display="https://podminky.urs.cz/item/CS_URS_2023_01/998225111"/>
    <hyperlink ref="F331" r:id="rId49" display="https://podminky.urs.cz/item/CS_URS_2023_01/122252204"/>
    <hyperlink ref="F336" r:id="rId50" display="https://podminky.urs.cz/item/CS_URS_2023_01/162751117.dp"/>
    <hyperlink ref="F343" r:id="rId51" display="https://podminky.urs.cz/item/CS_URS_2023_01/171201221"/>
    <hyperlink ref="F348" r:id="rId52" display="https://podminky.urs.cz/item/CS_URS_2023_01/919726121"/>
    <hyperlink ref="F355" r:id="rId53" display="https://podminky.urs.cz/item/CS_URS_2023_01/711161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687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ROUND((SUM(BE89:BE111)),  2)</f>
        <v>0</v>
      </c>
      <c r="G35" s="40"/>
      <c r="H35" s="40"/>
      <c r="I35" s="160">
        <v>0.20999999999999999</v>
      </c>
      <c r="J35" s="159">
        <f>ROUND(((SUM(BE89:BE111))*I35),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ROUND((SUM(BF89:BF111)),  2)</f>
        <v>0</v>
      </c>
      <c r="G36" s="40"/>
      <c r="H36" s="40"/>
      <c r="I36" s="160">
        <v>0.14999999999999999</v>
      </c>
      <c r="J36" s="159">
        <f>ROUND(((SUM(BF89:BF111))*I36),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ROUND((SUM(BG89:BG111)),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ROUND((SUM(BH89:BH111)),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ROUND((SUM(BI89:BI111)),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000 - VON - Vedlější a ostatní náklady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688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689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690</v>
      </c>
      <c r="E66" s="185"/>
      <c r="F66" s="185"/>
      <c r="G66" s="185"/>
      <c r="H66" s="185"/>
      <c r="I66" s="185"/>
      <c r="J66" s="186">
        <f>J100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691</v>
      </c>
      <c r="E67" s="185"/>
      <c r="F67" s="185"/>
      <c r="G67" s="185"/>
      <c r="H67" s="185"/>
      <c r="I67" s="185"/>
      <c r="J67" s="186">
        <f>J103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PROJEKTOVÁ DOKUMENTACE PRO VÝSTAVBU NOVÉ HALY V DÍLNÁCH SŠ KRALOVICE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156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000 - VON - Vedlější a ostatní náklady stavby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p.č.664, 5665/2, 5665/3, obec:Kralovice [559075]</v>
      </c>
      <c r="G83" s="42"/>
      <c r="H83" s="42"/>
      <c r="I83" s="34" t="s">
        <v>23</v>
      </c>
      <c r="J83" s="74" t="str">
        <f>IF(J14="","",J14)</f>
        <v>3. 11. 2023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4.45" customHeight="1">
      <c r="A85" s="40"/>
      <c r="B85" s="41"/>
      <c r="C85" s="34" t="s">
        <v>25</v>
      </c>
      <c r="D85" s="42"/>
      <c r="E85" s="42"/>
      <c r="F85" s="29" t="str">
        <f>E17</f>
        <v>Střední škola,Kralovice,nám.Osvobození 32,Kralovic</v>
      </c>
      <c r="G85" s="42"/>
      <c r="H85" s="42"/>
      <c r="I85" s="34" t="s">
        <v>33</v>
      </c>
      <c r="J85" s="38" t="str">
        <f>E23</f>
        <v>TORION, projekční kancelář s.r.o.,Mánesova 1,Plzeň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169</v>
      </c>
      <c r="D88" s="191" t="s">
        <v>60</v>
      </c>
      <c r="E88" s="191" t="s">
        <v>56</v>
      </c>
      <c r="F88" s="191" t="s">
        <v>57</v>
      </c>
      <c r="G88" s="191" t="s">
        <v>170</v>
      </c>
      <c r="H88" s="191" t="s">
        <v>171</v>
      </c>
      <c r="I88" s="191" t="s">
        <v>172</v>
      </c>
      <c r="J88" s="191" t="s">
        <v>162</v>
      </c>
      <c r="K88" s="192" t="s">
        <v>173</v>
      </c>
      <c r="L88" s="193"/>
      <c r="M88" s="94" t="s">
        <v>19</v>
      </c>
      <c r="N88" s="95" t="s">
        <v>45</v>
      </c>
      <c r="O88" s="95" t="s">
        <v>174</v>
      </c>
      <c r="P88" s="95" t="s">
        <v>175</v>
      </c>
      <c r="Q88" s="95" t="s">
        <v>176</v>
      </c>
      <c r="R88" s="95" t="s">
        <v>177</v>
      </c>
      <c r="S88" s="95" t="s">
        <v>178</v>
      </c>
      <c r="T88" s="96" t="s">
        <v>179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163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692</v>
      </c>
      <c r="F90" s="202" t="s">
        <v>693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P91+P100+P103</f>
        <v>0</v>
      </c>
      <c r="Q90" s="207"/>
      <c r="R90" s="208">
        <f>R91+R100+R103</f>
        <v>0</v>
      </c>
      <c r="S90" s="207"/>
      <c r="T90" s="209">
        <f>T91+T100+T103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208</v>
      </c>
      <c r="AT90" s="211" t="s">
        <v>74</v>
      </c>
      <c r="AU90" s="211" t="s">
        <v>75</v>
      </c>
      <c r="AY90" s="210" t="s">
        <v>183</v>
      </c>
      <c r="BK90" s="212">
        <f>BK91+BK100+BK103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694</v>
      </c>
      <c r="F91" s="213" t="s">
        <v>695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SUM(P92:P99)</f>
        <v>0</v>
      </c>
      <c r="Q91" s="207"/>
      <c r="R91" s="208">
        <f>SUM(R92:R99)</f>
        <v>0</v>
      </c>
      <c r="S91" s="207"/>
      <c r="T91" s="209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208</v>
      </c>
      <c r="AT91" s="211" t="s">
        <v>74</v>
      </c>
      <c r="AU91" s="211" t="s">
        <v>82</v>
      </c>
      <c r="AY91" s="210" t="s">
        <v>183</v>
      </c>
      <c r="BK91" s="212">
        <f>SUM(BK92:BK99)</f>
        <v>0</v>
      </c>
    </row>
    <row r="92" s="2" customFormat="1" ht="16.5" customHeight="1">
      <c r="A92" s="40"/>
      <c r="B92" s="41"/>
      <c r="C92" s="215" t="s">
        <v>82</v>
      </c>
      <c r="D92" s="215" t="s">
        <v>185</v>
      </c>
      <c r="E92" s="216" t="s">
        <v>696</v>
      </c>
      <c r="F92" s="217" t="s">
        <v>697</v>
      </c>
      <c r="G92" s="218" t="s">
        <v>188</v>
      </c>
      <c r="H92" s="219">
        <v>1</v>
      </c>
      <c r="I92" s="220"/>
      <c r="J92" s="221">
        <f>ROUND(I92*H92,2)</f>
        <v>0</v>
      </c>
      <c r="K92" s="217" t="s">
        <v>189</v>
      </c>
      <c r="L92" s="46"/>
      <c r="M92" s="222" t="s">
        <v>19</v>
      </c>
      <c r="N92" s="223" t="s">
        <v>46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698</v>
      </c>
      <c r="AT92" s="226" t="s">
        <v>185</v>
      </c>
      <c r="AU92" s="226" t="s">
        <v>84</v>
      </c>
      <c r="AY92" s="19" t="s">
        <v>183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698</v>
      </c>
      <c r="BM92" s="226" t="s">
        <v>699</v>
      </c>
    </row>
    <row r="93" s="2" customFormat="1">
      <c r="A93" s="40"/>
      <c r="B93" s="41"/>
      <c r="C93" s="42"/>
      <c r="D93" s="228" t="s">
        <v>192</v>
      </c>
      <c r="E93" s="42"/>
      <c r="F93" s="229" t="s">
        <v>700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192</v>
      </c>
      <c r="AU93" s="19" t="s">
        <v>84</v>
      </c>
    </row>
    <row r="94" s="2" customFormat="1" ht="16.5" customHeight="1">
      <c r="A94" s="40"/>
      <c r="B94" s="41"/>
      <c r="C94" s="215" t="s">
        <v>84</v>
      </c>
      <c r="D94" s="215" t="s">
        <v>185</v>
      </c>
      <c r="E94" s="216" t="s">
        <v>701</v>
      </c>
      <c r="F94" s="217" t="s">
        <v>702</v>
      </c>
      <c r="G94" s="218" t="s">
        <v>188</v>
      </c>
      <c r="H94" s="219">
        <v>1</v>
      </c>
      <c r="I94" s="220"/>
      <c r="J94" s="221">
        <f>ROUND(I94*H94,2)</f>
        <v>0</v>
      </c>
      <c r="K94" s="217" t="s">
        <v>189</v>
      </c>
      <c r="L94" s="46"/>
      <c r="M94" s="222" t="s">
        <v>19</v>
      </c>
      <c r="N94" s="223" t="s">
        <v>46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698</v>
      </c>
      <c r="AT94" s="226" t="s">
        <v>185</v>
      </c>
      <c r="AU94" s="226" t="s">
        <v>84</v>
      </c>
      <c r="AY94" s="19" t="s">
        <v>183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82</v>
      </c>
      <c r="BK94" s="227">
        <f>ROUND(I94*H94,2)</f>
        <v>0</v>
      </c>
      <c r="BL94" s="19" t="s">
        <v>698</v>
      </c>
      <c r="BM94" s="226" t="s">
        <v>703</v>
      </c>
    </row>
    <row r="95" s="2" customFormat="1">
      <c r="A95" s="40"/>
      <c r="B95" s="41"/>
      <c r="C95" s="42"/>
      <c r="D95" s="228" t="s">
        <v>192</v>
      </c>
      <c r="E95" s="42"/>
      <c r="F95" s="229" t="s">
        <v>704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192</v>
      </c>
      <c r="AU95" s="19" t="s">
        <v>84</v>
      </c>
    </row>
    <row r="96" s="2" customFormat="1" ht="16.5" customHeight="1">
      <c r="A96" s="40"/>
      <c r="B96" s="41"/>
      <c r="C96" s="215" t="s">
        <v>114</v>
      </c>
      <c r="D96" s="215" t="s">
        <v>185</v>
      </c>
      <c r="E96" s="216" t="s">
        <v>705</v>
      </c>
      <c r="F96" s="217" t="s">
        <v>706</v>
      </c>
      <c r="G96" s="218" t="s">
        <v>188</v>
      </c>
      <c r="H96" s="219">
        <v>1</v>
      </c>
      <c r="I96" s="220"/>
      <c r="J96" s="221">
        <f>ROUND(I96*H96,2)</f>
        <v>0</v>
      </c>
      <c r="K96" s="217" t="s">
        <v>189</v>
      </c>
      <c r="L96" s="46"/>
      <c r="M96" s="222" t="s">
        <v>19</v>
      </c>
      <c r="N96" s="223" t="s">
        <v>46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698</v>
      </c>
      <c r="AT96" s="226" t="s">
        <v>185</v>
      </c>
      <c r="AU96" s="226" t="s">
        <v>84</v>
      </c>
      <c r="AY96" s="19" t="s">
        <v>183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698</v>
      </c>
      <c r="BM96" s="226" t="s">
        <v>707</v>
      </c>
    </row>
    <row r="97" s="2" customFormat="1">
      <c r="A97" s="40"/>
      <c r="B97" s="41"/>
      <c r="C97" s="42"/>
      <c r="D97" s="228" t="s">
        <v>192</v>
      </c>
      <c r="E97" s="42"/>
      <c r="F97" s="229" t="s">
        <v>708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192</v>
      </c>
      <c r="AU97" s="19" t="s">
        <v>84</v>
      </c>
    </row>
    <row r="98" s="2" customFormat="1" ht="16.5" customHeight="1">
      <c r="A98" s="40"/>
      <c r="B98" s="41"/>
      <c r="C98" s="215" t="s">
        <v>190</v>
      </c>
      <c r="D98" s="215" t="s">
        <v>185</v>
      </c>
      <c r="E98" s="216" t="s">
        <v>709</v>
      </c>
      <c r="F98" s="217" t="s">
        <v>710</v>
      </c>
      <c r="G98" s="218" t="s">
        <v>188</v>
      </c>
      <c r="H98" s="219">
        <v>1</v>
      </c>
      <c r="I98" s="220"/>
      <c r="J98" s="221">
        <f>ROUND(I98*H98,2)</f>
        <v>0</v>
      </c>
      <c r="K98" s="217" t="s">
        <v>189</v>
      </c>
      <c r="L98" s="46"/>
      <c r="M98" s="222" t="s">
        <v>19</v>
      </c>
      <c r="N98" s="223" t="s">
        <v>46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698</v>
      </c>
      <c r="AT98" s="226" t="s">
        <v>185</v>
      </c>
      <c r="AU98" s="226" t="s">
        <v>84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698</v>
      </c>
      <c r="BM98" s="226" t="s">
        <v>711</v>
      </c>
    </row>
    <row r="99" s="2" customFormat="1">
      <c r="A99" s="40"/>
      <c r="B99" s="41"/>
      <c r="C99" s="42"/>
      <c r="D99" s="228" t="s">
        <v>192</v>
      </c>
      <c r="E99" s="42"/>
      <c r="F99" s="229" t="s">
        <v>712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192</v>
      </c>
      <c r="AU99" s="19" t="s">
        <v>84</v>
      </c>
    </row>
    <row r="100" s="12" customFormat="1" ht="22.8" customHeight="1">
      <c r="A100" s="12"/>
      <c r="B100" s="199"/>
      <c r="C100" s="200"/>
      <c r="D100" s="201" t="s">
        <v>74</v>
      </c>
      <c r="E100" s="213" t="s">
        <v>713</v>
      </c>
      <c r="F100" s="213" t="s">
        <v>714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208</v>
      </c>
      <c r="AT100" s="211" t="s">
        <v>74</v>
      </c>
      <c r="AU100" s="211" t="s">
        <v>82</v>
      </c>
      <c r="AY100" s="210" t="s">
        <v>183</v>
      </c>
      <c r="BK100" s="212">
        <f>SUM(BK101:BK102)</f>
        <v>0</v>
      </c>
    </row>
    <row r="101" s="2" customFormat="1" ht="16.5" customHeight="1">
      <c r="A101" s="40"/>
      <c r="B101" s="41"/>
      <c r="C101" s="215" t="s">
        <v>208</v>
      </c>
      <c r="D101" s="215" t="s">
        <v>185</v>
      </c>
      <c r="E101" s="216" t="s">
        <v>715</v>
      </c>
      <c r="F101" s="217" t="s">
        <v>714</v>
      </c>
      <c r="G101" s="218" t="s">
        <v>188</v>
      </c>
      <c r="H101" s="219">
        <v>1</v>
      </c>
      <c r="I101" s="220"/>
      <c r="J101" s="221">
        <f>ROUND(I101*H101,2)</f>
        <v>0</v>
      </c>
      <c r="K101" s="217" t="s">
        <v>189</v>
      </c>
      <c r="L101" s="46"/>
      <c r="M101" s="222" t="s">
        <v>19</v>
      </c>
      <c r="N101" s="223" t="s">
        <v>46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698</v>
      </c>
      <c r="AT101" s="226" t="s">
        <v>185</v>
      </c>
      <c r="AU101" s="226" t="s">
        <v>84</v>
      </c>
      <c r="AY101" s="19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698</v>
      </c>
      <c r="BM101" s="226" t="s">
        <v>716</v>
      </c>
    </row>
    <row r="102" s="2" customFormat="1">
      <c r="A102" s="40"/>
      <c r="B102" s="41"/>
      <c r="C102" s="42"/>
      <c r="D102" s="228" t="s">
        <v>192</v>
      </c>
      <c r="E102" s="42"/>
      <c r="F102" s="229" t="s">
        <v>717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84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718</v>
      </c>
      <c r="F103" s="213" t="s">
        <v>719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SUM(P104:P111)</f>
        <v>0</v>
      </c>
      <c r="Q103" s="207"/>
      <c r="R103" s="208">
        <f>SUM(R104:R111)</f>
        <v>0</v>
      </c>
      <c r="S103" s="207"/>
      <c r="T103" s="209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208</v>
      </c>
      <c r="AT103" s="211" t="s">
        <v>74</v>
      </c>
      <c r="AU103" s="211" t="s">
        <v>82</v>
      </c>
      <c r="AY103" s="210" t="s">
        <v>183</v>
      </c>
      <c r="BK103" s="212">
        <f>SUM(BK104:BK111)</f>
        <v>0</v>
      </c>
    </row>
    <row r="104" s="2" customFormat="1" ht="16.5" customHeight="1">
      <c r="A104" s="40"/>
      <c r="B104" s="41"/>
      <c r="C104" s="215" t="s">
        <v>214</v>
      </c>
      <c r="D104" s="215" t="s">
        <v>185</v>
      </c>
      <c r="E104" s="216" t="s">
        <v>720</v>
      </c>
      <c r="F104" s="217" t="s">
        <v>721</v>
      </c>
      <c r="G104" s="218" t="s">
        <v>188</v>
      </c>
      <c r="H104" s="219">
        <v>1</v>
      </c>
      <c r="I104" s="220"/>
      <c r="J104" s="221">
        <f>ROUND(I104*H104,2)</f>
        <v>0</v>
      </c>
      <c r="K104" s="217" t="s">
        <v>189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698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698</v>
      </c>
      <c r="BM104" s="226" t="s">
        <v>722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723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84</v>
      </c>
    </row>
    <row r="106" s="2" customFormat="1" ht="16.5" customHeight="1">
      <c r="A106" s="40"/>
      <c r="B106" s="41"/>
      <c r="C106" s="215" t="s">
        <v>219</v>
      </c>
      <c r="D106" s="215" t="s">
        <v>185</v>
      </c>
      <c r="E106" s="216" t="s">
        <v>724</v>
      </c>
      <c r="F106" s="217" t="s">
        <v>725</v>
      </c>
      <c r="G106" s="218" t="s">
        <v>188</v>
      </c>
      <c r="H106" s="219">
        <v>1</v>
      </c>
      <c r="I106" s="220"/>
      <c r="J106" s="221">
        <f>ROUND(I106*H106,2)</f>
        <v>0</v>
      </c>
      <c r="K106" s="217" t="s">
        <v>189</v>
      </c>
      <c r="L106" s="46"/>
      <c r="M106" s="222" t="s">
        <v>19</v>
      </c>
      <c r="N106" s="223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698</v>
      </c>
      <c r="AT106" s="226" t="s">
        <v>185</v>
      </c>
      <c r="AU106" s="226" t="s">
        <v>84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698</v>
      </c>
      <c r="BM106" s="226" t="s">
        <v>726</v>
      </c>
    </row>
    <row r="107" s="2" customFormat="1">
      <c r="A107" s="40"/>
      <c r="B107" s="41"/>
      <c r="C107" s="42"/>
      <c r="D107" s="228" t="s">
        <v>192</v>
      </c>
      <c r="E107" s="42"/>
      <c r="F107" s="229" t="s">
        <v>727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84</v>
      </c>
    </row>
    <row r="108" s="2" customFormat="1" ht="16.5" customHeight="1">
      <c r="A108" s="40"/>
      <c r="B108" s="41"/>
      <c r="C108" s="215" t="s">
        <v>226</v>
      </c>
      <c r="D108" s="215" t="s">
        <v>185</v>
      </c>
      <c r="E108" s="216" t="s">
        <v>728</v>
      </c>
      <c r="F108" s="217" t="s">
        <v>729</v>
      </c>
      <c r="G108" s="218" t="s">
        <v>188</v>
      </c>
      <c r="H108" s="219">
        <v>1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698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698</v>
      </c>
      <c r="BM108" s="226" t="s">
        <v>730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731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 ht="16.5" customHeight="1">
      <c r="A110" s="40"/>
      <c r="B110" s="41"/>
      <c r="C110" s="215" t="s">
        <v>224</v>
      </c>
      <c r="D110" s="215" t="s">
        <v>185</v>
      </c>
      <c r="E110" s="216" t="s">
        <v>732</v>
      </c>
      <c r="F110" s="217" t="s">
        <v>733</v>
      </c>
      <c r="G110" s="218" t="s">
        <v>188</v>
      </c>
      <c r="H110" s="219">
        <v>1</v>
      </c>
      <c r="I110" s="220"/>
      <c r="J110" s="221">
        <f>ROUND(I110*H110,2)</f>
        <v>0</v>
      </c>
      <c r="K110" s="217" t="s">
        <v>189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698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698</v>
      </c>
      <c r="BM110" s="226" t="s">
        <v>734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735</v>
      </c>
      <c r="G111" s="42"/>
      <c r="H111" s="42"/>
      <c r="I111" s="230"/>
      <c r="J111" s="42"/>
      <c r="K111" s="42"/>
      <c r="L111" s="46"/>
      <c r="M111" s="283"/>
      <c r="N111" s="284"/>
      <c r="O111" s="285"/>
      <c r="P111" s="285"/>
      <c r="Q111" s="285"/>
      <c r="R111" s="285"/>
      <c r="S111" s="285"/>
      <c r="T111" s="286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ygijg4rEeZDxR2QWTYnjsvWfU/e3lHyDzD22D5BNpgiRigkqKt6UZgXzBhS0T4vNZ2j9nAEXzhI2CQtmA59m3g==" hashValue="dsVfZZhCKParh1Y7BcV77GiA7syVDQwOf41Dwo+mVzQHWjdbfh4y5L+U7FctaRniNsRH+135QEFkY3PBRHSNNg==" algorithmName="SHA-512" password="CC35"/>
  <autoFilter ref="C88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012103000"/>
    <hyperlink ref="F95" r:id="rId2" display="https://podminky.urs.cz/item/CS_URS_2023_01/012203000"/>
    <hyperlink ref="F97" r:id="rId3" display="https://podminky.urs.cz/item/CS_URS_2023_01/012303000"/>
    <hyperlink ref="F99" r:id="rId4" display="https://podminky.urs.cz/item/CS_URS_2023_01/013244000"/>
    <hyperlink ref="F102" r:id="rId5" display="https://podminky.urs.cz/item/CS_URS_2023_01/030001000"/>
    <hyperlink ref="F105" r:id="rId6" display="https://podminky.urs.cz/item/CS_URS_2023_01/043154000"/>
    <hyperlink ref="F107" r:id="rId7" display="https://podminky.urs.cz/item/CS_URS_2023_01/044002000"/>
    <hyperlink ref="F109" r:id="rId8" display="https://podminky.urs.cz/item/CS_URS_2023_01/045203000"/>
    <hyperlink ref="F111" r:id="rId9" display="https://podminky.urs.cz/item/CS_URS_2023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736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737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ROUND((SUM(BE95:BE969)),  2)</f>
        <v>0</v>
      </c>
      <c r="G35" s="40"/>
      <c r="H35" s="40"/>
      <c r="I35" s="160">
        <v>0.20999999999999999</v>
      </c>
      <c r="J35" s="159">
        <f>ROUND(((SUM(BE95:BE969))*I35),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ROUND((SUM(BF95:BF969)),  2)</f>
        <v>0</v>
      </c>
      <c r="G36" s="40"/>
      <c r="H36" s="40"/>
      <c r="I36" s="160">
        <v>0.14999999999999999</v>
      </c>
      <c r="J36" s="159">
        <f>ROUND(((SUM(BF95:BF969))*I36),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ROUND((SUM(BG95:BG969)),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ROUND((SUM(BH95:BH969)),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ROUND((SUM(BI95:BI969)),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736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D.1.1.2 - ARCHITEKTONICKO-STAVEBNÍ ŘEŠENÍ (ASŘ)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738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739</v>
      </c>
      <c r="E66" s="185"/>
      <c r="F66" s="185"/>
      <c r="G66" s="185"/>
      <c r="H66" s="185"/>
      <c r="I66" s="185"/>
      <c r="J66" s="186">
        <f>J132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J619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740</v>
      </c>
      <c r="E68" s="185"/>
      <c r="F68" s="185"/>
      <c r="G68" s="185"/>
      <c r="H68" s="185"/>
      <c r="I68" s="185"/>
      <c r="J68" s="186">
        <f>J620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297</v>
      </c>
      <c r="E69" s="180"/>
      <c r="F69" s="180"/>
      <c r="G69" s="180"/>
      <c r="H69" s="180"/>
      <c r="I69" s="180"/>
      <c r="J69" s="181">
        <f>J623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741</v>
      </c>
      <c r="E70" s="185"/>
      <c r="F70" s="185"/>
      <c r="G70" s="185"/>
      <c r="H70" s="185"/>
      <c r="I70" s="185"/>
      <c r="J70" s="186">
        <f>J624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742</v>
      </c>
      <c r="E71" s="185"/>
      <c r="F71" s="185"/>
      <c r="G71" s="185"/>
      <c r="H71" s="185"/>
      <c r="I71" s="185"/>
      <c r="J71" s="186">
        <f>J815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743</v>
      </c>
      <c r="E72" s="185"/>
      <c r="F72" s="185"/>
      <c r="G72" s="185"/>
      <c r="H72" s="185"/>
      <c r="I72" s="185"/>
      <c r="J72" s="186">
        <f>J936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744</v>
      </c>
      <c r="E73" s="185"/>
      <c r="F73" s="185"/>
      <c r="G73" s="185"/>
      <c r="H73" s="185"/>
      <c r="I73" s="185"/>
      <c r="J73" s="186">
        <f>J957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PROJEKTOVÁ DOKUMENTACE PRO VÝSTAVBU NOVÉ HALY V DÍLNÁCH SŠ KRALOVICE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736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157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D.1.1.2 - ARCHITEKTONICKO-STAVEBNÍ ŘEŠENÍ (ASŘ)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p.č.664, 5665/2, 5665/3, obec:Kralovice [559075]</v>
      </c>
      <c r="G89" s="42"/>
      <c r="H89" s="42"/>
      <c r="I89" s="34" t="s">
        <v>23</v>
      </c>
      <c r="J89" s="74" t="str">
        <f>IF(J14="","",J14)</f>
        <v>3. 11. 2023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54.45" customHeight="1">
      <c r="A91" s="40"/>
      <c r="B91" s="41"/>
      <c r="C91" s="34" t="s">
        <v>25</v>
      </c>
      <c r="D91" s="42"/>
      <c r="E91" s="42"/>
      <c r="F91" s="29" t="str">
        <f>E17</f>
        <v>Střední škola,Kralovice,nám.Osvobození 32,Kralovic</v>
      </c>
      <c r="G91" s="42"/>
      <c r="H91" s="42"/>
      <c r="I91" s="34" t="s">
        <v>33</v>
      </c>
      <c r="J91" s="38" t="str">
        <f>E23</f>
        <v>TORION, projekční kancelář s.r.o.,Mánesova 1,Plzeň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37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169</v>
      </c>
      <c r="D94" s="191" t="s">
        <v>60</v>
      </c>
      <c r="E94" s="191" t="s">
        <v>56</v>
      </c>
      <c r="F94" s="191" t="s">
        <v>57</v>
      </c>
      <c r="G94" s="191" t="s">
        <v>170</v>
      </c>
      <c r="H94" s="191" t="s">
        <v>171</v>
      </c>
      <c r="I94" s="191" t="s">
        <v>172</v>
      </c>
      <c r="J94" s="191" t="s">
        <v>162</v>
      </c>
      <c r="K94" s="192" t="s">
        <v>173</v>
      </c>
      <c r="L94" s="193"/>
      <c r="M94" s="94" t="s">
        <v>19</v>
      </c>
      <c r="N94" s="95" t="s">
        <v>45</v>
      </c>
      <c r="O94" s="95" t="s">
        <v>174</v>
      </c>
      <c r="P94" s="95" t="s">
        <v>175</v>
      </c>
      <c r="Q94" s="95" t="s">
        <v>176</v>
      </c>
      <c r="R94" s="95" t="s">
        <v>177</v>
      </c>
      <c r="S94" s="95" t="s">
        <v>178</v>
      </c>
      <c r="T94" s="96" t="s">
        <v>179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180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P96+P623</f>
        <v>0</v>
      </c>
      <c r="Q95" s="98"/>
      <c r="R95" s="196">
        <f>R96+R623</f>
        <v>16.880411202159998</v>
      </c>
      <c r="S95" s="98"/>
      <c r="T95" s="197">
        <f>T96+T623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163</v>
      </c>
      <c r="BK95" s="198">
        <f>BK96+BK623</f>
        <v>0</v>
      </c>
    </row>
    <row r="96" s="12" customFormat="1" ht="25.92" customHeight="1">
      <c r="A96" s="12"/>
      <c r="B96" s="199"/>
      <c r="C96" s="200"/>
      <c r="D96" s="201" t="s">
        <v>74</v>
      </c>
      <c r="E96" s="202" t="s">
        <v>181</v>
      </c>
      <c r="F96" s="202" t="s">
        <v>182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P97+P132+P619</f>
        <v>0</v>
      </c>
      <c r="Q96" s="207"/>
      <c r="R96" s="208">
        <f>R97+R132+R619</f>
        <v>7.8398774281599994</v>
      </c>
      <c r="S96" s="207"/>
      <c r="T96" s="209">
        <f>T97+T132+T619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74</v>
      </c>
      <c r="AU96" s="211" t="s">
        <v>75</v>
      </c>
      <c r="AY96" s="210" t="s">
        <v>183</v>
      </c>
      <c r="BK96" s="212">
        <f>BK97+BK132+BK619</f>
        <v>0</v>
      </c>
    </row>
    <row r="97" s="12" customFormat="1" ht="22.8" customHeight="1">
      <c r="A97" s="12"/>
      <c r="B97" s="199"/>
      <c r="C97" s="200"/>
      <c r="D97" s="201" t="s">
        <v>74</v>
      </c>
      <c r="E97" s="213" t="s">
        <v>114</v>
      </c>
      <c r="F97" s="213" t="s">
        <v>745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SUM(P98:P131)</f>
        <v>0</v>
      </c>
      <c r="Q97" s="207"/>
      <c r="R97" s="208">
        <f>SUM(R98:R131)</f>
        <v>5.5134863999999997</v>
      </c>
      <c r="S97" s="207"/>
      <c r="T97" s="209">
        <f>SUM(T98:T131)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82</v>
      </c>
      <c r="AT97" s="211" t="s">
        <v>74</v>
      </c>
      <c r="AU97" s="211" t="s">
        <v>82</v>
      </c>
      <c r="AY97" s="210" t="s">
        <v>183</v>
      </c>
      <c r="BK97" s="212">
        <f>SUM(BK98:BK131)</f>
        <v>0</v>
      </c>
    </row>
    <row r="98" s="2" customFormat="1" ht="24.15" customHeight="1">
      <c r="A98" s="40"/>
      <c r="B98" s="41"/>
      <c r="C98" s="215" t="s">
        <v>277</v>
      </c>
      <c r="D98" s="215" t="s">
        <v>185</v>
      </c>
      <c r="E98" s="216" t="s">
        <v>746</v>
      </c>
      <c r="F98" s="217" t="s">
        <v>747</v>
      </c>
      <c r="G98" s="218" t="s">
        <v>304</v>
      </c>
      <c r="H98" s="219">
        <v>32.219999999999999</v>
      </c>
      <c r="I98" s="220"/>
      <c r="J98" s="221">
        <f>ROUND(I98*H98,2)</f>
        <v>0</v>
      </c>
      <c r="K98" s="217" t="s">
        <v>189</v>
      </c>
      <c r="L98" s="46"/>
      <c r="M98" s="222" t="s">
        <v>19</v>
      </c>
      <c r="N98" s="223" t="s">
        <v>46</v>
      </c>
      <c r="O98" s="86"/>
      <c r="P98" s="224">
        <f>O98*H98</f>
        <v>0</v>
      </c>
      <c r="Q98" s="224">
        <v>0.17111999999999999</v>
      </c>
      <c r="R98" s="224">
        <f>Q98*H98</f>
        <v>5.5134863999999997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190</v>
      </c>
      <c r="AT98" s="226" t="s">
        <v>185</v>
      </c>
      <c r="AU98" s="226" t="s">
        <v>84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190</v>
      </c>
      <c r="BM98" s="226" t="s">
        <v>748</v>
      </c>
    </row>
    <row r="99" s="2" customFormat="1">
      <c r="A99" s="40"/>
      <c r="B99" s="41"/>
      <c r="C99" s="42"/>
      <c r="D99" s="228" t="s">
        <v>192</v>
      </c>
      <c r="E99" s="42"/>
      <c r="F99" s="229" t="s">
        <v>749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192</v>
      </c>
      <c r="AU99" s="19" t="s">
        <v>84</v>
      </c>
    </row>
    <row r="100" s="13" customFormat="1">
      <c r="A100" s="13"/>
      <c r="B100" s="233"/>
      <c r="C100" s="234"/>
      <c r="D100" s="235" t="s">
        <v>194</v>
      </c>
      <c r="E100" s="236" t="s">
        <v>19</v>
      </c>
      <c r="F100" s="237" t="s">
        <v>750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194</v>
      </c>
      <c r="AU100" s="243" t="s">
        <v>84</v>
      </c>
      <c r="AV100" s="13" t="s">
        <v>82</v>
      </c>
      <c r="AW100" s="13" t="s">
        <v>36</v>
      </c>
      <c r="AX100" s="13" t="s">
        <v>75</v>
      </c>
      <c r="AY100" s="243" t="s">
        <v>183</v>
      </c>
    </row>
    <row r="101" s="13" customFormat="1">
      <c r="A101" s="13"/>
      <c r="B101" s="233"/>
      <c r="C101" s="234"/>
      <c r="D101" s="235" t="s">
        <v>194</v>
      </c>
      <c r="E101" s="236" t="s">
        <v>19</v>
      </c>
      <c r="F101" s="237" t="s">
        <v>751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194</v>
      </c>
      <c r="AU101" s="243" t="s">
        <v>84</v>
      </c>
      <c r="AV101" s="13" t="s">
        <v>82</v>
      </c>
      <c r="AW101" s="13" t="s">
        <v>36</v>
      </c>
      <c r="AX101" s="13" t="s">
        <v>75</v>
      </c>
      <c r="AY101" s="243" t="s">
        <v>183</v>
      </c>
    </row>
    <row r="102" s="13" customFormat="1">
      <c r="A102" s="13"/>
      <c r="B102" s="233"/>
      <c r="C102" s="234"/>
      <c r="D102" s="235" t="s">
        <v>194</v>
      </c>
      <c r="E102" s="236" t="s">
        <v>19</v>
      </c>
      <c r="F102" s="237" t="s">
        <v>752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194</v>
      </c>
      <c r="AU102" s="243" t="s">
        <v>84</v>
      </c>
      <c r="AV102" s="13" t="s">
        <v>82</v>
      </c>
      <c r="AW102" s="13" t="s">
        <v>36</v>
      </c>
      <c r="AX102" s="13" t="s">
        <v>75</v>
      </c>
      <c r="AY102" s="243" t="s">
        <v>183</v>
      </c>
    </row>
    <row r="103" s="13" customFormat="1">
      <c r="A103" s="13"/>
      <c r="B103" s="233"/>
      <c r="C103" s="234"/>
      <c r="D103" s="235" t="s">
        <v>194</v>
      </c>
      <c r="E103" s="236" t="s">
        <v>19</v>
      </c>
      <c r="F103" s="237" t="s">
        <v>753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194</v>
      </c>
      <c r="AU103" s="243" t="s">
        <v>84</v>
      </c>
      <c r="AV103" s="13" t="s">
        <v>82</v>
      </c>
      <c r="AW103" s="13" t="s">
        <v>36</v>
      </c>
      <c r="AX103" s="13" t="s">
        <v>75</v>
      </c>
      <c r="AY103" s="243" t="s">
        <v>183</v>
      </c>
    </row>
    <row r="104" s="13" customFormat="1">
      <c r="A104" s="13"/>
      <c r="B104" s="233"/>
      <c r="C104" s="234"/>
      <c r="D104" s="235" t="s">
        <v>194</v>
      </c>
      <c r="E104" s="236" t="s">
        <v>19</v>
      </c>
      <c r="F104" s="237" t="s">
        <v>754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194</v>
      </c>
      <c r="AU104" s="243" t="s">
        <v>84</v>
      </c>
      <c r="AV104" s="13" t="s">
        <v>82</v>
      </c>
      <c r="AW104" s="13" t="s">
        <v>36</v>
      </c>
      <c r="AX104" s="13" t="s">
        <v>75</v>
      </c>
      <c r="AY104" s="243" t="s">
        <v>183</v>
      </c>
    </row>
    <row r="105" s="13" customFormat="1">
      <c r="A105" s="13"/>
      <c r="B105" s="233"/>
      <c r="C105" s="234"/>
      <c r="D105" s="235" t="s">
        <v>194</v>
      </c>
      <c r="E105" s="236" t="s">
        <v>19</v>
      </c>
      <c r="F105" s="237" t="s">
        <v>755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194</v>
      </c>
      <c r="AU105" s="243" t="s">
        <v>84</v>
      </c>
      <c r="AV105" s="13" t="s">
        <v>82</v>
      </c>
      <c r="AW105" s="13" t="s">
        <v>36</v>
      </c>
      <c r="AX105" s="13" t="s">
        <v>75</v>
      </c>
      <c r="AY105" s="243" t="s">
        <v>183</v>
      </c>
    </row>
    <row r="106" s="13" customFormat="1">
      <c r="A106" s="13"/>
      <c r="B106" s="233"/>
      <c r="C106" s="234"/>
      <c r="D106" s="235" t="s">
        <v>194</v>
      </c>
      <c r="E106" s="236" t="s">
        <v>19</v>
      </c>
      <c r="F106" s="237" t="s">
        <v>756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194</v>
      </c>
      <c r="AU106" s="243" t="s">
        <v>84</v>
      </c>
      <c r="AV106" s="13" t="s">
        <v>82</v>
      </c>
      <c r="AW106" s="13" t="s">
        <v>36</v>
      </c>
      <c r="AX106" s="13" t="s">
        <v>75</v>
      </c>
      <c r="AY106" s="243" t="s">
        <v>183</v>
      </c>
    </row>
    <row r="107" s="13" customFormat="1">
      <c r="A107" s="13"/>
      <c r="B107" s="233"/>
      <c r="C107" s="234"/>
      <c r="D107" s="235" t="s">
        <v>194</v>
      </c>
      <c r="E107" s="236" t="s">
        <v>19</v>
      </c>
      <c r="F107" s="237" t="s">
        <v>757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194</v>
      </c>
      <c r="AU107" s="243" t="s">
        <v>84</v>
      </c>
      <c r="AV107" s="13" t="s">
        <v>82</v>
      </c>
      <c r="AW107" s="13" t="s">
        <v>36</v>
      </c>
      <c r="AX107" s="13" t="s">
        <v>75</v>
      </c>
      <c r="AY107" s="243" t="s">
        <v>183</v>
      </c>
    </row>
    <row r="108" s="13" customFormat="1">
      <c r="A108" s="13"/>
      <c r="B108" s="233"/>
      <c r="C108" s="234"/>
      <c r="D108" s="235" t="s">
        <v>194</v>
      </c>
      <c r="E108" s="236" t="s">
        <v>19</v>
      </c>
      <c r="F108" s="237" t="s">
        <v>758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194</v>
      </c>
      <c r="AU108" s="243" t="s">
        <v>84</v>
      </c>
      <c r="AV108" s="13" t="s">
        <v>82</v>
      </c>
      <c r="AW108" s="13" t="s">
        <v>36</v>
      </c>
      <c r="AX108" s="13" t="s">
        <v>75</v>
      </c>
      <c r="AY108" s="243" t="s">
        <v>183</v>
      </c>
    </row>
    <row r="109" s="13" customFormat="1">
      <c r="A109" s="13"/>
      <c r="B109" s="233"/>
      <c r="C109" s="234"/>
      <c r="D109" s="235" t="s">
        <v>194</v>
      </c>
      <c r="E109" s="236" t="s">
        <v>19</v>
      </c>
      <c r="F109" s="237" t="s">
        <v>759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194</v>
      </c>
      <c r="AU109" s="243" t="s">
        <v>84</v>
      </c>
      <c r="AV109" s="13" t="s">
        <v>82</v>
      </c>
      <c r="AW109" s="13" t="s">
        <v>36</v>
      </c>
      <c r="AX109" s="13" t="s">
        <v>75</v>
      </c>
      <c r="AY109" s="243" t="s">
        <v>183</v>
      </c>
    </row>
    <row r="110" s="13" customFormat="1">
      <c r="A110" s="13"/>
      <c r="B110" s="233"/>
      <c r="C110" s="234"/>
      <c r="D110" s="235" t="s">
        <v>194</v>
      </c>
      <c r="E110" s="236" t="s">
        <v>19</v>
      </c>
      <c r="F110" s="237" t="s">
        <v>760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194</v>
      </c>
      <c r="AU110" s="243" t="s">
        <v>84</v>
      </c>
      <c r="AV110" s="13" t="s">
        <v>82</v>
      </c>
      <c r="AW110" s="13" t="s">
        <v>36</v>
      </c>
      <c r="AX110" s="13" t="s">
        <v>75</v>
      </c>
      <c r="AY110" s="243" t="s">
        <v>183</v>
      </c>
    </row>
    <row r="111" s="13" customFormat="1">
      <c r="A111" s="13"/>
      <c r="B111" s="233"/>
      <c r="C111" s="234"/>
      <c r="D111" s="235" t="s">
        <v>194</v>
      </c>
      <c r="E111" s="236" t="s">
        <v>19</v>
      </c>
      <c r="F111" s="237" t="s">
        <v>761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194</v>
      </c>
      <c r="AU111" s="243" t="s">
        <v>84</v>
      </c>
      <c r="AV111" s="13" t="s">
        <v>82</v>
      </c>
      <c r="AW111" s="13" t="s">
        <v>36</v>
      </c>
      <c r="AX111" s="13" t="s">
        <v>75</v>
      </c>
      <c r="AY111" s="243" t="s">
        <v>183</v>
      </c>
    </row>
    <row r="112" s="13" customFormat="1">
      <c r="A112" s="13"/>
      <c r="B112" s="233"/>
      <c r="C112" s="234"/>
      <c r="D112" s="235" t="s">
        <v>194</v>
      </c>
      <c r="E112" s="236" t="s">
        <v>19</v>
      </c>
      <c r="F112" s="237" t="s">
        <v>762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194</v>
      </c>
      <c r="AU112" s="243" t="s">
        <v>84</v>
      </c>
      <c r="AV112" s="13" t="s">
        <v>82</v>
      </c>
      <c r="AW112" s="13" t="s">
        <v>36</v>
      </c>
      <c r="AX112" s="13" t="s">
        <v>75</v>
      </c>
      <c r="AY112" s="243" t="s">
        <v>183</v>
      </c>
    </row>
    <row r="113" s="14" customFormat="1">
      <c r="A113" s="14"/>
      <c r="B113" s="244"/>
      <c r="C113" s="245"/>
      <c r="D113" s="235" t="s">
        <v>194</v>
      </c>
      <c r="E113" s="246" t="s">
        <v>19</v>
      </c>
      <c r="F113" s="247" t="s">
        <v>763</v>
      </c>
      <c r="G113" s="245"/>
      <c r="H113" s="248">
        <v>28.350000000000001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194</v>
      </c>
      <c r="AU113" s="254" t="s">
        <v>84</v>
      </c>
      <c r="AV113" s="14" t="s">
        <v>84</v>
      </c>
      <c r="AW113" s="14" t="s">
        <v>36</v>
      </c>
      <c r="AX113" s="14" t="s">
        <v>75</v>
      </c>
      <c r="AY113" s="254" t="s">
        <v>183</v>
      </c>
    </row>
    <row r="114" s="14" customFormat="1">
      <c r="A114" s="14"/>
      <c r="B114" s="244"/>
      <c r="C114" s="245"/>
      <c r="D114" s="235" t="s">
        <v>194</v>
      </c>
      <c r="E114" s="246" t="s">
        <v>19</v>
      </c>
      <c r="F114" s="247" t="s">
        <v>764</v>
      </c>
      <c r="G114" s="245"/>
      <c r="H114" s="248">
        <v>10.5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194</v>
      </c>
      <c r="AU114" s="254" t="s">
        <v>84</v>
      </c>
      <c r="AV114" s="14" t="s">
        <v>84</v>
      </c>
      <c r="AW114" s="14" t="s">
        <v>36</v>
      </c>
      <c r="AX114" s="14" t="s">
        <v>75</v>
      </c>
      <c r="AY114" s="254" t="s">
        <v>183</v>
      </c>
    </row>
    <row r="115" s="14" customFormat="1">
      <c r="A115" s="14"/>
      <c r="B115" s="244"/>
      <c r="C115" s="245"/>
      <c r="D115" s="235" t="s">
        <v>194</v>
      </c>
      <c r="E115" s="246" t="s">
        <v>19</v>
      </c>
      <c r="F115" s="247" t="s">
        <v>765</v>
      </c>
      <c r="G115" s="245"/>
      <c r="H115" s="248">
        <v>-6.6299999999999999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194</v>
      </c>
      <c r="AU115" s="254" t="s">
        <v>84</v>
      </c>
      <c r="AV115" s="14" t="s">
        <v>84</v>
      </c>
      <c r="AW115" s="14" t="s">
        <v>36</v>
      </c>
      <c r="AX115" s="14" t="s">
        <v>75</v>
      </c>
      <c r="AY115" s="254" t="s">
        <v>183</v>
      </c>
    </row>
    <row r="116" s="15" customFormat="1">
      <c r="A116" s="15"/>
      <c r="B116" s="259"/>
      <c r="C116" s="260"/>
      <c r="D116" s="235" t="s">
        <v>194</v>
      </c>
      <c r="E116" s="261" t="s">
        <v>19</v>
      </c>
      <c r="F116" s="262" t="s">
        <v>320</v>
      </c>
      <c r="G116" s="260"/>
      <c r="H116" s="263">
        <v>32.219999999999999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194</v>
      </c>
      <c r="AU116" s="269" t="s">
        <v>84</v>
      </c>
      <c r="AV116" s="15" t="s">
        <v>190</v>
      </c>
      <c r="AW116" s="15" t="s">
        <v>36</v>
      </c>
      <c r="AX116" s="15" t="s">
        <v>82</v>
      </c>
      <c r="AY116" s="269" t="s">
        <v>183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766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194</v>
      </c>
      <c r="AU117" s="243" t="s">
        <v>84</v>
      </c>
      <c r="AV117" s="13" t="s">
        <v>82</v>
      </c>
      <c r="AW117" s="13" t="s">
        <v>36</v>
      </c>
      <c r="AX117" s="13" t="s">
        <v>75</v>
      </c>
      <c r="AY117" s="243" t="s">
        <v>183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751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194</v>
      </c>
      <c r="AU118" s="243" t="s">
        <v>84</v>
      </c>
      <c r="AV118" s="13" t="s">
        <v>82</v>
      </c>
      <c r="AW118" s="13" t="s">
        <v>36</v>
      </c>
      <c r="AX118" s="13" t="s">
        <v>75</v>
      </c>
      <c r="AY118" s="243" t="s">
        <v>183</v>
      </c>
    </row>
    <row r="119" s="13" customFormat="1">
      <c r="A119" s="13"/>
      <c r="B119" s="233"/>
      <c r="C119" s="234"/>
      <c r="D119" s="235" t="s">
        <v>194</v>
      </c>
      <c r="E119" s="236" t="s">
        <v>19</v>
      </c>
      <c r="F119" s="237" t="s">
        <v>767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194</v>
      </c>
      <c r="AU119" s="243" t="s">
        <v>84</v>
      </c>
      <c r="AV119" s="13" t="s">
        <v>82</v>
      </c>
      <c r="AW119" s="13" t="s">
        <v>36</v>
      </c>
      <c r="AX119" s="13" t="s">
        <v>75</v>
      </c>
      <c r="AY119" s="243" t="s">
        <v>183</v>
      </c>
    </row>
    <row r="120" s="13" customFormat="1">
      <c r="A120" s="13"/>
      <c r="B120" s="233"/>
      <c r="C120" s="234"/>
      <c r="D120" s="235" t="s">
        <v>194</v>
      </c>
      <c r="E120" s="236" t="s">
        <v>19</v>
      </c>
      <c r="F120" s="237" t="s">
        <v>768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194</v>
      </c>
      <c r="AU120" s="243" t="s">
        <v>84</v>
      </c>
      <c r="AV120" s="13" t="s">
        <v>82</v>
      </c>
      <c r="AW120" s="13" t="s">
        <v>36</v>
      </c>
      <c r="AX120" s="13" t="s">
        <v>75</v>
      </c>
      <c r="AY120" s="243" t="s">
        <v>183</v>
      </c>
    </row>
    <row r="121" s="13" customFormat="1">
      <c r="A121" s="13"/>
      <c r="B121" s="233"/>
      <c r="C121" s="234"/>
      <c r="D121" s="235" t="s">
        <v>194</v>
      </c>
      <c r="E121" s="236" t="s">
        <v>19</v>
      </c>
      <c r="F121" s="237" t="s">
        <v>753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194</v>
      </c>
      <c r="AU121" s="243" t="s">
        <v>84</v>
      </c>
      <c r="AV121" s="13" t="s">
        <v>82</v>
      </c>
      <c r="AW121" s="13" t="s">
        <v>36</v>
      </c>
      <c r="AX121" s="13" t="s">
        <v>75</v>
      </c>
      <c r="AY121" s="243" t="s">
        <v>183</v>
      </c>
    </row>
    <row r="122" s="13" customFormat="1">
      <c r="A122" s="13"/>
      <c r="B122" s="233"/>
      <c r="C122" s="234"/>
      <c r="D122" s="235" t="s">
        <v>194</v>
      </c>
      <c r="E122" s="236" t="s">
        <v>19</v>
      </c>
      <c r="F122" s="237" t="s">
        <v>754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194</v>
      </c>
      <c r="AU122" s="243" t="s">
        <v>84</v>
      </c>
      <c r="AV122" s="13" t="s">
        <v>82</v>
      </c>
      <c r="AW122" s="13" t="s">
        <v>36</v>
      </c>
      <c r="AX122" s="13" t="s">
        <v>75</v>
      </c>
      <c r="AY122" s="243" t="s">
        <v>183</v>
      </c>
    </row>
    <row r="123" s="13" customFormat="1">
      <c r="A123" s="13"/>
      <c r="B123" s="233"/>
      <c r="C123" s="234"/>
      <c r="D123" s="235" t="s">
        <v>194</v>
      </c>
      <c r="E123" s="236" t="s">
        <v>19</v>
      </c>
      <c r="F123" s="237" t="s">
        <v>755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194</v>
      </c>
      <c r="AU123" s="243" t="s">
        <v>84</v>
      </c>
      <c r="AV123" s="13" t="s">
        <v>82</v>
      </c>
      <c r="AW123" s="13" t="s">
        <v>36</v>
      </c>
      <c r="AX123" s="13" t="s">
        <v>75</v>
      </c>
      <c r="AY123" s="243" t="s">
        <v>183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769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194</v>
      </c>
      <c r="AU124" s="243" t="s">
        <v>84</v>
      </c>
      <c r="AV124" s="13" t="s">
        <v>82</v>
      </c>
      <c r="AW124" s="13" t="s">
        <v>36</v>
      </c>
      <c r="AX124" s="13" t="s">
        <v>75</v>
      </c>
      <c r="AY124" s="243" t="s">
        <v>183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770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194</v>
      </c>
      <c r="AU125" s="243" t="s">
        <v>84</v>
      </c>
      <c r="AV125" s="13" t="s">
        <v>82</v>
      </c>
      <c r="AW125" s="13" t="s">
        <v>36</v>
      </c>
      <c r="AX125" s="13" t="s">
        <v>75</v>
      </c>
      <c r="AY125" s="243" t="s">
        <v>183</v>
      </c>
    </row>
    <row r="126" s="13" customFormat="1">
      <c r="A126" s="13"/>
      <c r="B126" s="233"/>
      <c r="C126" s="234"/>
      <c r="D126" s="235" t="s">
        <v>194</v>
      </c>
      <c r="E126" s="236" t="s">
        <v>19</v>
      </c>
      <c r="F126" s="237" t="s">
        <v>758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194</v>
      </c>
      <c r="AU126" s="243" t="s">
        <v>84</v>
      </c>
      <c r="AV126" s="13" t="s">
        <v>82</v>
      </c>
      <c r="AW126" s="13" t="s">
        <v>36</v>
      </c>
      <c r="AX126" s="13" t="s">
        <v>75</v>
      </c>
      <c r="AY126" s="243" t="s">
        <v>183</v>
      </c>
    </row>
    <row r="127" s="13" customFormat="1">
      <c r="A127" s="13"/>
      <c r="B127" s="233"/>
      <c r="C127" s="234"/>
      <c r="D127" s="235" t="s">
        <v>194</v>
      </c>
      <c r="E127" s="236" t="s">
        <v>19</v>
      </c>
      <c r="F127" s="237" t="s">
        <v>759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194</v>
      </c>
      <c r="AU127" s="243" t="s">
        <v>84</v>
      </c>
      <c r="AV127" s="13" t="s">
        <v>82</v>
      </c>
      <c r="AW127" s="13" t="s">
        <v>36</v>
      </c>
      <c r="AX127" s="13" t="s">
        <v>75</v>
      </c>
      <c r="AY127" s="243" t="s">
        <v>183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760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194</v>
      </c>
      <c r="AU128" s="243" t="s">
        <v>84</v>
      </c>
      <c r="AV128" s="13" t="s">
        <v>82</v>
      </c>
      <c r="AW128" s="13" t="s">
        <v>36</v>
      </c>
      <c r="AX128" s="13" t="s">
        <v>75</v>
      </c>
      <c r="AY128" s="243" t="s">
        <v>183</v>
      </c>
    </row>
    <row r="129" s="13" customFormat="1">
      <c r="A129" s="13"/>
      <c r="B129" s="233"/>
      <c r="C129" s="234"/>
      <c r="D129" s="235" t="s">
        <v>194</v>
      </c>
      <c r="E129" s="236" t="s">
        <v>19</v>
      </c>
      <c r="F129" s="237" t="s">
        <v>761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194</v>
      </c>
      <c r="AU129" s="243" t="s">
        <v>84</v>
      </c>
      <c r="AV129" s="13" t="s">
        <v>82</v>
      </c>
      <c r="AW129" s="13" t="s">
        <v>36</v>
      </c>
      <c r="AX129" s="13" t="s">
        <v>75</v>
      </c>
      <c r="AY129" s="243" t="s">
        <v>183</v>
      </c>
    </row>
    <row r="130" s="14" customFormat="1">
      <c r="A130" s="14"/>
      <c r="B130" s="244"/>
      <c r="C130" s="245"/>
      <c r="D130" s="235" t="s">
        <v>194</v>
      </c>
      <c r="E130" s="246" t="s">
        <v>19</v>
      </c>
      <c r="F130" s="247" t="s">
        <v>771</v>
      </c>
      <c r="G130" s="245"/>
      <c r="H130" s="248">
        <v>11.4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194</v>
      </c>
      <c r="AU130" s="254" t="s">
        <v>84</v>
      </c>
      <c r="AV130" s="14" t="s">
        <v>84</v>
      </c>
      <c r="AW130" s="14" t="s">
        <v>36</v>
      </c>
      <c r="AX130" s="14" t="s">
        <v>75</v>
      </c>
      <c r="AY130" s="254" t="s">
        <v>183</v>
      </c>
    </row>
    <row r="131" s="15" customFormat="1">
      <c r="A131" s="15"/>
      <c r="B131" s="259"/>
      <c r="C131" s="260"/>
      <c r="D131" s="235" t="s">
        <v>194</v>
      </c>
      <c r="E131" s="261" t="s">
        <v>19</v>
      </c>
      <c r="F131" s="262" t="s">
        <v>320</v>
      </c>
      <c r="G131" s="260"/>
      <c r="H131" s="263">
        <v>11.4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194</v>
      </c>
      <c r="AU131" s="269" t="s">
        <v>84</v>
      </c>
      <c r="AV131" s="15" t="s">
        <v>190</v>
      </c>
      <c r="AW131" s="15" t="s">
        <v>36</v>
      </c>
      <c r="AX131" s="15" t="s">
        <v>75</v>
      </c>
      <c r="AY131" s="269" t="s">
        <v>183</v>
      </c>
    </row>
    <row r="132" s="12" customFormat="1" ht="22.8" customHeight="1">
      <c r="A132" s="12"/>
      <c r="B132" s="199"/>
      <c r="C132" s="200"/>
      <c r="D132" s="201" t="s">
        <v>74</v>
      </c>
      <c r="E132" s="213" t="s">
        <v>214</v>
      </c>
      <c r="F132" s="213" t="s">
        <v>772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SUM(P133:P618)</f>
        <v>0</v>
      </c>
      <c r="Q132" s="207"/>
      <c r="R132" s="208">
        <f>SUM(R133:R618)</f>
        <v>2.3263910281600002</v>
      </c>
      <c r="S132" s="207"/>
      <c r="T132" s="209">
        <f>SUM(T133:T618)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82</v>
      </c>
      <c r="AT132" s="211" t="s">
        <v>74</v>
      </c>
      <c r="AU132" s="211" t="s">
        <v>82</v>
      </c>
      <c r="AY132" s="210" t="s">
        <v>183</v>
      </c>
      <c r="BK132" s="212">
        <f>SUM(BK133:BK618)</f>
        <v>0</v>
      </c>
    </row>
    <row r="133" s="2" customFormat="1" ht="16.5" customHeight="1">
      <c r="A133" s="40"/>
      <c r="B133" s="41"/>
      <c r="C133" s="215" t="s">
        <v>361</v>
      </c>
      <c r="D133" s="215" t="s">
        <v>185</v>
      </c>
      <c r="E133" s="216" t="s">
        <v>773</v>
      </c>
      <c r="F133" s="217" t="s">
        <v>774</v>
      </c>
      <c r="G133" s="218" t="s">
        <v>304</v>
      </c>
      <c r="H133" s="219">
        <v>36.630000000000003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0.000263</v>
      </c>
      <c r="R133" s="224">
        <f>Q133*H133</f>
        <v>0.0096336900000000003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775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776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750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194</v>
      </c>
      <c r="AU135" s="243" t="s">
        <v>84</v>
      </c>
      <c r="AV135" s="13" t="s">
        <v>82</v>
      </c>
      <c r="AW135" s="13" t="s">
        <v>36</v>
      </c>
      <c r="AX135" s="13" t="s">
        <v>75</v>
      </c>
      <c r="AY135" s="243" t="s">
        <v>183</v>
      </c>
    </row>
    <row r="136" s="13" customFormat="1">
      <c r="A136" s="13"/>
      <c r="B136" s="233"/>
      <c r="C136" s="234"/>
      <c r="D136" s="235" t="s">
        <v>194</v>
      </c>
      <c r="E136" s="236" t="s">
        <v>19</v>
      </c>
      <c r="F136" s="237" t="s">
        <v>751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194</v>
      </c>
      <c r="AU136" s="243" t="s">
        <v>84</v>
      </c>
      <c r="AV136" s="13" t="s">
        <v>82</v>
      </c>
      <c r="AW136" s="13" t="s">
        <v>36</v>
      </c>
      <c r="AX136" s="13" t="s">
        <v>75</v>
      </c>
      <c r="AY136" s="243" t="s">
        <v>183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752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194</v>
      </c>
      <c r="AU137" s="243" t="s">
        <v>84</v>
      </c>
      <c r="AV137" s="13" t="s">
        <v>82</v>
      </c>
      <c r="AW137" s="13" t="s">
        <v>36</v>
      </c>
      <c r="AX137" s="13" t="s">
        <v>75</v>
      </c>
      <c r="AY137" s="243" t="s">
        <v>183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753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194</v>
      </c>
      <c r="AU138" s="243" t="s">
        <v>84</v>
      </c>
      <c r="AV138" s="13" t="s">
        <v>82</v>
      </c>
      <c r="AW138" s="13" t="s">
        <v>36</v>
      </c>
      <c r="AX138" s="13" t="s">
        <v>75</v>
      </c>
      <c r="AY138" s="243" t="s">
        <v>183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754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194</v>
      </c>
      <c r="AU139" s="243" t="s">
        <v>84</v>
      </c>
      <c r="AV139" s="13" t="s">
        <v>82</v>
      </c>
      <c r="AW139" s="13" t="s">
        <v>36</v>
      </c>
      <c r="AX139" s="13" t="s">
        <v>75</v>
      </c>
      <c r="AY139" s="243" t="s">
        <v>183</v>
      </c>
    </row>
    <row r="140" s="13" customFormat="1">
      <c r="A140" s="13"/>
      <c r="B140" s="233"/>
      <c r="C140" s="234"/>
      <c r="D140" s="235" t="s">
        <v>194</v>
      </c>
      <c r="E140" s="236" t="s">
        <v>19</v>
      </c>
      <c r="F140" s="237" t="s">
        <v>755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194</v>
      </c>
      <c r="AU140" s="243" t="s">
        <v>84</v>
      </c>
      <c r="AV140" s="13" t="s">
        <v>82</v>
      </c>
      <c r="AW140" s="13" t="s">
        <v>36</v>
      </c>
      <c r="AX140" s="13" t="s">
        <v>75</v>
      </c>
      <c r="AY140" s="243" t="s">
        <v>183</v>
      </c>
    </row>
    <row r="141" s="13" customFormat="1">
      <c r="A141" s="13"/>
      <c r="B141" s="233"/>
      <c r="C141" s="234"/>
      <c r="D141" s="235" t="s">
        <v>194</v>
      </c>
      <c r="E141" s="236" t="s">
        <v>19</v>
      </c>
      <c r="F141" s="237" t="s">
        <v>756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194</v>
      </c>
      <c r="AU141" s="243" t="s">
        <v>84</v>
      </c>
      <c r="AV141" s="13" t="s">
        <v>82</v>
      </c>
      <c r="AW141" s="13" t="s">
        <v>36</v>
      </c>
      <c r="AX141" s="13" t="s">
        <v>75</v>
      </c>
      <c r="AY141" s="243" t="s">
        <v>183</v>
      </c>
    </row>
    <row r="142" s="13" customFormat="1">
      <c r="A142" s="13"/>
      <c r="B142" s="233"/>
      <c r="C142" s="234"/>
      <c r="D142" s="235" t="s">
        <v>194</v>
      </c>
      <c r="E142" s="236" t="s">
        <v>19</v>
      </c>
      <c r="F142" s="237" t="s">
        <v>757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194</v>
      </c>
      <c r="AU142" s="243" t="s">
        <v>84</v>
      </c>
      <c r="AV142" s="13" t="s">
        <v>82</v>
      </c>
      <c r="AW142" s="13" t="s">
        <v>36</v>
      </c>
      <c r="AX142" s="13" t="s">
        <v>75</v>
      </c>
      <c r="AY142" s="243" t="s">
        <v>183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758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194</v>
      </c>
      <c r="AU143" s="243" t="s">
        <v>84</v>
      </c>
      <c r="AV143" s="13" t="s">
        <v>82</v>
      </c>
      <c r="AW143" s="13" t="s">
        <v>36</v>
      </c>
      <c r="AX143" s="13" t="s">
        <v>75</v>
      </c>
      <c r="AY143" s="243" t="s">
        <v>183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759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194</v>
      </c>
      <c r="AU144" s="243" t="s">
        <v>84</v>
      </c>
      <c r="AV144" s="13" t="s">
        <v>82</v>
      </c>
      <c r="AW144" s="13" t="s">
        <v>36</v>
      </c>
      <c r="AX144" s="13" t="s">
        <v>75</v>
      </c>
      <c r="AY144" s="243" t="s">
        <v>183</v>
      </c>
    </row>
    <row r="145" s="13" customFormat="1">
      <c r="A145" s="13"/>
      <c r="B145" s="233"/>
      <c r="C145" s="234"/>
      <c r="D145" s="235" t="s">
        <v>194</v>
      </c>
      <c r="E145" s="236" t="s">
        <v>19</v>
      </c>
      <c r="F145" s="237" t="s">
        <v>760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194</v>
      </c>
      <c r="AU145" s="243" t="s">
        <v>84</v>
      </c>
      <c r="AV145" s="13" t="s">
        <v>82</v>
      </c>
      <c r="AW145" s="13" t="s">
        <v>36</v>
      </c>
      <c r="AX145" s="13" t="s">
        <v>75</v>
      </c>
      <c r="AY145" s="243" t="s">
        <v>183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761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194</v>
      </c>
      <c r="AU146" s="243" t="s">
        <v>84</v>
      </c>
      <c r="AV146" s="13" t="s">
        <v>82</v>
      </c>
      <c r="AW146" s="13" t="s">
        <v>36</v>
      </c>
      <c r="AX146" s="13" t="s">
        <v>75</v>
      </c>
      <c r="AY146" s="243" t="s">
        <v>183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777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194</v>
      </c>
      <c r="AU147" s="243" t="s">
        <v>84</v>
      </c>
      <c r="AV147" s="13" t="s">
        <v>82</v>
      </c>
      <c r="AW147" s="13" t="s">
        <v>36</v>
      </c>
      <c r="AX147" s="13" t="s">
        <v>75</v>
      </c>
      <c r="AY147" s="243" t="s">
        <v>183</v>
      </c>
    </row>
    <row r="148" s="14" customFormat="1">
      <c r="A148" s="14"/>
      <c r="B148" s="244"/>
      <c r="C148" s="245"/>
      <c r="D148" s="235" t="s">
        <v>194</v>
      </c>
      <c r="E148" s="246" t="s">
        <v>19</v>
      </c>
      <c r="F148" s="247" t="s">
        <v>778</v>
      </c>
      <c r="G148" s="245"/>
      <c r="H148" s="248">
        <v>30.449999999999999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194</v>
      </c>
      <c r="AU148" s="254" t="s">
        <v>84</v>
      </c>
      <c r="AV148" s="14" t="s">
        <v>84</v>
      </c>
      <c r="AW148" s="14" t="s">
        <v>36</v>
      </c>
      <c r="AX148" s="14" t="s">
        <v>75</v>
      </c>
      <c r="AY148" s="254" t="s">
        <v>183</v>
      </c>
    </row>
    <row r="149" s="14" customFormat="1">
      <c r="A149" s="14"/>
      <c r="B149" s="244"/>
      <c r="C149" s="245"/>
      <c r="D149" s="235" t="s">
        <v>194</v>
      </c>
      <c r="E149" s="246" t="s">
        <v>19</v>
      </c>
      <c r="F149" s="247" t="s">
        <v>764</v>
      </c>
      <c r="G149" s="245"/>
      <c r="H149" s="248">
        <v>10.5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194</v>
      </c>
      <c r="AU149" s="254" t="s">
        <v>84</v>
      </c>
      <c r="AV149" s="14" t="s">
        <v>84</v>
      </c>
      <c r="AW149" s="14" t="s">
        <v>36</v>
      </c>
      <c r="AX149" s="14" t="s">
        <v>75</v>
      </c>
      <c r="AY149" s="254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765</v>
      </c>
      <c r="G150" s="245"/>
      <c r="H150" s="248">
        <v>-6.6299999999999999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84</v>
      </c>
      <c r="AV150" s="14" t="s">
        <v>84</v>
      </c>
      <c r="AW150" s="14" t="s">
        <v>36</v>
      </c>
      <c r="AX150" s="14" t="s">
        <v>75</v>
      </c>
      <c r="AY150" s="254" t="s">
        <v>183</v>
      </c>
    </row>
    <row r="151" s="13" customFormat="1">
      <c r="A151" s="13"/>
      <c r="B151" s="233"/>
      <c r="C151" s="234"/>
      <c r="D151" s="235" t="s">
        <v>194</v>
      </c>
      <c r="E151" s="236" t="s">
        <v>19</v>
      </c>
      <c r="F151" s="237" t="s">
        <v>779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194</v>
      </c>
      <c r="AU151" s="243" t="s">
        <v>84</v>
      </c>
      <c r="AV151" s="13" t="s">
        <v>82</v>
      </c>
      <c r="AW151" s="13" t="s">
        <v>36</v>
      </c>
      <c r="AX151" s="13" t="s">
        <v>75</v>
      </c>
      <c r="AY151" s="243" t="s">
        <v>183</v>
      </c>
    </row>
    <row r="152" s="14" customFormat="1">
      <c r="A152" s="14"/>
      <c r="B152" s="244"/>
      <c r="C152" s="245"/>
      <c r="D152" s="235" t="s">
        <v>194</v>
      </c>
      <c r="E152" s="246" t="s">
        <v>19</v>
      </c>
      <c r="F152" s="247" t="s">
        <v>780</v>
      </c>
      <c r="G152" s="245"/>
      <c r="H152" s="248">
        <v>2.3100000000000001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194</v>
      </c>
      <c r="AU152" s="254" t="s">
        <v>84</v>
      </c>
      <c r="AV152" s="14" t="s">
        <v>84</v>
      </c>
      <c r="AW152" s="14" t="s">
        <v>36</v>
      </c>
      <c r="AX152" s="14" t="s">
        <v>75</v>
      </c>
      <c r="AY152" s="254" t="s">
        <v>183</v>
      </c>
    </row>
    <row r="153" s="15" customFormat="1">
      <c r="A153" s="15"/>
      <c r="B153" s="259"/>
      <c r="C153" s="260"/>
      <c r="D153" s="235" t="s">
        <v>194</v>
      </c>
      <c r="E153" s="261" t="s">
        <v>19</v>
      </c>
      <c r="F153" s="262" t="s">
        <v>320</v>
      </c>
      <c r="G153" s="260"/>
      <c r="H153" s="263">
        <v>36.630000000000003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194</v>
      </c>
      <c r="AU153" s="269" t="s">
        <v>84</v>
      </c>
      <c r="AV153" s="15" t="s">
        <v>190</v>
      </c>
      <c r="AW153" s="15" t="s">
        <v>36</v>
      </c>
      <c r="AX153" s="15" t="s">
        <v>82</v>
      </c>
      <c r="AY153" s="269" t="s">
        <v>183</v>
      </c>
    </row>
    <row r="154" s="13" customFormat="1">
      <c r="A154" s="13"/>
      <c r="B154" s="233"/>
      <c r="C154" s="234"/>
      <c r="D154" s="235" t="s">
        <v>194</v>
      </c>
      <c r="E154" s="236" t="s">
        <v>19</v>
      </c>
      <c r="F154" s="237" t="s">
        <v>781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194</v>
      </c>
      <c r="AU154" s="243" t="s">
        <v>84</v>
      </c>
      <c r="AV154" s="13" t="s">
        <v>82</v>
      </c>
      <c r="AW154" s="13" t="s">
        <v>36</v>
      </c>
      <c r="AX154" s="13" t="s">
        <v>75</v>
      </c>
      <c r="AY154" s="243" t="s">
        <v>183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782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194</v>
      </c>
      <c r="AU155" s="243" t="s">
        <v>84</v>
      </c>
      <c r="AV155" s="13" t="s">
        <v>82</v>
      </c>
      <c r="AW155" s="13" t="s">
        <v>36</v>
      </c>
      <c r="AX155" s="13" t="s">
        <v>75</v>
      </c>
      <c r="AY155" s="243" t="s">
        <v>183</v>
      </c>
    </row>
    <row r="156" s="14" customFormat="1">
      <c r="A156" s="14"/>
      <c r="B156" s="244"/>
      <c r="C156" s="245"/>
      <c r="D156" s="235" t="s">
        <v>194</v>
      </c>
      <c r="E156" s="246" t="s">
        <v>19</v>
      </c>
      <c r="F156" s="247" t="s">
        <v>783</v>
      </c>
      <c r="G156" s="245"/>
      <c r="H156" s="248">
        <v>2.8999999999999999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194</v>
      </c>
      <c r="AU156" s="254" t="s">
        <v>84</v>
      </c>
      <c r="AV156" s="14" t="s">
        <v>84</v>
      </c>
      <c r="AW156" s="14" t="s">
        <v>36</v>
      </c>
      <c r="AX156" s="14" t="s">
        <v>75</v>
      </c>
      <c r="AY156" s="254" t="s">
        <v>183</v>
      </c>
    </row>
    <row r="157" s="14" customFormat="1">
      <c r="A157" s="14"/>
      <c r="B157" s="244"/>
      <c r="C157" s="245"/>
      <c r="D157" s="235" t="s">
        <v>194</v>
      </c>
      <c r="E157" s="246" t="s">
        <v>19</v>
      </c>
      <c r="F157" s="247" t="s">
        <v>784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194</v>
      </c>
      <c r="AU157" s="254" t="s">
        <v>84</v>
      </c>
      <c r="AV157" s="14" t="s">
        <v>84</v>
      </c>
      <c r="AW157" s="14" t="s">
        <v>36</v>
      </c>
      <c r="AX157" s="14" t="s">
        <v>75</v>
      </c>
      <c r="AY157" s="254" t="s">
        <v>183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766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194</v>
      </c>
      <c r="AU158" s="243" t="s">
        <v>84</v>
      </c>
      <c r="AV158" s="13" t="s">
        <v>82</v>
      </c>
      <c r="AW158" s="13" t="s">
        <v>36</v>
      </c>
      <c r="AX158" s="13" t="s">
        <v>75</v>
      </c>
      <c r="AY158" s="243" t="s">
        <v>183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751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194</v>
      </c>
      <c r="AU159" s="243" t="s">
        <v>84</v>
      </c>
      <c r="AV159" s="13" t="s">
        <v>82</v>
      </c>
      <c r="AW159" s="13" t="s">
        <v>36</v>
      </c>
      <c r="AX159" s="13" t="s">
        <v>75</v>
      </c>
      <c r="AY159" s="243" t="s">
        <v>183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767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194</v>
      </c>
      <c r="AU160" s="243" t="s">
        <v>84</v>
      </c>
      <c r="AV160" s="13" t="s">
        <v>82</v>
      </c>
      <c r="AW160" s="13" t="s">
        <v>36</v>
      </c>
      <c r="AX160" s="13" t="s">
        <v>75</v>
      </c>
      <c r="AY160" s="243" t="s">
        <v>183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768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194</v>
      </c>
      <c r="AU161" s="243" t="s">
        <v>84</v>
      </c>
      <c r="AV161" s="13" t="s">
        <v>82</v>
      </c>
      <c r="AW161" s="13" t="s">
        <v>36</v>
      </c>
      <c r="AX161" s="13" t="s">
        <v>75</v>
      </c>
      <c r="AY161" s="243" t="s">
        <v>183</v>
      </c>
    </row>
    <row r="162" s="13" customFormat="1">
      <c r="A162" s="13"/>
      <c r="B162" s="233"/>
      <c r="C162" s="234"/>
      <c r="D162" s="235" t="s">
        <v>194</v>
      </c>
      <c r="E162" s="236" t="s">
        <v>19</v>
      </c>
      <c r="F162" s="237" t="s">
        <v>753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194</v>
      </c>
      <c r="AU162" s="243" t="s">
        <v>84</v>
      </c>
      <c r="AV162" s="13" t="s">
        <v>82</v>
      </c>
      <c r="AW162" s="13" t="s">
        <v>36</v>
      </c>
      <c r="AX162" s="13" t="s">
        <v>75</v>
      </c>
      <c r="AY162" s="243" t="s">
        <v>183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754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194</v>
      </c>
      <c r="AU163" s="243" t="s">
        <v>84</v>
      </c>
      <c r="AV163" s="13" t="s">
        <v>82</v>
      </c>
      <c r="AW163" s="13" t="s">
        <v>36</v>
      </c>
      <c r="AX163" s="13" t="s">
        <v>75</v>
      </c>
      <c r="AY163" s="243" t="s">
        <v>183</v>
      </c>
    </row>
    <row r="164" s="13" customFormat="1">
      <c r="A164" s="13"/>
      <c r="B164" s="233"/>
      <c r="C164" s="234"/>
      <c r="D164" s="235" t="s">
        <v>194</v>
      </c>
      <c r="E164" s="236" t="s">
        <v>19</v>
      </c>
      <c r="F164" s="237" t="s">
        <v>755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194</v>
      </c>
      <c r="AU164" s="243" t="s">
        <v>84</v>
      </c>
      <c r="AV164" s="13" t="s">
        <v>82</v>
      </c>
      <c r="AW164" s="13" t="s">
        <v>36</v>
      </c>
      <c r="AX164" s="13" t="s">
        <v>75</v>
      </c>
      <c r="AY164" s="243" t="s">
        <v>183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769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194</v>
      </c>
      <c r="AU165" s="243" t="s">
        <v>84</v>
      </c>
      <c r="AV165" s="13" t="s">
        <v>82</v>
      </c>
      <c r="AW165" s="13" t="s">
        <v>36</v>
      </c>
      <c r="AX165" s="13" t="s">
        <v>75</v>
      </c>
      <c r="AY165" s="243" t="s">
        <v>183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770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194</v>
      </c>
      <c r="AU166" s="243" t="s">
        <v>84</v>
      </c>
      <c r="AV166" s="13" t="s">
        <v>82</v>
      </c>
      <c r="AW166" s="13" t="s">
        <v>36</v>
      </c>
      <c r="AX166" s="13" t="s">
        <v>75</v>
      </c>
      <c r="AY166" s="243" t="s">
        <v>183</v>
      </c>
    </row>
    <row r="167" s="13" customFormat="1">
      <c r="A167" s="13"/>
      <c r="B167" s="233"/>
      <c r="C167" s="234"/>
      <c r="D167" s="235" t="s">
        <v>194</v>
      </c>
      <c r="E167" s="236" t="s">
        <v>19</v>
      </c>
      <c r="F167" s="237" t="s">
        <v>758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194</v>
      </c>
      <c r="AU167" s="243" t="s">
        <v>84</v>
      </c>
      <c r="AV167" s="13" t="s">
        <v>82</v>
      </c>
      <c r="AW167" s="13" t="s">
        <v>36</v>
      </c>
      <c r="AX167" s="13" t="s">
        <v>75</v>
      </c>
      <c r="AY167" s="243" t="s">
        <v>183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759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194</v>
      </c>
      <c r="AU168" s="243" t="s">
        <v>84</v>
      </c>
      <c r="AV168" s="13" t="s">
        <v>82</v>
      </c>
      <c r="AW168" s="13" t="s">
        <v>36</v>
      </c>
      <c r="AX168" s="13" t="s">
        <v>75</v>
      </c>
      <c r="AY168" s="243" t="s">
        <v>183</v>
      </c>
    </row>
    <row r="169" s="13" customFormat="1">
      <c r="A169" s="13"/>
      <c r="B169" s="233"/>
      <c r="C169" s="234"/>
      <c r="D169" s="235" t="s">
        <v>194</v>
      </c>
      <c r="E169" s="236" t="s">
        <v>19</v>
      </c>
      <c r="F169" s="237" t="s">
        <v>760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194</v>
      </c>
      <c r="AU169" s="243" t="s">
        <v>84</v>
      </c>
      <c r="AV169" s="13" t="s">
        <v>82</v>
      </c>
      <c r="AW169" s="13" t="s">
        <v>36</v>
      </c>
      <c r="AX169" s="13" t="s">
        <v>75</v>
      </c>
      <c r="AY169" s="243" t="s">
        <v>183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761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194</v>
      </c>
      <c r="AU170" s="243" t="s">
        <v>84</v>
      </c>
      <c r="AV170" s="13" t="s">
        <v>82</v>
      </c>
      <c r="AW170" s="13" t="s">
        <v>36</v>
      </c>
      <c r="AX170" s="13" t="s">
        <v>75</v>
      </c>
      <c r="AY170" s="243" t="s">
        <v>183</v>
      </c>
    </row>
    <row r="171" s="14" customFormat="1">
      <c r="A171" s="14"/>
      <c r="B171" s="244"/>
      <c r="C171" s="245"/>
      <c r="D171" s="235" t="s">
        <v>194</v>
      </c>
      <c r="E171" s="246" t="s">
        <v>19</v>
      </c>
      <c r="F171" s="247" t="s">
        <v>771</v>
      </c>
      <c r="G171" s="245"/>
      <c r="H171" s="248">
        <v>11.4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194</v>
      </c>
      <c r="AU171" s="254" t="s">
        <v>84</v>
      </c>
      <c r="AV171" s="14" t="s">
        <v>84</v>
      </c>
      <c r="AW171" s="14" t="s">
        <v>36</v>
      </c>
      <c r="AX171" s="14" t="s">
        <v>75</v>
      </c>
      <c r="AY171" s="254" t="s">
        <v>183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785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194</v>
      </c>
      <c r="AU172" s="243" t="s">
        <v>84</v>
      </c>
      <c r="AV172" s="13" t="s">
        <v>82</v>
      </c>
      <c r="AW172" s="13" t="s">
        <v>36</v>
      </c>
      <c r="AX172" s="13" t="s">
        <v>75</v>
      </c>
      <c r="AY172" s="243" t="s">
        <v>183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786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194</v>
      </c>
      <c r="AU173" s="243" t="s">
        <v>84</v>
      </c>
      <c r="AV173" s="13" t="s">
        <v>82</v>
      </c>
      <c r="AW173" s="13" t="s">
        <v>36</v>
      </c>
      <c r="AX173" s="13" t="s">
        <v>75</v>
      </c>
      <c r="AY173" s="243" t="s">
        <v>183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787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194</v>
      </c>
      <c r="AU174" s="243" t="s">
        <v>84</v>
      </c>
      <c r="AV174" s="13" t="s">
        <v>82</v>
      </c>
      <c r="AW174" s="13" t="s">
        <v>36</v>
      </c>
      <c r="AX174" s="13" t="s">
        <v>75</v>
      </c>
      <c r="AY174" s="243" t="s">
        <v>183</v>
      </c>
    </row>
    <row r="175" s="13" customFormat="1">
      <c r="A175" s="13"/>
      <c r="B175" s="233"/>
      <c r="C175" s="234"/>
      <c r="D175" s="235" t="s">
        <v>194</v>
      </c>
      <c r="E175" s="236" t="s">
        <v>19</v>
      </c>
      <c r="F175" s="237" t="s">
        <v>788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194</v>
      </c>
      <c r="AU175" s="243" t="s">
        <v>84</v>
      </c>
      <c r="AV175" s="13" t="s">
        <v>82</v>
      </c>
      <c r="AW175" s="13" t="s">
        <v>36</v>
      </c>
      <c r="AX175" s="13" t="s">
        <v>75</v>
      </c>
      <c r="AY175" s="243" t="s">
        <v>183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789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194</v>
      </c>
      <c r="AU176" s="243" t="s">
        <v>84</v>
      </c>
      <c r="AV176" s="13" t="s">
        <v>82</v>
      </c>
      <c r="AW176" s="13" t="s">
        <v>36</v>
      </c>
      <c r="AX176" s="13" t="s">
        <v>75</v>
      </c>
      <c r="AY176" s="243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790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194</v>
      </c>
      <c r="AU177" s="243" t="s">
        <v>84</v>
      </c>
      <c r="AV177" s="13" t="s">
        <v>82</v>
      </c>
      <c r="AW177" s="13" t="s">
        <v>36</v>
      </c>
      <c r="AX177" s="13" t="s">
        <v>75</v>
      </c>
      <c r="AY177" s="243" t="s">
        <v>183</v>
      </c>
    </row>
    <row r="178" s="13" customFormat="1">
      <c r="A178" s="13"/>
      <c r="B178" s="233"/>
      <c r="C178" s="234"/>
      <c r="D178" s="235" t="s">
        <v>194</v>
      </c>
      <c r="E178" s="236" t="s">
        <v>19</v>
      </c>
      <c r="F178" s="237" t="s">
        <v>791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194</v>
      </c>
      <c r="AU178" s="243" t="s">
        <v>84</v>
      </c>
      <c r="AV178" s="13" t="s">
        <v>82</v>
      </c>
      <c r="AW178" s="13" t="s">
        <v>36</v>
      </c>
      <c r="AX178" s="13" t="s">
        <v>75</v>
      </c>
      <c r="AY178" s="243" t="s">
        <v>183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761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194</v>
      </c>
      <c r="AU179" s="243" t="s">
        <v>84</v>
      </c>
      <c r="AV179" s="13" t="s">
        <v>82</v>
      </c>
      <c r="AW179" s="13" t="s">
        <v>36</v>
      </c>
      <c r="AX179" s="13" t="s">
        <v>75</v>
      </c>
      <c r="AY179" s="243" t="s">
        <v>183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792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194</v>
      </c>
      <c r="AU180" s="243" t="s">
        <v>84</v>
      </c>
      <c r="AV180" s="13" t="s">
        <v>82</v>
      </c>
      <c r="AW180" s="13" t="s">
        <v>36</v>
      </c>
      <c r="AX180" s="13" t="s">
        <v>75</v>
      </c>
      <c r="AY180" s="243" t="s">
        <v>183</v>
      </c>
    </row>
    <row r="181" s="14" customFormat="1">
      <c r="A181" s="14"/>
      <c r="B181" s="244"/>
      <c r="C181" s="245"/>
      <c r="D181" s="235" t="s">
        <v>194</v>
      </c>
      <c r="E181" s="246" t="s">
        <v>19</v>
      </c>
      <c r="F181" s="247" t="s">
        <v>793</v>
      </c>
      <c r="G181" s="245"/>
      <c r="H181" s="248">
        <v>31.800000000000001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194</v>
      </c>
      <c r="AU181" s="254" t="s">
        <v>84</v>
      </c>
      <c r="AV181" s="14" t="s">
        <v>84</v>
      </c>
      <c r="AW181" s="14" t="s">
        <v>36</v>
      </c>
      <c r="AX181" s="14" t="s">
        <v>75</v>
      </c>
      <c r="AY181" s="254" t="s">
        <v>183</v>
      </c>
    </row>
    <row r="182" s="16" customFormat="1">
      <c r="A182" s="16"/>
      <c r="B182" s="287"/>
      <c r="C182" s="288"/>
      <c r="D182" s="235" t="s">
        <v>194</v>
      </c>
      <c r="E182" s="289" t="s">
        <v>19</v>
      </c>
      <c r="F182" s="290" t="s">
        <v>794</v>
      </c>
      <c r="G182" s="288"/>
      <c r="H182" s="291">
        <v>48.100000000000001</v>
      </c>
      <c r="I182" s="292"/>
      <c r="J182" s="288"/>
      <c r="K182" s="288"/>
      <c r="L182" s="293"/>
      <c r="M182" s="294"/>
      <c r="N182" s="295"/>
      <c r="O182" s="295"/>
      <c r="P182" s="295"/>
      <c r="Q182" s="295"/>
      <c r="R182" s="295"/>
      <c r="S182" s="295"/>
      <c r="T182" s="29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97" t="s">
        <v>194</v>
      </c>
      <c r="AU182" s="297" t="s">
        <v>84</v>
      </c>
      <c r="AV182" s="16" t="s">
        <v>114</v>
      </c>
      <c r="AW182" s="16" t="s">
        <v>36</v>
      </c>
      <c r="AX182" s="16" t="s">
        <v>75</v>
      </c>
      <c r="AY182" s="297" t="s">
        <v>183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795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194</v>
      </c>
      <c r="AU183" s="243" t="s">
        <v>84</v>
      </c>
      <c r="AV183" s="13" t="s">
        <v>82</v>
      </c>
      <c r="AW183" s="13" t="s">
        <v>36</v>
      </c>
      <c r="AX183" s="13" t="s">
        <v>75</v>
      </c>
      <c r="AY183" s="243" t="s">
        <v>183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796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194</v>
      </c>
      <c r="AU184" s="243" t="s">
        <v>84</v>
      </c>
      <c r="AV184" s="13" t="s">
        <v>82</v>
      </c>
      <c r="AW184" s="13" t="s">
        <v>36</v>
      </c>
      <c r="AX184" s="13" t="s">
        <v>75</v>
      </c>
      <c r="AY184" s="243" t="s">
        <v>183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797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194</v>
      </c>
      <c r="AU185" s="243" t="s">
        <v>84</v>
      </c>
      <c r="AV185" s="13" t="s">
        <v>82</v>
      </c>
      <c r="AW185" s="13" t="s">
        <v>36</v>
      </c>
      <c r="AX185" s="13" t="s">
        <v>75</v>
      </c>
      <c r="AY185" s="243" t="s">
        <v>183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761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194</v>
      </c>
      <c r="AU186" s="243" t="s">
        <v>84</v>
      </c>
      <c r="AV186" s="13" t="s">
        <v>82</v>
      </c>
      <c r="AW186" s="13" t="s">
        <v>36</v>
      </c>
      <c r="AX186" s="13" t="s">
        <v>75</v>
      </c>
      <c r="AY186" s="243" t="s">
        <v>183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760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194</v>
      </c>
      <c r="AU187" s="243" t="s">
        <v>84</v>
      </c>
      <c r="AV187" s="13" t="s">
        <v>82</v>
      </c>
      <c r="AW187" s="13" t="s">
        <v>36</v>
      </c>
      <c r="AX187" s="13" t="s">
        <v>75</v>
      </c>
      <c r="AY187" s="243" t="s">
        <v>183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759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194</v>
      </c>
      <c r="AU188" s="243" t="s">
        <v>84</v>
      </c>
      <c r="AV188" s="13" t="s">
        <v>82</v>
      </c>
      <c r="AW188" s="13" t="s">
        <v>36</v>
      </c>
      <c r="AX188" s="13" t="s">
        <v>75</v>
      </c>
      <c r="AY188" s="243" t="s">
        <v>183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798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194</v>
      </c>
      <c r="AU189" s="243" t="s">
        <v>84</v>
      </c>
      <c r="AV189" s="13" t="s">
        <v>82</v>
      </c>
      <c r="AW189" s="13" t="s">
        <v>36</v>
      </c>
      <c r="AX189" s="13" t="s">
        <v>75</v>
      </c>
      <c r="AY189" s="243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759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194</v>
      </c>
      <c r="AU190" s="243" t="s">
        <v>84</v>
      </c>
      <c r="AV190" s="13" t="s">
        <v>82</v>
      </c>
      <c r="AW190" s="13" t="s">
        <v>36</v>
      </c>
      <c r="AX190" s="13" t="s">
        <v>75</v>
      </c>
      <c r="AY190" s="243" t="s">
        <v>183</v>
      </c>
    </row>
    <row r="191" s="13" customFormat="1">
      <c r="A191" s="13"/>
      <c r="B191" s="233"/>
      <c r="C191" s="234"/>
      <c r="D191" s="235" t="s">
        <v>194</v>
      </c>
      <c r="E191" s="236" t="s">
        <v>19</v>
      </c>
      <c r="F191" s="237" t="s">
        <v>760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194</v>
      </c>
      <c r="AU191" s="243" t="s">
        <v>84</v>
      </c>
      <c r="AV191" s="13" t="s">
        <v>82</v>
      </c>
      <c r="AW191" s="13" t="s">
        <v>36</v>
      </c>
      <c r="AX191" s="13" t="s">
        <v>75</v>
      </c>
      <c r="AY191" s="243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761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194</v>
      </c>
      <c r="AU192" s="243" t="s">
        <v>84</v>
      </c>
      <c r="AV192" s="13" t="s">
        <v>82</v>
      </c>
      <c r="AW192" s="13" t="s">
        <v>36</v>
      </c>
      <c r="AX192" s="13" t="s">
        <v>75</v>
      </c>
      <c r="AY192" s="243" t="s">
        <v>183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799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194</v>
      </c>
      <c r="AU193" s="243" t="s">
        <v>84</v>
      </c>
      <c r="AV193" s="13" t="s">
        <v>82</v>
      </c>
      <c r="AW193" s="13" t="s">
        <v>36</v>
      </c>
      <c r="AX193" s="13" t="s">
        <v>75</v>
      </c>
      <c r="AY193" s="243" t="s">
        <v>183</v>
      </c>
    </row>
    <row r="194" s="14" customFormat="1">
      <c r="A194" s="14"/>
      <c r="B194" s="244"/>
      <c r="C194" s="245"/>
      <c r="D194" s="235" t="s">
        <v>194</v>
      </c>
      <c r="E194" s="246" t="s">
        <v>19</v>
      </c>
      <c r="F194" s="247" t="s">
        <v>800</v>
      </c>
      <c r="G194" s="245"/>
      <c r="H194" s="248">
        <v>4.8239999999999998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194</v>
      </c>
      <c r="AU194" s="254" t="s">
        <v>84</v>
      </c>
      <c r="AV194" s="14" t="s">
        <v>84</v>
      </c>
      <c r="AW194" s="14" t="s">
        <v>36</v>
      </c>
      <c r="AX194" s="14" t="s">
        <v>75</v>
      </c>
      <c r="AY194" s="254" t="s">
        <v>183</v>
      </c>
    </row>
    <row r="195" s="14" customFormat="1">
      <c r="A195" s="14"/>
      <c r="B195" s="244"/>
      <c r="C195" s="245"/>
      <c r="D195" s="235" t="s">
        <v>194</v>
      </c>
      <c r="E195" s="246" t="s">
        <v>19</v>
      </c>
      <c r="F195" s="247" t="s">
        <v>801</v>
      </c>
      <c r="G195" s="245"/>
      <c r="H195" s="248">
        <v>9.4399999999999995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194</v>
      </c>
      <c r="AU195" s="254" t="s">
        <v>84</v>
      </c>
      <c r="AV195" s="14" t="s">
        <v>84</v>
      </c>
      <c r="AW195" s="14" t="s">
        <v>36</v>
      </c>
      <c r="AX195" s="14" t="s">
        <v>75</v>
      </c>
      <c r="AY195" s="254" t="s">
        <v>183</v>
      </c>
    </row>
    <row r="196" s="14" customFormat="1">
      <c r="A196" s="14"/>
      <c r="B196" s="244"/>
      <c r="C196" s="245"/>
      <c r="D196" s="235" t="s">
        <v>194</v>
      </c>
      <c r="E196" s="246" t="s">
        <v>19</v>
      </c>
      <c r="F196" s="247" t="s">
        <v>802</v>
      </c>
      <c r="G196" s="245"/>
      <c r="H196" s="248">
        <v>6.4800000000000004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194</v>
      </c>
      <c r="AU196" s="254" t="s">
        <v>84</v>
      </c>
      <c r="AV196" s="14" t="s">
        <v>84</v>
      </c>
      <c r="AW196" s="14" t="s">
        <v>36</v>
      </c>
      <c r="AX196" s="14" t="s">
        <v>75</v>
      </c>
      <c r="AY196" s="254" t="s">
        <v>183</v>
      </c>
    </row>
    <row r="197" s="14" customFormat="1">
      <c r="A197" s="14"/>
      <c r="B197" s="244"/>
      <c r="C197" s="245"/>
      <c r="D197" s="235" t="s">
        <v>194</v>
      </c>
      <c r="E197" s="246" t="s">
        <v>19</v>
      </c>
      <c r="F197" s="247" t="s">
        <v>803</v>
      </c>
      <c r="G197" s="245"/>
      <c r="H197" s="248">
        <v>5.5350000000000001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194</v>
      </c>
      <c r="AU197" s="254" t="s">
        <v>84</v>
      </c>
      <c r="AV197" s="14" t="s">
        <v>84</v>
      </c>
      <c r="AW197" s="14" t="s">
        <v>36</v>
      </c>
      <c r="AX197" s="14" t="s">
        <v>75</v>
      </c>
      <c r="AY197" s="254" t="s">
        <v>183</v>
      </c>
    </row>
    <row r="198" s="16" customFormat="1">
      <c r="A198" s="16"/>
      <c r="B198" s="287"/>
      <c r="C198" s="288"/>
      <c r="D198" s="235" t="s">
        <v>194</v>
      </c>
      <c r="E198" s="289" t="s">
        <v>19</v>
      </c>
      <c r="F198" s="290" t="s">
        <v>794</v>
      </c>
      <c r="G198" s="288"/>
      <c r="H198" s="291">
        <v>26.279</v>
      </c>
      <c r="I198" s="292"/>
      <c r="J198" s="288"/>
      <c r="K198" s="288"/>
      <c r="L198" s="293"/>
      <c r="M198" s="294"/>
      <c r="N198" s="295"/>
      <c r="O198" s="295"/>
      <c r="P198" s="295"/>
      <c r="Q198" s="295"/>
      <c r="R198" s="295"/>
      <c r="S198" s="295"/>
      <c r="T198" s="29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7" t="s">
        <v>194</v>
      </c>
      <c r="AU198" s="297" t="s">
        <v>84</v>
      </c>
      <c r="AV198" s="16" t="s">
        <v>114</v>
      </c>
      <c r="AW198" s="16" t="s">
        <v>36</v>
      </c>
      <c r="AX198" s="16" t="s">
        <v>75</v>
      </c>
      <c r="AY198" s="297" t="s">
        <v>183</v>
      </c>
    </row>
    <row r="199" s="15" customFormat="1">
      <c r="A199" s="15"/>
      <c r="B199" s="259"/>
      <c r="C199" s="260"/>
      <c r="D199" s="235" t="s">
        <v>194</v>
      </c>
      <c r="E199" s="261" t="s">
        <v>19</v>
      </c>
      <c r="F199" s="262" t="s">
        <v>320</v>
      </c>
      <c r="G199" s="260"/>
      <c r="H199" s="263">
        <v>74.378999999999991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9" t="s">
        <v>194</v>
      </c>
      <c r="AU199" s="269" t="s">
        <v>84</v>
      </c>
      <c r="AV199" s="15" t="s">
        <v>190</v>
      </c>
      <c r="AW199" s="15" t="s">
        <v>36</v>
      </c>
      <c r="AX199" s="15" t="s">
        <v>75</v>
      </c>
      <c r="AY199" s="269" t="s">
        <v>183</v>
      </c>
    </row>
    <row r="200" s="2" customFormat="1" ht="24.15" customHeight="1">
      <c r="A200" s="40"/>
      <c r="B200" s="41"/>
      <c r="C200" s="215" t="s">
        <v>430</v>
      </c>
      <c r="D200" s="215" t="s">
        <v>185</v>
      </c>
      <c r="E200" s="216" t="s">
        <v>804</v>
      </c>
      <c r="F200" s="217" t="s">
        <v>805</v>
      </c>
      <c r="G200" s="218" t="s">
        <v>304</v>
      </c>
      <c r="H200" s="219">
        <v>36.630000000000003</v>
      </c>
      <c r="I200" s="220"/>
      <c r="J200" s="221">
        <f>ROUND(I200*H200,2)</f>
        <v>0</v>
      </c>
      <c r="K200" s="217" t="s">
        <v>189</v>
      </c>
      <c r="L200" s="46"/>
      <c r="M200" s="222" t="s">
        <v>19</v>
      </c>
      <c r="N200" s="223" t="s">
        <v>46</v>
      </c>
      <c r="O200" s="86"/>
      <c r="P200" s="224">
        <f>O200*H200</f>
        <v>0</v>
      </c>
      <c r="Q200" s="224">
        <v>0.0043839999999999999</v>
      </c>
      <c r="R200" s="224">
        <f>Q200*H200</f>
        <v>0.16058591999999999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190</v>
      </c>
      <c r="AT200" s="226" t="s">
        <v>185</v>
      </c>
      <c r="AU200" s="226" t="s">
        <v>84</v>
      </c>
      <c r="AY200" s="19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190</v>
      </c>
      <c r="BM200" s="226" t="s">
        <v>806</v>
      </c>
    </row>
    <row r="201" s="2" customFormat="1">
      <c r="A201" s="40"/>
      <c r="B201" s="41"/>
      <c r="C201" s="42"/>
      <c r="D201" s="228" t="s">
        <v>192</v>
      </c>
      <c r="E201" s="42"/>
      <c r="F201" s="229" t="s">
        <v>807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192</v>
      </c>
      <c r="AU201" s="19" t="s">
        <v>84</v>
      </c>
    </row>
    <row r="202" s="13" customFormat="1">
      <c r="A202" s="13"/>
      <c r="B202" s="233"/>
      <c r="C202" s="234"/>
      <c r="D202" s="235" t="s">
        <v>194</v>
      </c>
      <c r="E202" s="236" t="s">
        <v>19</v>
      </c>
      <c r="F202" s="237" t="s">
        <v>750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194</v>
      </c>
      <c r="AU202" s="243" t="s">
        <v>84</v>
      </c>
      <c r="AV202" s="13" t="s">
        <v>82</v>
      </c>
      <c r="AW202" s="13" t="s">
        <v>36</v>
      </c>
      <c r="AX202" s="13" t="s">
        <v>75</v>
      </c>
      <c r="AY202" s="243" t="s">
        <v>183</v>
      </c>
    </row>
    <row r="203" s="13" customFormat="1">
      <c r="A203" s="13"/>
      <c r="B203" s="233"/>
      <c r="C203" s="234"/>
      <c r="D203" s="235" t="s">
        <v>194</v>
      </c>
      <c r="E203" s="236" t="s">
        <v>19</v>
      </c>
      <c r="F203" s="237" t="s">
        <v>751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194</v>
      </c>
      <c r="AU203" s="243" t="s">
        <v>84</v>
      </c>
      <c r="AV203" s="13" t="s">
        <v>82</v>
      </c>
      <c r="AW203" s="13" t="s">
        <v>36</v>
      </c>
      <c r="AX203" s="13" t="s">
        <v>75</v>
      </c>
      <c r="AY203" s="243" t="s">
        <v>183</v>
      </c>
    </row>
    <row r="204" s="13" customFormat="1">
      <c r="A204" s="13"/>
      <c r="B204" s="233"/>
      <c r="C204" s="234"/>
      <c r="D204" s="235" t="s">
        <v>194</v>
      </c>
      <c r="E204" s="236" t="s">
        <v>19</v>
      </c>
      <c r="F204" s="237" t="s">
        <v>752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194</v>
      </c>
      <c r="AU204" s="243" t="s">
        <v>84</v>
      </c>
      <c r="AV204" s="13" t="s">
        <v>82</v>
      </c>
      <c r="AW204" s="13" t="s">
        <v>36</v>
      </c>
      <c r="AX204" s="13" t="s">
        <v>75</v>
      </c>
      <c r="AY204" s="243" t="s">
        <v>183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753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194</v>
      </c>
      <c r="AU205" s="243" t="s">
        <v>84</v>
      </c>
      <c r="AV205" s="13" t="s">
        <v>82</v>
      </c>
      <c r="AW205" s="13" t="s">
        <v>36</v>
      </c>
      <c r="AX205" s="13" t="s">
        <v>75</v>
      </c>
      <c r="AY205" s="243" t="s">
        <v>183</v>
      </c>
    </row>
    <row r="206" s="13" customFormat="1">
      <c r="A206" s="13"/>
      <c r="B206" s="233"/>
      <c r="C206" s="234"/>
      <c r="D206" s="235" t="s">
        <v>194</v>
      </c>
      <c r="E206" s="236" t="s">
        <v>19</v>
      </c>
      <c r="F206" s="237" t="s">
        <v>754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194</v>
      </c>
      <c r="AU206" s="243" t="s">
        <v>84</v>
      </c>
      <c r="AV206" s="13" t="s">
        <v>82</v>
      </c>
      <c r="AW206" s="13" t="s">
        <v>36</v>
      </c>
      <c r="AX206" s="13" t="s">
        <v>75</v>
      </c>
      <c r="AY206" s="243" t="s">
        <v>183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755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194</v>
      </c>
      <c r="AU207" s="243" t="s">
        <v>84</v>
      </c>
      <c r="AV207" s="13" t="s">
        <v>82</v>
      </c>
      <c r="AW207" s="13" t="s">
        <v>36</v>
      </c>
      <c r="AX207" s="13" t="s">
        <v>75</v>
      </c>
      <c r="AY207" s="243" t="s">
        <v>183</v>
      </c>
    </row>
    <row r="208" s="13" customFormat="1">
      <c r="A208" s="13"/>
      <c r="B208" s="233"/>
      <c r="C208" s="234"/>
      <c r="D208" s="235" t="s">
        <v>194</v>
      </c>
      <c r="E208" s="236" t="s">
        <v>19</v>
      </c>
      <c r="F208" s="237" t="s">
        <v>756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194</v>
      </c>
      <c r="AU208" s="243" t="s">
        <v>84</v>
      </c>
      <c r="AV208" s="13" t="s">
        <v>82</v>
      </c>
      <c r="AW208" s="13" t="s">
        <v>36</v>
      </c>
      <c r="AX208" s="13" t="s">
        <v>75</v>
      </c>
      <c r="AY208" s="243" t="s">
        <v>183</v>
      </c>
    </row>
    <row r="209" s="13" customFormat="1">
      <c r="A209" s="13"/>
      <c r="B209" s="233"/>
      <c r="C209" s="234"/>
      <c r="D209" s="235" t="s">
        <v>194</v>
      </c>
      <c r="E209" s="236" t="s">
        <v>19</v>
      </c>
      <c r="F209" s="237" t="s">
        <v>757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194</v>
      </c>
      <c r="AU209" s="243" t="s">
        <v>84</v>
      </c>
      <c r="AV209" s="13" t="s">
        <v>82</v>
      </c>
      <c r="AW209" s="13" t="s">
        <v>36</v>
      </c>
      <c r="AX209" s="13" t="s">
        <v>75</v>
      </c>
      <c r="AY209" s="243" t="s">
        <v>183</v>
      </c>
    </row>
    <row r="210" s="13" customFormat="1">
      <c r="A210" s="13"/>
      <c r="B210" s="233"/>
      <c r="C210" s="234"/>
      <c r="D210" s="235" t="s">
        <v>194</v>
      </c>
      <c r="E210" s="236" t="s">
        <v>19</v>
      </c>
      <c r="F210" s="237" t="s">
        <v>758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194</v>
      </c>
      <c r="AU210" s="243" t="s">
        <v>84</v>
      </c>
      <c r="AV210" s="13" t="s">
        <v>82</v>
      </c>
      <c r="AW210" s="13" t="s">
        <v>36</v>
      </c>
      <c r="AX210" s="13" t="s">
        <v>75</v>
      </c>
      <c r="AY210" s="243" t="s">
        <v>183</v>
      </c>
    </row>
    <row r="211" s="13" customFormat="1">
      <c r="A211" s="13"/>
      <c r="B211" s="233"/>
      <c r="C211" s="234"/>
      <c r="D211" s="235" t="s">
        <v>194</v>
      </c>
      <c r="E211" s="236" t="s">
        <v>19</v>
      </c>
      <c r="F211" s="237" t="s">
        <v>759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194</v>
      </c>
      <c r="AU211" s="243" t="s">
        <v>84</v>
      </c>
      <c r="AV211" s="13" t="s">
        <v>82</v>
      </c>
      <c r="AW211" s="13" t="s">
        <v>36</v>
      </c>
      <c r="AX211" s="13" t="s">
        <v>75</v>
      </c>
      <c r="AY211" s="243" t="s">
        <v>183</v>
      </c>
    </row>
    <row r="212" s="13" customFormat="1">
      <c r="A212" s="13"/>
      <c r="B212" s="233"/>
      <c r="C212" s="234"/>
      <c r="D212" s="235" t="s">
        <v>194</v>
      </c>
      <c r="E212" s="236" t="s">
        <v>19</v>
      </c>
      <c r="F212" s="237" t="s">
        <v>760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194</v>
      </c>
      <c r="AU212" s="243" t="s">
        <v>84</v>
      </c>
      <c r="AV212" s="13" t="s">
        <v>82</v>
      </c>
      <c r="AW212" s="13" t="s">
        <v>36</v>
      </c>
      <c r="AX212" s="13" t="s">
        <v>75</v>
      </c>
      <c r="AY212" s="243" t="s">
        <v>183</v>
      </c>
    </row>
    <row r="213" s="13" customFormat="1">
      <c r="A213" s="13"/>
      <c r="B213" s="233"/>
      <c r="C213" s="234"/>
      <c r="D213" s="235" t="s">
        <v>194</v>
      </c>
      <c r="E213" s="236" t="s">
        <v>19</v>
      </c>
      <c r="F213" s="237" t="s">
        <v>761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194</v>
      </c>
      <c r="AU213" s="243" t="s">
        <v>84</v>
      </c>
      <c r="AV213" s="13" t="s">
        <v>82</v>
      </c>
      <c r="AW213" s="13" t="s">
        <v>36</v>
      </c>
      <c r="AX213" s="13" t="s">
        <v>75</v>
      </c>
      <c r="AY213" s="243" t="s">
        <v>183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777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194</v>
      </c>
      <c r="AU214" s="243" t="s">
        <v>84</v>
      </c>
      <c r="AV214" s="13" t="s">
        <v>82</v>
      </c>
      <c r="AW214" s="13" t="s">
        <v>36</v>
      </c>
      <c r="AX214" s="13" t="s">
        <v>75</v>
      </c>
      <c r="AY214" s="243" t="s">
        <v>183</v>
      </c>
    </row>
    <row r="215" s="14" customFormat="1">
      <c r="A215" s="14"/>
      <c r="B215" s="244"/>
      <c r="C215" s="245"/>
      <c r="D215" s="235" t="s">
        <v>194</v>
      </c>
      <c r="E215" s="246" t="s">
        <v>19</v>
      </c>
      <c r="F215" s="247" t="s">
        <v>778</v>
      </c>
      <c r="G215" s="245"/>
      <c r="H215" s="248">
        <v>30.449999999999999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194</v>
      </c>
      <c r="AU215" s="254" t="s">
        <v>84</v>
      </c>
      <c r="AV215" s="14" t="s">
        <v>84</v>
      </c>
      <c r="AW215" s="14" t="s">
        <v>36</v>
      </c>
      <c r="AX215" s="14" t="s">
        <v>75</v>
      </c>
      <c r="AY215" s="254" t="s">
        <v>183</v>
      </c>
    </row>
    <row r="216" s="14" customFormat="1">
      <c r="A216" s="14"/>
      <c r="B216" s="244"/>
      <c r="C216" s="245"/>
      <c r="D216" s="235" t="s">
        <v>194</v>
      </c>
      <c r="E216" s="246" t="s">
        <v>19</v>
      </c>
      <c r="F216" s="247" t="s">
        <v>764</v>
      </c>
      <c r="G216" s="245"/>
      <c r="H216" s="248">
        <v>10.5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194</v>
      </c>
      <c r="AU216" s="254" t="s">
        <v>84</v>
      </c>
      <c r="AV216" s="14" t="s">
        <v>84</v>
      </c>
      <c r="AW216" s="14" t="s">
        <v>36</v>
      </c>
      <c r="AX216" s="14" t="s">
        <v>75</v>
      </c>
      <c r="AY216" s="254" t="s">
        <v>183</v>
      </c>
    </row>
    <row r="217" s="14" customFormat="1">
      <c r="A217" s="14"/>
      <c r="B217" s="244"/>
      <c r="C217" s="245"/>
      <c r="D217" s="235" t="s">
        <v>194</v>
      </c>
      <c r="E217" s="246" t="s">
        <v>19</v>
      </c>
      <c r="F217" s="247" t="s">
        <v>765</v>
      </c>
      <c r="G217" s="245"/>
      <c r="H217" s="248">
        <v>-6.6299999999999999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194</v>
      </c>
      <c r="AU217" s="254" t="s">
        <v>84</v>
      </c>
      <c r="AV217" s="14" t="s">
        <v>84</v>
      </c>
      <c r="AW217" s="14" t="s">
        <v>36</v>
      </c>
      <c r="AX217" s="14" t="s">
        <v>75</v>
      </c>
      <c r="AY217" s="254" t="s">
        <v>183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779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194</v>
      </c>
      <c r="AU218" s="243" t="s">
        <v>84</v>
      </c>
      <c r="AV218" s="13" t="s">
        <v>82</v>
      </c>
      <c r="AW218" s="13" t="s">
        <v>36</v>
      </c>
      <c r="AX218" s="13" t="s">
        <v>75</v>
      </c>
      <c r="AY218" s="243" t="s">
        <v>183</v>
      </c>
    </row>
    <row r="219" s="14" customFormat="1">
      <c r="A219" s="14"/>
      <c r="B219" s="244"/>
      <c r="C219" s="245"/>
      <c r="D219" s="235" t="s">
        <v>194</v>
      </c>
      <c r="E219" s="246" t="s">
        <v>19</v>
      </c>
      <c r="F219" s="247" t="s">
        <v>780</v>
      </c>
      <c r="G219" s="245"/>
      <c r="H219" s="248">
        <v>2.3100000000000001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194</v>
      </c>
      <c r="AU219" s="254" t="s">
        <v>84</v>
      </c>
      <c r="AV219" s="14" t="s">
        <v>84</v>
      </c>
      <c r="AW219" s="14" t="s">
        <v>36</v>
      </c>
      <c r="AX219" s="14" t="s">
        <v>75</v>
      </c>
      <c r="AY219" s="254" t="s">
        <v>183</v>
      </c>
    </row>
    <row r="220" s="15" customFormat="1">
      <c r="A220" s="15"/>
      <c r="B220" s="259"/>
      <c r="C220" s="260"/>
      <c r="D220" s="235" t="s">
        <v>194</v>
      </c>
      <c r="E220" s="261" t="s">
        <v>19</v>
      </c>
      <c r="F220" s="262" t="s">
        <v>320</v>
      </c>
      <c r="G220" s="260"/>
      <c r="H220" s="263">
        <v>36.630000000000003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194</v>
      </c>
      <c r="AU220" s="269" t="s">
        <v>84</v>
      </c>
      <c r="AV220" s="15" t="s">
        <v>190</v>
      </c>
      <c r="AW220" s="15" t="s">
        <v>36</v>
      </c>
      <c r="AX220" s="15" t="s">
        <v>82</v>
      </c>
      <c r="AY220" s="269" t="s">
        <v>183</v>
      </c>
    </row>
    <row r="221" s="13" customFormat="1">
      <c r="A221" s="13"/>
      <c r="B221" s="233"/>
      <c r="C221" s="234"/>
      <c r="D221" s="235" t="s">
        <v>194</v>
      </c>
      <c r="E221" s="236" t="s">
        <v>19</v>
      </c>
      <c r="F221" s="237" t="s">
        <v>781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194</v>
      </c>
      <c r="AU221" s="243" t="s">
        <v>84</v>
      </c>
      <c r="AV221" s="13" t="s">
        <v>82</v>
      </c>
      <c r="AW221" s="13" t="s">
        <v>36</v>
      </c>
      <c r="AX221" s="13" t="s">
        <v>75</v>
      </c>
      <c r="AY221" s="243" t="s">
        <v>183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782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194</v>
      </c>
      <c r="AU222" s="243" t="s">
        <v>84</v>
      </c>
      <c r="AV222" s="13" t="s">
        <v>82</v>
      </c>
      <c r="AW222" s="13" t="s">
        <v>36</v>
      </c>
      <c r="AX222" s="13" t="s">
        <v>75</v>
      </c>
      <c r="AY222" s="243" t="s">
        <v>183</v>
      </c>
    </row>
    <row r="223" s="14" customFormat="1">
      <c r="A223" s="14"/>
      <c r="B223" s="244"/>
      <c r="C223" s="245"/>
      <c r="D223" s="235" t="s">
        <v>194</v>
      </c>
      <c r="E223" s="246" t="s">
        <v>19</v>
      </c>
      <c r="F223" s="247" t="s">
        <v>783</v>
      </c>
      <c r="G223" s="245"/>
      <c r="H223" s="248">
        <v>2.8999999999999999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194</v>
      </c>
      <c r="AU223" s="254" t="s">
        <v>84</v>
      </c>
      <c r="AV223" s="14" t="s">
        <v>84</v>
      </c>
      <c r="AW223" s="14" t="s">
        <v>36</v>
      </c>
      <c r="AX223" s="14" t="s">
        <v>75</v>
      </c>
      <c r="AY223" s="254" t="s">
        <v>183</v>
      </c>
    </row>
    <row r="224" s="14" customFormat="1">
      <c r="A224" s="14"/>
      <c r="B224" s="244"/>
      <c r="C224" s="245"/>
      <c r="D224" s="235" t="s">
        <v>194</v>
      </c>
      <c r="E224" s="246" t="s">
        <v>19</v>
      </c>
      <c r="F224" s="247" t="s">
        <v>784</v>
      </c>
      <c r="G224" s="245"/>
      <c r="H224" s="248">
        <v>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194</v>
      </c>
      <c r="AU224" s="254" t="s">
        <v>84</v>
      </c>
      <c r="AV224" s="14" t="s">
        <v>84</v>
      </c>
      <c r="AW224" s="14" t="s">
        <v>36</v>
      </c>
      <c r="AX224" s="14" t="s">
        <v>75</v>
      </c>
      <c r="AY224" s="254" t="s">
        <v>183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766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194</v>
      </c>
      <c r="AU225" s="243" t="s">
        <v>84</v>
      </c>
      <c r="AV225" s="13" t="s">
        <v>82</v>
      </c>
      <c r="AW225" s="13" t="s">
        <v>36</v>
      </c>
      <c r="AX225" s="13" t="s">
        <v>75</v>
      </c>
      <c r="AY225" s="243" t="s">
        <v>183</v>
      </c>
    </row>
    <row r="226" s="13" customFormat="1">
      <c r="A226" s="13"/>
      <c r="B226" s="233"/>
      <c r="C226" s="234"/>
      <c r="D226" s="235" t="s">
        <v>194</v>
      </c>
      <c r="E226" s="236" t="s">
        <v>19</v>
      </c>
      <c r="F226" s="237" t="s">
        <v>751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194</v>
      </c>
      <c r="AU226" s="243" t="s">
        <v>84</v>
      </c>
      <c r="AV226" s="13" t="s">
        <v>82</v>
      </c>
      <c r="AW226" s="13" t="s">
        <v>36</v>
      </c>
      <c r="AX226" s="13" t="s">
        <v>75</v>
      </c>
      <c r="AY226" s="243" t="s">
        <v>183</v>
      </c>
    </row>
    <row r="227" s="13" customFormat="1">
      <c r="A227" s="13"/>
      <c r="B227" s="233"/>
      <c r="C227" s="234"/>
      <c r="D227" s="235" t="s">
        <v>194</v>
      </c>
      <c r="E227" s="236" t="s">
        <v>19</v>
      </c>
      <c r="F227" s="237" t="s">
        <v>767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194</v>
      </c>
      <c r="AU227" s="243" t="s">
        <v>84</v>
      </c>
      <c r="AV227" s="13" t="s">
        <v>82</v>
      </c>
      <c r="AW227" s="13" t="s">
        <v>36</v>
      </c>
      <c r="AX227" s="13" t="s">
        <v>75</v>
      </c>
      <c r="AY227" s="243" t="s">
        <v>183</v>
      </c>
    </row>
    <row r="228" s="13" customFormat="1">
      <c r="A228" s="13"/>
      <c r="B228" s="233"/>
      <c r="C228" s="234"/>
      <c r="D228" s="235" t="s">
        <v>194</v>
      </c>
      <c r="E228" s="236" t="s">
        <v>19</v>
      </c>
      <c r="F228" s="237" t="s">
        <v>768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194</v>
      </c>
      <c r="AU228" s="243" t="s">
        <v>84</v>
      </c>
      <c r="AV228" s="13" t="s">
        <v>82</v>
      </c>
      <c r="AW228" s="13" t="s">
        <v>36</v>
      </c>
      <c r="AX228" s="13" t="s">
        <v>75</v>
      </c>
      <c r="AY228" s="243" t="s">
        <v>183</v>
      </c>
    </row>
    <row r="229" s="13" customFormat="1">
      <c r="A229" s="13"/>
      <c r="B229" s="233"/>
      <c r="C229" s="234"/>
      <c r="D229" s="235" t="s">
        <v>194</v>
      </c>
      <c r="E229" s="236" t="s">
        <v>19</v>
      </c>
      <c r="F229" s="237" t="s">
        <v>753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194</v>
      </c>
      <c r="AU229" s="243" t="s">
        <v>84</v>
      </c>
      <c r="AV229" s="13" t="s">
        <v>82</v>
      </c>
      <c r="AW229" s="13" t="s">
        <v>36</v>
      </c>
      <c r="AX229" s="13" t="s">
        <v>75</v>
      </c>
      <c r="AY229" s="243" t="s">
        <v>183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754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194</v>
      </c>
      <c r="AU230" s="243" t="s">
        <v>84</v>
      </c>
      <c r="AV230" s="13" t="s">
        <v>82</v>
      </c>
      <c r="AW230" s="13" t="s">
        <v>36</v>
      </c>
      <c r="AX230" s="13" t="s">
        <v>75</v>
      </c>
      <c r="AY230" s="243" t="s">
        <v>183</v>
      </c>
    </row>
    <row r="231" s="13" customFormat="1">
      <c r="A231" s="13"/>
      <c r="B231" s="233"/>
      <c r="C231" s="234"/>
      <c r="D231" s="235" t="s">
        <v>194</v>
      </c>
      <c r="E231" s="236" t="s">
        <v>19</v>
      </c>
      <c r="F231" s="237" t="s">
        <v>755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194</v>
      </c>
      <c r="AU231" s="243" t="s">
        <v>84</v>
      </c>
      <c r="AV231" s="13" t="s">
        <v>82</v>
      </c>
      <c r="AW231" s="13" t="s">
        <v>36</v>
      </c>
      <c r="AX231" s="13" t="s">
        <v>75</v>
      </c>
      <c r="AY231" s="243" t="s">
        <v>183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769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194</v>
      </c>
      <c r="AU232" s="243" t="s">
        <v>84</v>
      </c>
      <c r="AV232" s="13" t="s">
        <v>82</v>
      </c>
      <c r="AW232" s="13" t="s">
        <v>36</v>
      </c>
      <c r="AX232" s="13" t="s">
        <v>75</v>
      </c>
      <c r="AY232" s="243" t="s">
        <v>183</v>
      </c>
    </row>
    <row r="233" s="13" customFormat="1">
      <c r="A233" s="13"/>
      <c r="B233" s="233"/>
      <c r="C233" s="234"/>
      <c r="D233" s="235" t="s">
        <v>194</v>
      </c>
      <c r="E233" s="236" t="s">
        <v>19</v>
      </c>
      <c r="F233" s="237" t="s">
        <v>770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194</v>
      </c>
      <c r="AU233" s="243" t="s">
        <v>84</v>
      </c>
      <c r="AV233" s="13" t="s">
        <v>82</v>
      </c>
      <c r="AW233" s="13" t="s">
        <v>36</v>
      </c>
      <c r="AX233" s="13" t="s">
        <v>75</v>
      </c>
      <c r="AY233" s="243" t="s">
        <v>183</v>
      </c>
    </row>
    <row r="234" s="13" customFormat="1">
      <c r="A234" s="13"/>
      <c r="B234" s="233"/>
      <c r="C234" s="234"/>
      <c r="D234" s="235" t="s">
        <v>194</v>
      </c>
      <c r="E234" s="236" t="s">
        <v>19</v>
      </c>
      <c r="F234" s="237" t="s">
        <v>758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194</v>
      </c>
      <c r="AU234" s="243" t="s">
        <v>84</v>
      </c>
      <c r="AV234" s="13" t="s">
        <v>82</v>
      </c>
      <c r="AW234" s="13" t="s">
        <v>36</v>
      </c>
      <c r="AX234" s="13" t="s">
        <v>75</v>
      </c>
      <c r="AY234" s="243" t="s">
        <v>183</v>
      </c>
    </row>
    <row r="235" s="13" customFormat="1">
      <c r="A235" s="13"/>
      <c r="B235" s="233"/>
      <c r="C235" s="234"/>
      <c r="D235" s="235" t="s">
        <v>194</v>
      </c>
      <c r="E235" s="236" t="s">
        <v>19</v>
      </c>
      <c r="F235" s="237" t="s">
        <v>759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194</v>
      </c>
      <c r="AU235" s="243" t="s">
        <v>84</v>
      </c>
      <c r="AV235" s="13" t="s">
        <v>82</v>
      </c>
      <c r="AW235" s="13" t="s">
        <v>36</v>
      </c>
      <c r="AX235" s="13" t="s">
        <v>75</v>
      </c>
      <c r="AY235" s="243" t="s">
        <v>183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760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194</v>
      </c>
      <c r="AU236" s="243" t="s">
        <v>84</v>
      </c>
      <c r="AV236" s="13" t="s">
        <v>82</v>
      </c>
      <c r="AW236" s="13" t="s">
        <v>36</v>
      </c>
      <c r="AX236" s="13" t="s">
        <v>75</v>
      </c>
      <c r="AY236" s="243" t="s">
        <v>183</v>
      </c>
    </row>
    <row r="237" s="13" customFormat="1">
      <c r="A237" s="13"/>
      <c r="B237" s="233"/>
      <c r="C237" s="234"/>
      <c r="D237" s="235" t="s">
        <v>194</v>
      </c>
      <c r="E237" s="236" t="s">
        <v>19</v>
      </c>
      <c r="F237" s="237" t="s">
        <v>761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194</v>
      </c>
      <c r="AU237" s="243" t="s">
        <v>84</v>
      </c>
      <c r="AV237" s="13" t="s">
        <v>82</v>
      </c>
      <c r="AW237" s="13" t="s">
        <v>36</v>
      </c>
      <c r="AX237" s="13" t="s">
        <v>75</v>
      </c>
      <c r="AY237" s="243" t="s">
        <v>183</v>
      </c>
    </row>
    <row r="238" s="14" customFormat="1">
      <c r="A238" s="14"/>
      <c r="B238" s="244"/>
      <c r="C238" s="245"/>
      <c r="D238" s="235" t="s">
        <v>194</v>
      </c>
      <c r="E238" s="246" t="s">
        <v>19</v>
      </c>
      <c r="F238" s="247" t="s">
        <v>771</v>
      </c>
      <c r="G238" s="245"/>
      <c r="H238" s="248">
        <v>11.4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194</v>
      </c>
      <c r="AU238" s="254" t="s">
        <v>84</v>
      </c>
      <c r="AV238" s="14" t="s">
        <v>84</v>
      </c>
      <c r="AW238" s="14" t="s">
        <v>36</v>
      </c>
      <c r="AX238" s="14" t="s">
        <v>75</v>
      </c>
      <c r="AY238" s="254" t="s">
        <v>183</v>
      </c>
    </row>
    <row r="239" s="13" customFormat="1">
      <c r="A239" s="13"/>
      <c r="B239" s="233"/>
      <c r="C239" s="234"/>
      <c r="D239" s="235" t="s">
        <v>194</v>
      </c>
      <c r="E239" s="236" t="s">
        <v>19</v>
      </c>
      <c r="F239" s="237" t="s">
        <v>785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194</v>
      </c>
      <c r="AU239" s="243" t="s">
        <v>84</v>
      </c>
      <c r="AV239" s="13" t="s">
        <v>82</v>
      </c>
      <c r="AW239" s="13" t="s">
        <v>36</v>
      </c>
      <c r="AX239" s="13" t="s">
        <v>75</v>
      </c>
      <c r="AY239" s="243" t="s">
        <v>183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786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194</v>
      </c>
      <c r="AU240" s="243" t="s">
        <v>84</v>
      </c>
      <c r="AV240" s="13" t="s">
        <v>82</v>
      </c>
      <c r="AW240" s="13" t="s">
        <v>36</v>
      </c>
      <c r="AX240" s="13" t="s">
        <v>75</v>
      </c>
      <c r="AY240" s="243" t="s">
        <v>183</v>
      </c>
    </row>
    <row r="241" s="13" customFormat="1">
      <c r="A241" s="13"/>
      <c r="B241" s="233"/>
      <c r="C241" s="234"/>
      <c r="D241" s="235" t="s">
        <v>194</v>
      </c>
      <c r="E241" s="236" t="s">
        <v>19</v>
      </c>
      <c r="F241" s="237" t="s">
        <v>787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194</v>
      </c>
      <c r="AU241" s="243" t="s">
        <v>84</v>
      </c>
      <c r="AV241" s="13" t="s">
        <v>82</v>
      </c>
      <c r="AW241" s="13" t="s">
        <v>36</v>
      </c>
      <c r="AX241" s="13" t="s">
        <v>75</v>
      </c>
      <c r="AY241" s="243" t="s">
        <v>183</v>
      </c>
    </row>
    <row r="242" s="13" customFormat="1">
      <c r="A242" s="13"/>
      <c r="B242" s="233"/>
      <c r="C242" s="234"/>
      <c r="D242" s="235" t="s">
        <v>194</v>
      </c>
      <c r="E242" s="236" t="s">
        <v>19</v>
      </c>
      <c r="F242" s="237" t="s">
        <v>788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194</v>
      </c>
      <c r="AU242" s="243" t="s">
        <v>84</v>
      </c>
      <c r="AV242" s="13" t="s">
        <v>82</v>
      </c>
      <c r="AW242" s="13" t="s">
        <v>36</v>
      </c>
      <c r="AX242" s="13" t="s">
        <v>75</v>
      </c>
      <c r="AY242" s="243" t="s">
        <v>183</v>
      </c>
    </row>
    <row r="243" s="13" customFormat="1">
      <c r="A243" s="13"/>
      <c r="B243" s="233"/>
      <c r="C243" s="234"/>
      <c r="D243" s="235" t="s">
        <v>194</v>
      </c>
      <c r="E243" s="236" t="s">
        <v>19</v>
      </c>
      <c r="F243" s="237" t="s">
        <v>789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194</v>
      </c>
      <c r="AU243" s="243" t="s">
        <v>84</v>
      </c>
      <c r="AV243" s="13" t="s">
        <v>82</v>
      </c>
      <c r="AW243" s="13" t="s">
        <v>36</v>
      </c>
      <c r="AX243" s="13" t="s">
        <v>75</v>
      </c>
      <c r="AY243" s="243" t="s">
        <v>183</v>
      </c>
    </row>
    <row r="244" s="13" customFormat="1">
      <c r="A244" s="13"/>
      <c r="B244" s="233"/>
      <c r="C244" s="234"/>
      <c r="D244" s="235" t="s">
        <v>194</v>
      </c>
      <c r="E244" s="236" t="s">
        <v>19</v>
      </c>
      <c r="F244" s="237" t="s">
        <v>790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194</v>
      </c>
      <c r="AU244" s="243" t="s">
        <v>84</v>
      </c>
      <c r="AV244" s="13" t="s">
        <v>82</v>
      </c>
      <c r="AW244" s="13" t="s">
        <v>36</v>
      </c>
      <c r="AX244" s="13" t="s">
        <v>75</v>
      </c>
      <c r="AY244" s="243" t="s">
        <v>183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791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194</v>
      </c>
      <c r="AU245" s="243" t="s">
        <v>84</v>
      </c>
      <c r="AV245" s="13" t="s">
        <v>82</v>
      </c>
      <c r="AW245" s="13" t="s">
        <v>36</v>
      </c>
      <c r="AX245" s="13" t="s">
        <v>75</v>
      </c>
      <c r="AY245" s="243" t="s">
        <v>183</v>
      </c>
    </row>
    <row r="246" s="13" customFormat="1">
      <c r="A246" s="13"/>
      <c r="B246" s="233"/>
      <c r="C246" s="234"/>
      <c r="D246" s="235" t="s">
        <v>194</v>
      </c>
      <c r="E246" s="236" t="s">
        <v>19</v>
      </c>
      <c r="F246" s="237" t="s">
        <v>761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194</v>
      </c>
      <c r="AU246" s="243" t="s">
        <v>84</v>
      </c>
      <c r="AV246" s="13" t="s">
        <v>82</v>
      </c>
      <c r="AW246" s="13" t="s">
        <v>36</v>
      </c>
      <c r="AX246" s="13" t="s">
        <v>75</v>
      </c>
      <c r="AY246" s="243" t="s">
        <v>183</v>
      </c>
    </row>
    <row r="247" s="13" customFormat="1">
      <c r="A247" s="13"/>
      <c r="B247" s="233"/>
      <c r="C247" s="234"/>
      <c r="D247" s="235" t="s">
        <v>194</v>
      </c>
      <c r="E247" s="236" t="s">
        <v>19</v>
      </c>
      <c r="F247" s="237" t="s">
        <v>792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194</v>
      </c>
      <c r="AU247" s="243" t="s">
        <v>84</v>
      </c>
      <c r="AV247" s="13" t="s">
        <v>82</v>
      </c>
      <c r="AW247" s="13" t="s">
        <v>36</v>
      </c>
      <c r="AX247" s="13" t="s">
        <v>75</v>
      </c>
      <c r="AY247" s="243" t="s">
        <v>183</v>
      </c>
    </row>
    <row r="248" s="14" customFormat="1">
      <c r="A248" s="14"/>
      <c r="B248" s="244"/>
      <c r="C248" s="245"/>
      <c r="D248" s="235" t="s">
        <v>194</v>
      </c>
      <c r="E248" s="246" t="s">
        <v>19</v>
      </c>
      <c r="F248" s="247" t="s">
        <v>793</v>
      </c>
      <c r="G248" s="245"/>
      <c r="H248" s="248">
        <v>31.800000000000001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194</v>
      </c>
      <c r="AU248" s="254" t="s">
        <v>84</v>
      </c>
      <c r="AV248" s="14" t="s">
        <v>84</v>
      </c>
      <c r="AW248" s="14" t="s">
        <v>36</v>
      </c>
      <c r="AX248" s="14" t="s">
        <v>75</v>
      </c>
      <c r="AY248" s="254" t="s">
        <v>183</v>
      </c>
    </row>
    <row r="249" s="16" customFormat="1">
      <c r="A249" s="16"/>
      <c r="B249" s="287"/>
      <c r="C249" s="288"/>
      <c r="D249" s="235" t="s">
        <v>194</v>
      </c>
      <c r="E249" s="289" t="s">
        <v>19</v>
      </c>
      <c r="F249" s="290" t="s">
        <v>794</v>
      </c>
      <c r="G249" s="288"/>
      <c r="H249" s="291">
        <v>48.100000000000001</v>
      </c>
      <c r="I249" s="292"/>
      <c r="J249" s="288"/>
      <c r="K249" s="288"/>
      <c r="L249" s="293"/>
      <c r="M249" s="294"/>
      <c r="N249" s="295"/>
      <c r="O249" s="295"/>
      <c r="P249" s="295"/>
      <c r="Q249" s="295"/>
      <c r="R249" s="295"/>
      <c r="S249" s="295"/>
      <c r="T249" s="29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7" t="s">
        <v>194</v>
      </c>
      <c r="AU249" s="297" t="s">
        <v>84</v>
      </c>
      <c r="AV249" s="16" t="s">
        <v>114</v>
      </c>
      <c r="AW249" s="16" t="s">
        <v>36</v>
      </c>
      <c r="AX249" s="16" t="s">
        <v>75</v>
      </c>
      <c r="AY249" s="297" t="s">
        <v>183</v>
      </c>
    </row>
    <row r="250" s="13" customFormat="1">
      <c r="A250" s="13"/>
      <c r="B250" s="233"/>
      <c r="C250" s="234"/>
      <c r="D250" s="235" t="s">
        <v>194</v>
      </c>
      <c r="E250" s="236" t="s">
        <v>19</v>
      </c>
      <c r="F250" s="237" t="s">
        <v>795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194</v>
      </c>
      <c r="AU250" s="243" t="s">
        <v>84</v>
      </c>
      <c r="AV250" s="13" t="s">
        <v>82</v>
      </c>
      <c r="AW250" s="13" t="s">
        <v>36</v>
      </c>
      <c r="AX250" s="13" t="s">
        <v>75</v>
      </c>
      <c r="AY250" s="243" t="s">
        <v>183</v>
      </c>
    </row>
    <row r="251" s="13" customFormat="1">
      <c r="A251" s="13"/>
      <c r="B251" s="233"/>
      <c r="C251" s="234"/>
      <c r="D251" s="235" t="s">
        <v>194</v>
      </c>
      <c r="E251" s="236" t="s">
        <v>19</v>
      </c>
      <c r="F251" s="237" t="s">
        <v>796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194</v>
      </c>
      <c r="AU251" s="243" t="s">
        <v>84</v>
      </c>
      <c r="AV251" s="13" t="s">
        <v>82</v>
      </c>
      <c r="AW251" s="13" t="s">
        <v>36</v>
      </c>
      <c r="AX251" s="13" t="s">
        <v>75</v>
      </c>
      <c r="AY251" s="243" t="s">
        <v>183</v>
      </c>
    </row>
    <row r="252" s="13" customFormat="1">
      <c r="A252" s="13"/>
      <c r="B252" s="233"/>
      <c r="C252" s="234"/>
      <c r="D252" s="235" t="s">
        <v>194</v>
      </c>
      <c r="E252" s="236" t="s">
        <v>19</v>
      </c>
      <c r="F252" s="237" t="s">
        <v>797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194</v>
      </c>
      <c r="AU252" s="243" t="s">
        <v>84</v>
      </c>
      <c r="AV252" s="13" t="s">
        <v>82</v>
      </c>
      <c r="AW252" s="13" t="s">
        <v>36</v>
      </c>
      <c r="AX252" s="13" t="s">
        <v>75</v>
      </c>
      <c r="AY252" s="243" t="s">
        <v>183</v>
      </c>
    </row>
    <row r="253" s="13" customFormat="1">
      <c r="A253" s="13"/>
      <c r="B253" s="233"/>
      <c r="C253" s="234"/>
      <c r="D253" s="235" t="s">
        <v>194</v>
      </c>
      <c r="E253" s="236" t="s">
        <v>19</v>
      </c>
      <c r="F253" s="237" t="s">
        <v>761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194</v>
      </c>
      <c r="AU253" s="243" t="s">
        <v>84</v>
      </c>
      <c r="AV253" s="13" t="s">
        <v>82</v>
      </c>
      <c r="AW253" s="13" t="s">
        <v>36</v>
      </c>
      <c r="AX253" s="13" t="s">
        <v>75</v>
      </c>
      <c r="AY253" s="243" t="s">
        <v>183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760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194</v>
      </c>
      <c r="AU254" s="243" t="s">
        <v>84</v>
      </c>
      <c r="AV254" s="13" t="s">
        <v>82</v>
      </c>
      <c r="AW254" s="13" t="s">
        <v>36</v>
      </c>
      <c r="AX254" s="13" t="s">
        <v>75</v>
      </c>
      <c r="AY254" s="243" t="s">
        <v>183</v>
      </c>
    </row>
    <row r="255" s="13" customFormat="1">
      <c r="A255" s="13"/>
      <c r="B255" s="233"/>
      <c r="C255" s="234"/>
      <c r="D255" s="235" t="s">
        <v>194</v>
      </c>
      <c r="E255" s="236" t="s">
        <v>19</v>
      </c>
      <c r="F255" s="237" t="s">
        <v>759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194</v>
      </c>
      <c r="AU255" s="243" t="s">
        <v>84</v>
      </c>
      <c r="AV255" s="13" t="s">
        <v>82</v>
      </c>
      <c r="AW255" s="13" t="s">
        <v>36</v>
      </c>
      <c r="AX255" s="13" t="s">
        <v>75</v>
      </c>
      <c r="AY255" s="243" t="s">
        <v>183</v>
      </c>
    </row>
    <row r="256" s="13" customFormat="1">
      <c r="A256" s="13"/>
      <c r="B256" s="233"/>
      <c r="C256" s="234"/>
      <c r="D256" s="235" t="s">
        <v>194</v>
      </c>
      <c r="E256" s="236" t="s">
        <v>19</v>
      </c>
      <c r="F256" s="237" t="s">
        <v>798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194</v>
      </c>
      <c r="AU256" s="243" t="s">
        <v>84</v>
      </c>
      <c r="AV256" s="13" t="s">
        <v>82</v>
      </c>
      <c r="AW256" s="13" t="s">
        <v>36</v>
      </c>
      <c r="AX256" s="13" t="s">
        <v>75</v>
      </c>
      <c r="AY256" s="243" t="s">
        <v>183</v>
      </c>
    </row>
    <row r="257" s="13" customFormat="1">
      <c r="A257" s="13"/>
      <c r="B257" s="233"/>
      <c r="C257" s="234"/>
      <c r="D257" s="235" t="s">
        <v>194</v>
      </c>
      <c r="E257" s="236" t="s">
        <v>19</v>
      </c>
      <c r="F257" s="237" t="s">
        <v>759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194</v>
      </c>
      <c r="AU257" s="243" t="s">
        <v>84</v>
      </c>
      <c r="AV257" s="13" t="s">
        <v>82</v>
      </c>
      <c r="AW257" s="13" t="s">
        <v>36</v>
      </c>
      <c r="AX257" s="13" t="s">
        <v>75</v>
      </c>
      <c r="AY257" s="243" t="s">
        <v>183</v>
      </c>
    </row>
    <row r="258" s="13" customFormat="1">
      <c r="A258" s="13"/>
      <c r="B258" s="233"/>
      <c r="C258" s="234"/>
      <c r="D258" s="235" t="s">
        <v>194</v>
      </c>
      <c r="E258" s="236" t="s">
        <v>19</v>
      </c>
      <c r="F258" s="237" t="s">
        <v>760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194</v>
      </c>
      <c r="AU258" s="243" t="s">
        <v>84</v>
      </c>
      <c r="AV258" s="13" t="s">
        <v>82</v>
      </c>
      <c r="AW258" s="13" t="s">
        <v>36</v>
      </c>
      <c r="AX258" s="13" t="s">
        <v>75</v>
      </c>
      <c r="AY258" s="243" t="s">
        <v>183</v>
      </c>
    </row>
    <row r="259" s="13" customFormat="1">
      <c r="A259" s="13"/>
      <c r="B259" s="233"/>
      <c r="C259" s="234"/>
      <c r="D259" s="235" t="s">
        <v>194</v>
      </c>
      <c r="E259" s="236" t="s">
        <v>19</v>
      </c>
      <c r="F259" s="237" t="s">
        <v>761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194</v>
      </c>
      <c r="AU259" s="243" t="s">
        <v>84</v>
      </c>
      <c r="AV259" s="13" t="s">
        <v>82</v>
      </c>
      <c r="AW259" s="13" t="s">
        <v>36</v>
      </c>
      <c r="AX259" s="13" t="s">
        <v>75</v>
      </c>
      <c r="AY259" s="243" t="s">
        <v>183</v>
      </c>
    </row>
    <row r="260" s="13" customFormat="1">
      <c r="A260" s="13"/>
      <c r="B260" s="233"/>
      <c r="C260" s="234"/>
      <c r="D260" s="235" t="s">
        <v>194</v>
      </c>
      <c r="E260" s="236" t="s">
        <v>19</v>
      </c>
      <c r="F260" s="237" t="s">
        <v>799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194</v>
      </c>
      <c r="AU260" s="243" t="s">
        <v>84</v>
      </c>
      <c r="AV260" s="13" t="s">
        <v>82</v>
      </c>
      <c r="AW260" s="13" t="s">
        <v>36</v>
      </c>
      <c r="AX260" s="13" t="s">
        <v>75</v>
      </c>
      <c r="AY260" s="243" t="s">
        <v>183</v>
      </c>
    </row>
    <row r="261" s="14" customFormat="1">
      <c r="A261" s="14"/>
      <c r="B261" s="244"/>
      <c r="C261" s="245"/>
      <c r="D261" s="235" t="s">
        <v>194</v>
      </c>
      <c r="E261" s="246" t="s">
        <v>19</v>
      </c>
      <c r="F261" s="247" t="s">
        <v>800</v>
      </c>
      <c r="G261" s="245"/>
      <c r="H261" s="248">
        <v>4.8239999999999998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194</v>
      </c>
      <c r="AU261" s="254" t="s">
        <v>84</v>
      </c>
      <c r="AV261" s="14" t="s">
        <v>84</v>
      </c>
      <c r="AW261" s="14" t="s">
        <v>36</v>
      </c>
      <c r="AX261" s="14" t="s">
        <v>75</v>
      </c>
      <c r="AY261" s="254" t="s">
        <v>183</v>
      </c>
    </row>
    <row r="262" s="14" customFormat="1">
      <c r="A262" s="14"/>
      <c r="B262" s="244"/>
      <c r="C262" s="245"/>
      <c r="D262" s="235" t="s">
        <v>194</v>
      </c>
      <c r="E262" s="246" t="s">
        <v>19</v>
      </c>
      <c r="F262" s="247" t="s">
        <v>801</v>
      </c>
      <c r="G262" s="245"/>
      <c r="H262" s="248">
        <v>9.4399999999999995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194</v>
      </c>
      <c r="AU262" s="254" t="s">
        <v>84</v>
      </c>
      <c r="AV262" s="14" t="s">
        <v>84</v>
      </c>
      <c r="AW262" s="14" t="s">
        <v>36</v>
      </c>
      <c r="AX262" s="14" t="s">
        <v>75</v>
      </c>
      <c r="AY262" s="254" t="s">
        <v>183</v>
      </c>
    </row>
    <row r="263" s="14" customFormat="1">
      <c r="A263" s="14"/>
      <c r="B263" s="244"/>
      <c r="C263" s="245"/>
      <c r="D263" s="235" t="s">
        <v>194</v>
      </c>
      <c r="E263" s="246" t="s">
        <v>19</v>
      </c>
      <c r="F263" s="247" t="s">
        <v>802</v>
      </c>
      <c r="G263" s="245"/>
      <c r="H263" s="248">
        <v>6.4800000000000004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194</v>
      </c>
      <c r="AU263" s="254" t="s">
        <v>84</v>
      </c>
      <c r="AV263" s="14" t="s">
        <v>84</v>
      </c>
      <c r="AW263" s="14" t="s">
        <v>36</v>
      </c>
      <c r="AX263" s="14" t="s">
        <v>75</v>
      </c>
      <c r="AY263" s="254" t="s">
        <v>183</v>
      </c>
    </row>
    <row r="264" s="14" customFormat="1">
      <c r="A264" s="14"/>
      <c r="B264" s="244"/>
      <c r="C264" s="245"/>
      <c r="D264" s="235" t="s">
        <v>194</v>
      </c>
      <c r="E264" s="246" t="s">
        <v>19</v>
      </c>
      <c r="F264" s="247" t="s">
        <v>803</v>
      </c>
      <c r="G264" s="245"/>
      <c r="H264" s="248">
        <v>5.5350000000000001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194</v>
      </c>
      <c r="AU264" s="254" t="s">
        <v>84</v>
      </c>
      <c r="AV264" s="14" t="s">
        <v>84</v>
      </c>
      <c r="AW264" s="14" t="s">
        <v>36</v>
      </c>
      <c r="AX264" s="14" t="s">
        <v>75</v>
      </c>
      <c r="AY264" s="254" t="s">
        <v>183</v>
      </c>
    </row>
    <row r="265" s="16" customFormat="1">
      <c r="A265" s="16"/>
      <c r="B265" s="287"/>
      <c r="C265" s="288"/>
      <c r="D265" s="235" t="s">
        <v>194</v>
      </c>
      <c r="E265" s="289" t="s">
        <v>19</v>
      </c>
      <c r="F265" s="290" t="s">
        <v>794</v>
      </c>
      <c r="G265" s="288"/>
      <c r="H265" s="291">
        <v>26.279</v>
      </c>
      <c r="I265" s="292"/>
      <c r="J265" s="288"/>
      <c r="K265" s="288"/>
      <c r="L265" s="293"/>
      <c r="M265" s="294"/>
      <c r="N265" s="295"/>
      <c r="O265" s="295"/>
      <c r="P265" s="295"/>
      <c r="Q265" s="295"/>
      <c r="R265" s="295"/>
      <c r="S265" s="295"/>
      <c r="T265" s="29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97" t="s">
        <v>194</v>
      </c>
      <c r="AU265" s="297" t="s">
        <v>84</v>
      </c>
      <c r="AV265" s="16" t="s">
        <v>114</v>
      </c>
      <c r="AW265" s="16" t="s">
        <v>36</v>
      </c>
      <c r="AX265" s="16" t="s">
        <v>75</v>
      </c>
      <c r="AY265" s="297" t="s">
        <v>183</v>
      </c>
    </row>
    <row r="266" s="15" customFormat="1">
      <c r="A266" s="15"/>
      <c r="B266" s="259"/>
      <c r="C266" s="260"/>
      <c r="D266" s="235" t="s">
        <v>194</v>
      </c>
      <c r="E266" s="261" t="s">
        <v>19</v>
      </c>
      <c r="F266" s="262" t="s">
        <v>320</v>
      </c>
      <c r="G266" s="260"/>
      <c r="H266" s="263">
        <v>74.378999999999991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194</v>
      </c>
      <c r="AU266" s="269" t="s">
        <v>84</v>
      </c>
      <c r="AV266" s="15" t="s">
        <v>190</v>
      </c>
      <c r="AW266" s="15" t="s">
        <v>36</v>
      </c>
      <c r="AX266" s="15" t="s">
        <v>75</v>
      </c>
      <c r="AY266" s="269" t="s">
        <v>183</v>
      </c>
    </row>
    <row r="267" s="2" customFormat="1" ht="24.15" customHeight="1">
      <c r="A267" s="40"/>
      <c r="B267" s="41"/>
      <c r="C267" s="215" t="s">
        <v>365</v>
      </c>
      <c r="D267" s="215" t="s">
        <v>185</v>
      </c>
      <c r="E267" s="216" t="s">
        <v>808</v>
      </c>
      <c r="F267" s="217" t="s">
        <v>809</v>
      </c>
      <c r="G267" s="218" t="s">
        <v>304</v>
      </c>
      <c r="H267" s="219">
        <v>36.630000000000003</v>
      </c>
      <c r="I267" s="220"/>
      <c r="J267" s="221">
        <f>ROUND(I267*H267,2)</f>
        <v>0</v>
      </c>
      <c r="K267" s="217" t="s">
        <v>189</v>
      </c>
      <c r="L267" s="46"/>
      <c r="M267" s="222" t="s">
        <v>19</v>
      </c>
      <c r="N267" s="223" t="s">
        <v>46</v>
      </c>
      <c r="O267" s="86"/>
      <c r="P267" s="224">
        <f>O267*H267</f>
        <v>0</v>
      </c>
      <c r="Q267" s="224">
        <v>0.0039053999999999998</v>
      </c>
      <c r="R267" s="224">
        <f>Q267*H267</f>
        <v>0.14305480200000001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190</v>
      </c>
      <c r="AT267" s="226" t="s">
        <v>185</v>
      </c>
      <c r="AU267" s="226" t="s">
        <v>84</v>
      </c>
      <c r="AY267" s="19" t="s">
        <v>183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190</v>
      </c>
      <c r="BM267" s="226" t="s">
        <v>810</v>
      </c>
    </row>
    <row r="268" s="2" customFormat="1">
      <c r="A268" s="40"/>
      <c r="B268" s="41"/>
      <c r="C268" s="42"/>
      <c r="D268" s="228" t="s">
        <v>192</v>
      </c>
      <c r="E268" s="42"/>
      <c r="F268" s="229" t="s">
        <v>811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192</v>
      </c>
      <c r="AU268" s="19" t="s">
        <v>84</v>
      </c>
    </row>
    <row r="269" s="13" customFormat="1">
      <c r="A269" s="13"/>
      <c r="B269" s="233"/>
      <c r="C269" s="234"/>
      <c r="D269" s="235" t="s">
        <v>194</v>
      </c>
      <c r="E269" s="236" t="s">
        <v>19</v>
      </c>
      <c r="F269" s="237" t="s">
        <v>750</v>
      </c>
      <c r="G269" s="234"/>
      <c r="H269" s="236" t="s">
        <v>19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194</v>
      </c>
      <c r="AU269" s="243" t="s">
        <v>84</v>
      </c>
      <c r="AV269" s="13" t="s">
        <v>82</v>
      </c>
      <c r="AW269" s="13" t="s">
        <v>36</v>
      </c>
      <c r="AX269" s="13" t="s">
        <v>75</v>
      </c>
      <c r="AY269" s="243" t="s">
        <v>183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751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194</v>
      </c>
      <c r="AU270" s="243" t="s">
        <v>84</v>
      </c>
      <c r="AV270" s="13" t="s">
        <v>82</v>
      </c>
      <c r="AW270" s="13" t="s">
        <v>36</v>
      </c>
      <c r="AX270" s="13" t="s">
        <v>75</v>
      </c>
      <c r="AY270" s="243" t="s">
        <v>183</v>
      </c>
    </row>
    <row r="271" s="13" customFormat="1">
      <c r="A271" s="13"/>
      <c r="B271" s="233"/>
      <c r="C271" s="234"/>
      <c r="D271" s="235" t="s">
        <v>194</v>
      </c>
      <c r="E271" s="236" t="s">
        <v>19</v>
      </c>
      <c r="F271" s="237" t="s">
        <v>752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194</v>
      </c>
      <c r="AU271" s="243" t="s">
        <v>84</v>
      </c>
      <c r="AV271" s="13" t="s">
        <v>82</v>
      </c>
      <c r="AW271" s="13" t="s">
        <v>36</v>
      </c>
      <c r="AX271" s="13" t="s">
        <v>75</v>
      </c>
      <c r="AY271" s="243" t="s">
        <v>183</v>
      </c>
    </row>
    <row r="272" s="13" customFormat="1">
      <c r="A272" s="13"/>
      <c r="B272" s="233"/>
      <c r="C272" s="234"/>
      <c r="D272" s="235" t="s">
        <v>194</v>
      </c>
      <c r="E272" s="236" t="s">
        <v>19</v>
      </c>
      <c r="F272" s="237" t="s">
        <v>753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194</v>
      </c>
      <c r="AU272" s="243" t="s">
        <v>84</v>
      </c>
      <c r="AV272" s="13" t="s">
        <v>82</v>
      </c>
      <c r="AW272" s="13" t="s">
        <v>36</v>
      </c>
      <c r="AX272" s="13" t="s">
        <v>75</v>
      </c>
      <c r="AY272" s="243" t="s">
        <v>183</v>
      </c>
    </row>
    <row r="273" s="13" customFormat="1">
      <c r="A273" s="13"/>
      <c r="B273" s="233"/>
      <c r="C273" s="234"/>
      <c r="D273" s="235" t="s">
        <v>194</v>
      </c>
      <c r="E273" s="236" t="s">
        <v>19</v>
      </c>
      <c r="F273" s="237" t="s">
        <v>754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194</v>
      </c>
      <c r="AU273" s="243" t="s">
        <v>84</v>
      </c>
      <c r="AV273" s="13" t="s">
        <v>82</v>
      </c>
      <c r="AW273" s="13" t="s">
        <v>36</v>
      </c>
      <c r="AX273" s="13" t="s">
        <v>75</v>
      </c>
      <c r="AY273" s="243" t="s">
        <v>183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755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194</v>
      </c>
      <c r="AU274" s="243" t="s">
        <v>84</v>
      </c>
      <c r="AV274" s="13" t="s">
        <v>82</v>
      </c>
      <c r="AW274" s="13" t="s">
        <v>36</v>
      </c>
      <c r="AX274" s="13" t="s">
        <v>75</v>
      </c>
      <c r="AY274" s="243" t="s">
        <v>183</v>
      </c>
    </row>
    <row r="275" s="13" customFormat="1">
      <c r="A275" s="13"/>
      <c r="B275" s="233"/>
      <c r="C275" s="234"/>
      <c r="D275" s="235" t="s">
        <v>194</v>
      </c>
      <c r="E275" s="236" t="s">
        <v>19</v>
      </c>
      <c r="F275" s="237" t="s">
        <v>756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194</v>
      </c>
      <c r="AU275" s="243" t="s">
        <v>84</v>
      </c>
      <c r="AV275" s="13" t="s">
        <v>82</v>
      </c>
      <c r="AW275" s="13" t="s">
        <v>36</v>
      </c>
      <c r="AX275" s="13" t="s">
        <v>75</v>
      </c>
      <c r="AY275" s="243" t="s">
        <v>183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757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194</v>
      </c>
      <c r="AU276" s="243" t="s">
        <v>84</v>
      </c>
      <c r="AV276" s="13" t="s">
        <v>82</v>
      </c>
      <c r="AW276" s="13" t="s">
        <v>36</v>
      </c>
      <c r="AX276" s="13" t="s">
        <v>75</v>
      </c>
      <c r="AY276" s="243" t="s">
        <v>183</v>
      </c>
    </row>
    <row r="277" s="13" customFormat="1">
      <c r="A277" s="13"/>
      <c r="B277" s="233"/>
      <c r="C277" s="234"/>
      <c r="D277" s="235" t="s">
        <v>194</v>
      </c>
      <c r="E277" s="236" t="s">
        <v>19</v>
      </c>
      <c r="F277" s="237" t="s">
        <v>758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194</v>
      </c>
      <c r="AU277" s="243" t="s">
        <v>84</v>
      </c>
      <c r="AV277" s="13" t="s">
        <v>82</v>
      </c>
      <c r="AW277" s="13" t="s">
        <v>36</v>
      </c>
      <c r="AX277" s="13" t="s">
        <v>75</v>
      </c>
      <c r="AY277" s="243" t="s">
        <v>183</v>
      </c>
    </row>
    <row r="278" s="13" customFormat="1">
      <c r="A278" s="13"/>
      <c r="B278" s="233"/>
      <c r="C278" s="234"/>
      <c r="D278" s="235" t="s">
        <v>194</v>
      </c>
      <c r="E278" s="236" t="s">
        <v>19</v>
      </c>
      <c r="F278" s="237" t="s">
        <v>759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194</v>
      </c>
      <c r="AU278" s="243" t="s">
        <v>84</v>
      </c>
      <c r="AV278" s="13" t="s">
        <v>82</v>
      </c>
      <c r="AW278" s="13" t="s">
        <v>36</v>
      </c>
      <c r="AX278" s="13" t="s">
        <v>75</v>
      </c>
      <c r="AY278" s="243" t="s">
        <v>183</v>
      </c>
    </row>
    <row r="279" s="13" customFormat="1">
      <c r="A279" s="13"/>
      <c r="B279" s="233"/>
      <c r="C279" s="234"/>
      <c r="D279" s="235" t="s">
        <v>194</v>
      </c>
      <c r="E279" s="236" t="s">
        <v>19</v>
      </c>
      <c r="F279" s="237" t="s">
        <v>760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194</v>
      </c>
      <c r="AU279" s="243" t="s">
        <v>84</v>
      </c>
      <c r="AV279" s="13" t="s">
        <v>82</v>
      </c>
      <c r="AW279" s="13" t="s">
        <v>36</v>
      </c>
      <c r="AX279" s="13" t="s">
        <v>75</v>
      </c>
      <c r="AY279" s="243" t="s">
        <v>183</v>
      </c>
    </row>
    <row r="280" s="13" customFormat="1">
      <c r="A280" s="13"/>
      <c r="B280" s="233"/>
      <c r="C280" s="234"/>
      <c r="D280" s="235" t="s">
        <v>194</v>
      </c>
      <c r="E280" s="236" t="s">
        <v>19</v>
      </c>
      <c r="F280" s="237" t="s">
        <v>761</v>
      </c>
      <c r="G280" s="234"/>
      <c r="H280" s="236" t="s">
        <v>19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194</v>
      </c>
      <c r="AU280" s="243" t="s">
        <v>84</v>
      </c>
      <c r="AV280" s="13" t="s">
        <v>82</v>
      </c>
      <c r="AW280" s="13" t="s">
        <v>36</v>
      </c>
      <c r="AX280" s="13" t="s">
        <v>75</v>
      </c>
      <c r="AY280" s="243" t="s">
        <v>183</v>
      </c>
    </row>
    <row r="281" s="13" customFormat="1">
      <c r="A281" s="13"/>
      <c r="B281" s="233"/>
      <c r="C281" s="234"/>
      <c r="D281" s="235" t="s">
        <v>194</v>
      </c>
      <c r="E281" s="236" t="s">
        <v>19</v>
      </c>
      <c r="F281" s="237" t="s">
        <v>777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194</v>
      </c>
      <c r="AU281" s="243" t="s">
        <v>84</v>
      </c>
      <c r="AV281" s="13" t="s">
        <v>82</v>
      </c>
      <c r="AW281" s="13" t="s">
        <v>36</v>
      </c>
      <c r="AX281" s="13" t="s">
        <v>75</v>
      </c>
      <c r="AY281" s="243" t="s">
        <v>183</v>
      </c>
    </row>
    <row r="282" s="14" customFormat="1">
      <c r="A282" s="14"/>
      <c r="B282" s="244"/>
      <c r="C282" s="245"/>
      <c r="D282" s="235" t="s">
        <v>194</v>
      </c>
      <c r="E282" s="246" t="s">
        <v>19</v>
      </c>
      <c r="F282" s="247" t="s">
        <v>778</v>
      </c>
      <c r="G282" s="245"/>
      <c r="H282" s="248">
        <v>30.449999999999999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194</v>
      </c>
      <c r="AU282" s="254" t="s">
        <v>84</v>
      </c>
      <c r="AV282" s="14" t="s">
        <v>84</v>
      </c>
      <c r="AW282" s="14" t="s">
        <v>36</v>
      </c>
      <c r="AX282" s="14" t="s">
        <v>75</v>
      </c>
      <c r="AY282" s="254" t="s">
        <v>183</v>
      </c>
    </row>
    <row r="283" s="14" customFormat="1">
      <c r="A283" s="14"/>
      <c r="B283" s="244"/>
      <c r="C283" s="245"/>
      <c r="D283" s="235" t="s">
        <v>194</v>
      </c>
      <c r="E283" s="246" t="s">
        <v>19</v>
      </c>
      <c r="F283" s="247" t="s">
        <v>764</v>
      </c>
      <c r="G283" s="245"/>
      <c r="H283" s="248">
        <v>10.5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194</v>
      </c>
      <c r="AU283" s="254" t="s">
        <v>84</v>
      </c>
      <c r="AV283" s="14" t="s">
        <v>84</v>
      </c>
      <c r="AW283" s="14" t="s">
        <v>36</v>
      </c>
      <c r="AX283" s="14" t="s">
        <v>75</v>
      </c>
      <c r="AY283" s="254" t="s">
        <v>183</v>
      </c>
    </row>
    <row r="284" s="14" customFormat="1">
      <c r="A284" s="14"/>
      <c r="B284" s="244"/>
      <c r="C284" s="245"/>
      <c r="D284" s="235" t="s">
        <v>194</v>
      </c>
      <c r="E284" s="246" t="s">
        <v>19</v>
      </c>
      <c r="F284" s="247" t="s">
        <v>765</v>
      </c>
      <c r="G284" s="245"/>
      <c r="H284" s="248">
        <v>-6.6299999999999999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194</v>
      </c>
      <c r="AU284" s="254" t="s">
        <v>84</v>
      </c>
      <c r="AV284" s="14" t="s">
        <v>84</v>
      </c>
      <c r="AW284" s="14" t="s">
        <v>36</v>
      </c>
      <c r="AX284" s="14" t="s">
        <v>75</v>
      </c>
      <c r="AY284" s="254" t="s">
        <v>183</v>
      </c>
    </row>
    <row r="285" s="13" customFormat="1">
      <c r="A285" s="13"/>
      <c r="B285" s="233"/>
      <c r="C285" s="234"/>
      <c r="D285" s="235" t="s">
        <v>194</v>
      </c>
      <c r="E285" s="236" t="s">
        <v>19</v>
      </c>
      <c r="F285" s="237" t="s">
        <v>779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194</v>
      </c>
      <c r="AU285" s="243" t="s">
        <v>84</v>
      </c>
      <c r="AV285" s="13" t="s">
        <v>82</v>
      </c>
      <c r="AW285" s="13" t="s">
        <v>36</v>
      </c>
      <c r="AX285" s="13" t="s">
        <v>75</v>
      </c>
      <c r="AY285" s="243" t="s">
        <v>183</v>
      </c>
    </row>
    <row r="286" s="14" customFormat="1">
      <c r="A286" s="14"/>
      <c r="B286" s="244"/>
      <c r="C286" s="245"/>
      <c r="D286" s="235" t="s">
        <v>194</v>
      </c>
      <c r="E286" s="246" t="s">
        <v>19</v>
      </c>
      <c r="F286" s="247" t="s">
        <v>780</v>
      </c>
      <c r="G286" s="245"/>
      <c r="H286" s="248">
        <v>2.3100000000000001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194</v>
      </c>
      <c r="AU286" s="254" t="s">
        <v>84</v>
      </c>
      <c r="AV286" s="14" t="s">
        <v>84</v>
      </c>
      <c r="AW286" s="14" t="s">
        <v>36</v>
      </c>
      <c r="AX286" s="14" t="s">
        <v>75</v>
      </c>
      <c r="AY286" s="254" t="s">
        <v>183</v>
      </c>
    </row>
    <row r="287" s="15" customFormat="1">
      <c r="A287" s="15"/>
      <c r="B287" s="259"/>
      <c r="C287" s="260"/>
      <c r="D287" s="235" t="s">
        <v>194</v>
      </c>
      <c r="E287" s="261" t="s">
        <v>19</v>
      </c>
      <c r="F287" s="262" t="s">
        <v>320</v>
      </c>
      <c r="G287" s="260"/>
      <c r="H287" s="263">
        <v>36.630000000000003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194</v>
      </c>
      <c r="AU287" s="269" t="s">
        <v>84</v>
      </c>
      <c r="AV287" s="15" t="s">
        <v>190</v>
      </c>
      <c r="AW287" s="15" t="s">
        <v>36</v>
      </c>
      <c r="AX287" s="15" t="s">
        <v>82</v>
      </c>
      <c r="AY287" s="269" t="s">
        <v>183</v>
      </c>
    </row>
    <row r="288" s="13" customFormat="1">
      <c r="A288" s="13"/>
      <c r="B288" s="233"/>
      <c r="C288" s="234"/>
      <c r="D288" s="235" t="s">
        <v>194</v>
      </c>
      <c r="E288" s="236" t="s">
        <v>19</v>
      </c>
      <c r="F288" s="237" t="s">
        <v>781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194</v>
      </c>
      <c r="AU288" s="243" t="s">
        <v>84</v>
      </c>
      <c r="AV288" s="13" t="s">
        <v>82</v>
      </c>
      <c r="AW288" s="13" t="s">
        <v>36</v>
      </c>
      <c r="AX288" s="13" t="s">
        <v>75</v>
      </c>
      <c r="AY288" s="243" t="s">
        <v>183</v>
      </c>
    </row>
    <row r="289" s="13" customFormat="1">
      <c r="A289" s="13"/>
      <c r="B289" s="233"/>
      <c r="C289" s="234"/>
      <c r="D289" s="235" t="s">
        <v>194</v>
      </c>
      <c r="E289" s="236" t="s">
        <v>19</v>
      </c>
      <c r="F289" s="237" t="s">
        <v>782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194</v>
      </c>
      <c r="AU289" s="243" t="s">
        <v>84</v>
      </c>
      <c r="AV289" s="13" t="s">
        <v>82</v>
      </c>
      <c r="AW289" s="13" t="s">
        <v>36</v>
      </c>
      <c r="AX289" s="13" t="s">
        <v>75</v>
      </c>
      <c r="AY289" s="243" t="s">
        <v>183</v>
      </c>
    </row>
    <row r="290" s="14" customFormat="1">
      <c r="A290" s="14"/>
      <c r="B290" s="244"/>
      <c r="C290" s="245"/>
      <c r="D290" s="235" t="s">
        <v>194</v>
      </c>
      <c r="E290" s="246" t="s">
        <v>19</v>
      </c>
      <c r="F290" s="247" t="s">
        <v>783</v>
      </c>
      <c r="G290" s="245"/>
      <c r="H290" s="248">
        <v>2.8999999999999999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194</v>
      </c>
      <c r="AU290" s="254" t="s">
        <v>84</v>
      </c>
      <c r="AV290" s="14" t="s">
        <v>84</v>
      </c>
      <c r="AW290" s="14" t="s">
        <v>36</v>
      </c>
      <c r="AX290" s="14" t="s">
        <v>75</v>
      </c>
      <c r="AY290" s="254" t="s">
        <v>183</v>
      </c>
    </row>
    <row r="291" s="14" customFormat="1">
      <c r="A291" s="14"/>
      <c r="B291" s="244"/>
      <c r="C291" s="245"/>
      <c r="D291" s="235" t="s">
        <v>194</v>
      </c>
      <c r="E291" s="246" t="s">
        <v>19</v>
      </c>
      <c r="F291" s="247" t="s">
        <v>784</v>
      </c>
      <c r="G291" s="245"/>
      <c r="H291" s="248">
        <v>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194</v>
      </c>
      <c r="AU291" s="254" t="s">
        <v>84</v>
      </c>
      <c r="AV291" s="14" t="s">
        <v>84</v>
      </c>
      <c r="AW291" s="14" t="s">
        <v>36</v>
      </c>
      <c r="AX291" s="14" t="s">
        <v>75</v>
      </c>
      <c r="AY291" s="254" t="s">
        <v>183</v>
      </c>
    </row>
    <row r="292" s="13" customFormat="1">
      <c r="A292" s="13"/>
      <c r="B292" s="233"/>
      <c r="C292" s="234"/>
      <c r="D292" s="235" t="s">
        <v>194</v>
      </c>
      <c r="E292" s="236" t="s">
        <v>19</v>
      </c>
      <c r="F292" s="237" t="s">
        <v>766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194</v>
      </c>
      <c r="AU292" s="243" t="s">
        <v>84</v>
      </c>
      <c r="AV292" s="13" t="s">
        <v>82</v>
      </c>
      <c r="AW292" s="13" t="s">
        <v>36</v>
      </c>
      <c r="AX292" s="13" t="s">
        <v>75</v>
      </c>
      <c r="AY292" s="243" t="s">
        <v>183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751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194</v>
      </c>
      <c r="AU293" s="243" t="s">
        <v>84</v>
      </c>
      <c r="AV293" s="13" t="s">
        <v>82</v>
      </c>
      <c r="AW293" s="13" t="s">
        <v>36</v>
      </c>
      <c r="AX293" s="13" t="s">
        <v>75</v>
      </c>
      <c r="AY293" s="243" t="s">
        <v>183</v>
      </c>
    </row>
    <row r="294" s="13" customFormat="1">
      <c r="A294" s="13"/>
      <c r="B294" s="233"/>
      <c r="C294" s="234"/>
      <c r="D294" s="235" t="s">
        <v>194</v>
      </c>
      <c r="E294" s="236" t="s">
        <v>19</v>
      </c>
      <c r="F294" s="237" t="s">
        <v>767</v>
      </c>
      <c r="G294" s="234"/>
      <c r="H294" s="236" t="s">
        <v>19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194</v>
      </c>
      <c r="AU294" s="243" t="s">
        <v>84</v>
      </c>
      <c r="AV294" s="13" t="s">
        <v>82</v>
      </c>
      <c r="AW294" s="13" t="s">
        <v>36</v>
      </c>
      <c r="AX294" s="13" t="s">
        <v>75</v>
      </c>
      <c r="AY294" s="243" t="s">
        <v>183</v>
      </c>
    </row>
    <row r="295" s="13" customFormat="1">
      <c r="A295" s="13"/>
      <c r="B295" s="233"/>
      <c r="C295" s="234"/>
      <c r="D295" s="235" t="s">
        <v>194</v>
      </c>
      <c r="E295" s="236" t="s">
        <v>19</v>
      </c>
      <c r="F295" s="237" t="s">
        <v>768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194</v>
      </c>
      <c r="AU295" s="243" t="s">
        <v>84</v>
      </c>
      <c r="AV295" s="13" t="s">
        <v>82</v>
      </c>
      <c r="AW295" s="13" t="s">
        <v>36</v>
      </c>
      <c r="AX295" s="13" t="s">
        <v>75</v>
      </c>
      <c r="AY295" s="243" t="s">
        <v>183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753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194</v>
      </c>
      <c r="AU296" s="243" t="s">
        <v>84</v>
      </c>
      <c r="AV296" s="13" t="s">
        <v>82</v>
      </c>
      <c r="AW296" s="13" t="s">
        <v>36</v>
      </c>
      <c r="AX296" s="13" t="s">
        <v>75</v>
      </c>
      <c r="AY296" s="243" t="s">
        <v>183</v>
      </c>
    </row>
    <row r="297" s="13" customFormat="1">
      <c r="A297" s="13"/>
      <c r="B297" s="233"/>
      <c r="C297" s="234"/>
      <c r="D297" s="235" t="s">
        <v>194</v>
      </c>
      <c r="E297" s="236" t="s">
        <v>19</v>
      </c>
      <c r="F297" s="237" t="s">
        <v>754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194</v>
      </c>
      <c r="AU297" s="243" t="s">
        <v>84</v>
      </c>
      <c r="AV297" s="13" t="s">
        <v>82</v>
      </c>
      <c r="AW297" s="13" t="s">
        <v>36</v>
      </c>
      <c r="AX297" s="13" t="s">
        <v>75</v>
      </c>
      <c r="AY297" s="243" t="s">
        <v>183</v>
      </c>
    </row>
    <row r="298" s="13" customFormat="1">
      <c r="A298" s="13"/>
      <c r="B298" s="233"/>
      <c r="C298" s="234"/>
      <c r="D298" s="235" t="s">
        <v>194</v>
      </c>
      <c r="E298" s="236" t="s">
        <v>19</v>
      </c>
      <c r="F298" s="237" t="s">
        <v>755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194</v>
      </c>
      <c r="AU298" s="243" t="s">
        <v>84</v>
      </c>
      <c r="AV298" s="13" t="s">
        <v>82</v>
      </c>
      <c r="AW298" s="13" t="s">
        <v>36</v>
      </c>
      <c r="AX298" s="13" t="s">
        <v>75</v>
      </c>
      <c r="AY298" s="243" t="s">
        <v>183</v>
      </c>
    </row>
    <row r="299" s="13" customFormat="1">
      <c r="A299" s="13"/>
      <c r="B299" s="233"/>
      <c r="C299" s="234"/>
      <c r="D299" s="235" t="s">
        <v>194</v>
      </c>
      <c r="E299" s="236" t="s">
        <v>19</v>
      </c>
      <c r="F299" s="237" t="s">
        <v>769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194</v>
      </c>
      <c r="AU299" s="243" t="s">
        <v>84</v>
      </c>
      <c r="AV299" s="13" t="s">
        <v>82</v>
      </c>
      <c r="AW299" s="13" t="s">
        <v>36</v>
      </c>
      <c r="AX299" s="13" t="s">
        <v>75</v>
      </c>
      <c r="AY299" s="243" t="s">
        <v>183</v>
      </c>
    </row>
    <row r="300" s="13" customFormat="1">
      <c r="A300" s="13"/>
      <c r="B300" s="233"/>
      <c r="C300" s="234"/>
      <c r="D300" s="235" t="s">
        <v>194</v>
      </c>
      <c r="E300" s="236" t="s">
        <v>19</v>
      </c>
      <c r="F300" s="237" t="s">
        <v>770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194</v>
      </c>
      <c r="AU300" s="243" t="s">
        <v>84</v>
      </c>
      <c r="AV300" s="13" t="s">
        <v>82</v>
      </c>
      <c r="AW300" s="13" t="s">
        <v>36</v>
      </c>
      <c r="AX300" s="13" t="s">
        <v>75</v>
      </c>
      <c r="AY300" s="243" t="s">
        <v>183</v>
      </c>
    </row>
    <row r="301" s="13" customFormat="1">
      <c r="A301" s="13"/>
      <c r="B301" s="233"/>
      <c r="C301" s="234"/>
      <c r="D301" s="235" t="s">
        <v>194</v>
      </c>
      <c r="E301" s="236" t="s">
        <v>19</v>
      </c>
      <c r="F301" s="237" t="s">
        <v>758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194</v>
      </c>
      <c r="AU301" s="243" t="s">
        <v>84</v>
      </c>
      <c r="AV301" s="13" t="s">
        <v>82</v>
      </c>
      <c r="AW301" s="13" t="s">
        <v>36</v>
      </c>
      <c r="AX301" s="13" t="s">
        <v>75</v>
      </c>
      <c r="AY301" s="243" t="s">
        <v>183</v>
      </c>
    </row>
    <row r="302" s="13" customFormat="1">
      <c r="A302" s="13"/>
      <c r="B302" s="233"/>
      <c r="C302" s="234"/>
      <c r="D302" s="235" t="s">
        <v>194</v>
      </c>
      <c r="E302" s="236" t="s">
        <v>19</v>
      </c>
      <c r="F302" s="237" t="s">
        <v>759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194</v>
      </c>
      <c r="AU302" s="243" t="s">
        <v>84</v>
      </c>
      <c r="AV302" s="13" t="s">
        <v>82</v>
      </c>
      <c r="AW302" s="13" t="s">
        <v>36</v>
      </c>
      <c r="AX302" s="13" t="s">
        <v>75</v>
      </c>
      <c r="AY302" s="243" t="s">
        <v>183</v>
      </c>
    </row>
    <row r="303" s="13" customFormat="1">
      <c r="A303" s="13"/>
      <c r="B303" s="233"/>
      <c r="C303" s="234"/>
      <c r="D303" s="235" t="s">
        <v>194</v>
      </c>
      <c r="E303" s="236" t="s">
        <v>19</v>
      </c>
      <c r="F303" s="237" t="s">
        <v>760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194</v>
      </c>
      <c r="AU303" s="243" t="s">
        <v>84</v>
      </c>
      <c r="AV303" s="13" t="s">
        <v>82</v>
      </c>
      <c r="AW303" s="13" t="s">
        <v>36</v>
      </c>
      <c r="AX303" s="13" t="s">
        <v>75</v>
      </c>
      <c r="AY303" s="243" t="s">
        <v>183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761</v>
      </c>
      <c r="G304" s="234"/>
      <c r="H304" s="236" t="s">
        <v>19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194</v>
      </c>
      <c r="AU304" s="243" t="s">
        <v>84</v>
      </c>
      <c r="AV304" s="13" t="s">
        <v>82</v>
      </c>
      <c r="AW304" s="13" t="s">
        <v>36</v>
      </c>
      <c r="AX304" s="13" t="s">
        <v>75</v>
      </c>
      <c r="AY304" s="243" t="s">
        <v>183</v>
      </c>
    </row>
    <row r="305" s="14" customFormat="1">
      <c r="A305" s="14"/>
      <c r="B305" s="244"/>
      <c r="C305" s="245"/>
      <c r="D305" s="235" t="s">
        <v>194</v>
      </c>
      <c r="E305" s="246" t="s">
        <v>19</v>
      </c>
      <c r="F305" s="247" t="s">
        <v>771</v>
      </c>
      <c r="G305" s="245"/>
      <c r="H305" s="248">
        <v>11.4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194</v>
      </c>
      <c r="AU305" s="254" t="s">
        <v>84</v>
      </c>
      <c r="AV305" s="14" t="s">
        <v>84</v>
      </c>
      <c r="AW305" s="14" t="s">
        <v>36</v>
      </c>
      <c r="AX305" s="14" t="s">
        <v>75</v>
      </c>
      <c r="AY305" s="254" t="s">
        <v>183</v>
      </c>
    </row>
    <row r="306" s="13" customFormat="1">
      <c r="A306" s="13"/>
      <c r="B306" s="233"/>
      <c r="C306" s="234"/>
      <c r="D306" s="235" t="s">
        <v>194</v>
      </c>
      <c r="E306" s="236" t="s">
        <v>19</v>
      </c>
      <c r="F306" s="237" t="s">
        <v>785</v>
      </c>
      <c r="G306" s="234"/>
      <c r="H306" s="236" t="s">
        <v>19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194</v>
      </c>
      <c r="AU306" s="243" t="s">
        <v>84</v>
      </c>
      <c r="AV306" s="13" t="s">
        <v>82</v>
      </c>
      <c r="AW306" s="13" t="s">
        <v>36</v>
      </c>
      <c r="AX306" s="13" t="s">
        <v>75</v>
      </c>
      <c r="AY306" s="243" t="s">
        <v>183</v>
      </c>
    </row>
    <row r="307" s="13" customFormat="1">
      <c r="A307" s="13"/>
      <c r="B307" s="233"/>
      <c r="C307" s="234"/>
      <c r="D307" s="235" t="s">
        <v>194</v>
      </c>
      <c r="E307" s="236" t="s">
        <v>19</v>
      </c>
      <c r="F307" s="237" t="s">
        <v>786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194</v>
      </c>
      <c r="AU307" s="243" t="s">
        <v>84</v>
      </c>
      <c r="AV307" s="13" t="s">
        <v>82</v>
      </c>
      <c r="AW307" s="13" t="s">
        <v>36</v>
      </c>
      <c r="AX307" s="13" t="s">
        <v>75</v>
      </c>
      <c r="AY307" s="243" t="s">
        <v>183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787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194</v>
      </c>
      <c r="AU308" s="243" t="s">
        <v>84</v>
      </c>
      <c r="AV308" s="13" t="s">
        <v>82</v>
      </c>
      <c r="AW308" s="13" t="s">
        <v>36</v>
      </c>
      <c r="AX308" s="13" t="s">
        <v>75</v>
      </c>
      <c r="AY308" s="243" t="s">
        <v>183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788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194</v>
      </c>
      <c r="AU309" s="243" t="s">
        <v>84</v>
      </c>
      <c r="AV309" s="13" t="s">
        <v>82</v>
      </c>
      <c r="AW309" s="13" t="s">
        <v>36</v>
      </c>
      <c r="AX309" s="13" t="s">
        <v>75</v>
      </c>
      <c r="AY309" s="243" t="s">
        <v>183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789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194</v>
      </c>
      <c r="AU310" s="243" t="s">
        <v>84</v>
      </c>
      <c r="AV310" s="13" t="s">
        <v>82</v>
      </c>
      <c r="AW310" s="13" t="s">
        <v>36</v>
      </c>
      <c r="AX310" s="13" t="s">
        <v>75</v>
      </c>
      <c r="AY310" s="243" t="s">
        <v>183</v>
      </c>
    </row>
    <row r="311" s="13" customFormat="1">
      <c r="A311" s="13"/>
      <c r="B311" s="233"/>
      <c r="C311" s="234"/>
      <c r="D311" s="235" t="s">
        <v>194</v>
      </c>
      <c r="E311" s="236" t="s">
        <v>19</v>
      </c>
      <c r="F311" s="237" t="s">
        <v>790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194</v>
      </c>
      <c r="AU311" s="243" t="s">
        <v>84</v>
      </c>
      <c r="AV311" s="13" t="s">
        <v>82</v>
      </c>
      <c r="AW311" s="13" t="s">
        <v>36</v>
      </c>
      <c r="AX311" s="13" t="s">
        <v>75</v>
      </c>
      <c r="AY311" s="243" t="s">
        <v>183</v>
      </c>
    </row>
    <row r="312" s="13" customFormat="1">
      <c r="A312" s="13"/>
      <c r="B312" s="233"/>
      <c r="C312" s="234"/>
      <c r="D312" s="235" t="s">
        <v>194</v>
      </c>
      <c r="E312" s="236" t="s">
        <v>19</v>
      </c>
      <c r="F312" s="237" t="s">
        <v>791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194</v>
      </c>
      <c r="AU312" s="243" t="s">
        <v>84</v>
      </c>
      <c r="AV312" s="13" t="s">
        <v>82</v>
      </c>
      <c r="AW312" s="13" t="s">
        <v>36</v>
      </c>
      <c r="AX312" s="13" t="s">
        <v>75</v>
      </c>
      <c r="AY312" s="243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761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194</v>
      </c>
      <c r="AU313" s="243" t="s">
        <v>84</v>
      </c>
      <c r="AV313" s="13" t="s">
        <v>82</v>
      </c>
      <c r="AW313" s="13" t="s">
        <v>36</v>
      </c>
      <c r="AX313" s="13" t="s">
        <v>75</v>
      </c>
      <c r="AY313" s="243" t="s">
        <v>183</v>
      </c>
    </row>
    <row r="314" s="13" customFormat="1">
      <c r="A314" s="13"/>
      <c r="B314" s="233"/>
      <c r="C314" s="234"/>
      <c r="D314" s="235" t="s">
        <v>194</v>
      </c>
      <c r="E314" s="236" t="s">
        <v>19</v>
      </c>
      <c r="F314" s="237" t="s">
        <v>792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194</v>
      </c>
      <c r="AU314" s="243" t="s">
        <v>84</v>
      </c>
      <c r="AV314" s="13" t="s">
        <v>82</v>
      </c>
      <c r="AW314" s="13" t="s">
        <v>36</v>
      </c>
      <c r="AX314" s="13" t="s">
        <v>75</v>
      </c>
      <c r="AY314" s="243" t="s">
        <v>183</v>
      </c>
    </row>
    <row r="315" s="14" customFormat="1">
      <c r="A315" s="14"/>
      <c r="B315" s="244"/>
      <c r="C315" s="245"/>
      <c r="D315" s="235" t="s">
        <v>194</v>
      </c>
      <c r="E315" s="246" t="s">
        <v>19</v>
      </c>
      <c r="F315" s="247" t="s">
        <v>793</v>
      </c>
      <c r="G315" s="245"/>
      <c r="H315" s="248">
        <v>31.800000000000001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194</v>
      </c>
      <c r="AU315" s="254" t="s">
        <v>84</v>
      </c>
      <c r="AV315" s="14" t="s">
        <v>84</v>
      </c>
      <c r="AW315" s="14" t="s">
        <v>36</v>
      </c>
      <c r="AX315" s="14" t="s">
        <v>75</v>
      </c>
      <c r="AY315" s="254" t="s">
        <v>183</v>
      </c>
    </row>
    <row r="316" s="16" customFormat="1">
      <c r="A316" s="16"/>
      <c r="B316" s="287"/>
      <c r="C316" s="288"/>
      <c r="D316" s="235" t="s">
        <v>194</v>
      </c>
      <c r="E316" s="289" t="s">
        <v>19</v>
      </c>
      <c r="F316" s="290" t="s">
        <v>794</v>
      </c>
      <c r="G316" s="288"/>
      <c r="H316" s="291">
        <v>48.100000000000001</v>
      </c>
      <c r="I316" s="292"/>
      <c r="J316" s="288"/>
      <c r="K316" s="288"/>
      <c r="L316" s="293"/>
      <c r="M316" s="294"/>
      <c r="N316" s="295"/>
      <c r="O316" s="295"/>
      <c r="P316" s="295"/>
      <c r="Q316" s="295"/>
      <c r="R316" s="295"/>
      <c r="S316" s="295"/>
      <c r="T316" s="29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7" t="s">
        <v>194</v>
      </c>
      <c r="AU316" s="297" t="s">
        <v>84</v>
      </c>
      <c r="AV316" s="16" t="s">
        <v>114</v>
      </c>
      <c r="AW316" s="16" t="s">
        <v>36</v>
      </c>
      <c r="AX316" s="16" t="s">
        <v>75</v>
      </c>
      <c r="AY316" s="297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795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194</v>
      </c>
      <c r="AU317" s="243" t="s">
        <v>84</v>
      </c>
      <c r="AV317" s="13" t="s">
        <v>82</v>
      </c>
      <c r="AW317" s="13" t="s">
        <v>36</v>
      </c>
      <c r="AX317" s="13" t="s">
        <v>75</v>
      </c>
      <c r="AY317" s="243" t="s">
        <v>183</v>
      </c>
    </row>
    <row r="318" s="13" customFormat="1">
      <c r="A318" s="13"/>
      <c r="B318" s="233"/>
      <c r="C318" s="234"/>
      <c r="D318" s="235" t="s">
        <v>194</v>
      </c>
      <c r="E318" s="236" t="s">
        <v>19</v>
      </c>
      <c r="F318" s="237" t="s">
        <v>796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194</v>
      </c>
      <c r="AU318" s="243" t="s">
        <v>84</v>
      </c>
      <c r="AV318" s="13" t="s">
        <v>82</v>
      </c>
      <c r="AW318" s="13" t="s">
        <v>36</v>
      </c>
      <c r="AX318" s="13" t="s">
        <v>75</v>
      </c>
      <c r="AY318" s="243" t="s">
        <v>183</v>
      </c>
    </row>
    <row r="319" s="13" customFormat="1">
      <c r="A319" s="13"/>
      <c r="B319" s="233"/>
      <c r="C319" s="234"/>
      <c r="D319" s="235" t="s">
        <v>194</v>
      </c>
      <c r="E319" s="236" t="s">
        <v>19</v>
      </c>
      <c r="F319" s="237" t="s">
        <v>797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194</v>
      </c>
      <c r="AU319" s="243" t="s">
        <v>84</v>
      </c>
      <c r="AV319" s="13" t="s">
        <v>82</v>
      </c>
      <c r="AW319" s="13" t="s">
        <v>36</v>
      </c>
      <c r="AX319" s="13" t="s">
        <v>75</v>
      </c>
      <c r="AY319" s="243" t="s">
        <v>183</v>
      </c>
    </row>
    <row r="320" s="13" customFormat="1">
      <c r="A320" s="13"/>
      <c r="B320" s="233"/>
      <c r="C320" s="234"/>
      <c r="D320" s="235" t="s">
        <v>194</v>
      </c>
      <c r="E320" s="236" t="s">
        <v>19</v>
      </c>
      <c r="F320" s="237" t="s">
        <v>761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194</v>
      </c>
      <c r="AU320" s="243" t="s">
        <v>84</v>
      </c>
      <c r="AV320" s="13" t="s">
        <v>82</v>
      </c>
      <c r="AW320" s="13" t="s">
        <v>36</v>
      </c>
      <c r="AX320" s="13" t="s">
        <v>75</v>
      </c>
      <c r="AY320" s="243" t="s">
        <v>183</v>
      </c>
    </row>
    <row r="321" s="13" customFormat="1">
      <c r="A321" s="13"/>
      <c r="B321" s="233"/>
      <c r="C321" s="234"/>
      <c r="D321" s="235" t="s">
        <v>194</v>
      </c>
      <c r="E321" s="236" t="s">
        <v>19</v>
      </c>
      <c r="F321" s="237" t="s">
        <v>760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194</v>
      </c>
      <c r="AU321" s="243" t="s">
        <v>84</v>
      </c>
      <c r="AV321" s="13" t="s">
        <v>82</v>
      </c>
      <c r="AW321" s="13" t="s">
        <v>36</v>
      </c>
      <c r="AX321" s="13" t="s">
        <v>75</v>
      </c>
      <c r="AY321" s="243" t="s">
        <v>183</v>
      </c>
    </row>
    <row r="322" s="13" customFormat="1">
      <c r="A322" s="13"/>
      <c r="B322" s="233"/>
      <c r="C322" s="234"/>
      <c r="D322" s="235" t="s">
        <v>194</v>
      </c>
      <c r="E322" s="236" t="s">
        <v>19</v>
      </c>
      <c r="F322" s="237" t="s">
        <v>759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194</v>
      </c>
      <c r="AU322" s="243" t="s">
        <v>84</v>
      </c>
      <c r="AV322" s="13" t="s">
        <v>82</v>
      </c>
      <c r="AW322" s="13" t="s">
        <v>36</v>
      </c>
      <c r="AX322" s="13" t="s">
        <v>75</v>
      </c>
      <c r="AY322" s="243" t="s">
        <v>183</v>
      </c>
    </row>
    <row r="323" s="13" customFormat="1">
      <c r="A323" s="13"/>
      <c r="B323" s="233"/>
      <c r="C323" s="234"/>
      <c r="D323" s="235" t="s">
        <v>194</v>
      </c>
      <c r="E323" s="236" t="s">
        <v>19</v>
      </c>
      <c r="F323" s="237" t="s">
        <v>798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194</v>
      </c>
      <c r="AU323" s="243" t="s">
        <v>84</v>
      </c>
      <c r="AV323" s="13" t="s">
        <v>82</v>
      </c>
      <c r="AW323" s="13" t="s">
        <v>36</v>
      </c>
      <c r="AX323" s="13" t="s">
        <v>75</v>
      </c>
      <c r="AY323" s="243" t="s">
        <v>183</v>
      </c>
    </row>
    <row r="324" s="13" customFormat="1">
      <c r="A324" s="13"/>
      <c r="B324" s="233"/>
      <c r="C324" s="234"/>
      <c r="D324" s="235" t="s">
        <v>194</v>
      </c>
      <c r="E324" s="236" t="s">
        <v>19</v>
      </c>
      <c r="F324" s="237" t="s">
        <v>759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194</v>
      </c>
      <c r="AU324" s="243" t="s">
        <v>84</v>
      </c>
      <c r="AV324" s="13" t="s">
        <v>82</v>
      </c>
      <c r="AW324" s="13" t="s">
        <v>36</v>
      </c>
      <c r="AX324" s="13" t="s">
        <v>75</v>
      </c>
      <c r="AY324" s="243" t="s">
        <v>183</v>
      </c>
    </row>
    <row r="325" s="13" customFormat="1">
      <c r="A325" s="13"/>
      <c r="B325" s="233"/>
      <c r="C325" s="234"/>
      <c r="D325" s="235" t="s">
        <v>194</v>
      </c>
      <c r="E325" s="236" t="s">
        <v>19</v>
      </c>
      <c r="F325" s="237" t="s">
        <v>760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194</v>
      </c>
      <c r="AU325" s="243" t="s">
        <v>84</v>
      </c>
      <c r="AV325" s="13" t="s">
        <v>82</v>
      </c>
      <c r="AW325" s="13" t="s">
        <v>36</v>
      </c>
      <c r="AX325" s="13" t="s">
        <v>75</v>
      </c>
      <c r="AY325" s="243" t="s">
        <v>183</v>
      </c>
    </row>
    <row r="326" s="13" customFormat="1">
      <c r="A326" s="13"/>
      <c r="B326" s="233"/>
      <c r="C326" s="234"/>
      <c r="D326" s="235" t="s">
        <v>194</v>
      </c>
      <c r="E326" s="236" t="s">
        <v>19</v>
      </c>
      <c r="F326" s="237" t="s">
        <v>761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194</v>
      </c>
      <c r="AU326" s="243" t="s">
        <v>84</v>
      </c>
      <c r="AV326" s="13" t="s">
        <v>82</v>
      </c>
      <c r="AW326" s="13" t="s">
        <v>36</v>
      </c>
      <c r="AX326" s="13" t="s">
        <v>75</v>
      </c>
      <c r="AY326" s="243" t="s">
        <v>183</v>
      </c>
    </row>
    <row r="327" s="13" customFormat="1">
      <c r="A327" s="13"/>
      <c r="B327" s="233"/>
      <c r="C327" s="234"/>
      <c r="D327" s="235" t="s">
        <v>194</v>
      </c>
      <c r="E327" s="236" t="s">
        <v>19</v>
      </c>
      <c r="F327" s="237" t="s">
        <v>799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194</v>
      </c>
      <c r="AU327" s="243" t="s">
        <v>84</v>
      </c>
      <c r="AV327" s="13" t="s">
        <v>82</v>
      </c>
      <c r="AW327" s="13" t="s">
        <v>36</v>
      </c>
      <c r="AX327" s="13" t="s">
        <v>75</v>
      </c>
      <c r="AY327" s="243" t="s">
        <v>183</v>
      </c>
    </row>
    <row r="328" s="14" customFormat="1">
      <c r="A328" s="14"/>
      <c r="B328" s="244"/>
      <c r="C328" s="245"/>
      <c r="D328" s="235" t="s">
        <v>194</v>
      </c>
      <c r="E328" s="246" t="s">
        <v>19</v>
      </c>
      <c r="F328" s="247" t="s">
        <v>800</v>
      </c>
      <c r="G328" s="245"/>
      <c r="H328" s="248">
        <v>4.8239999999999998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194</v>
      </c>
      <c r="AU328" s="254" t="s">
        <v>84</v>
      </c>
      <c r="AV328" s="14" t="s">
        <v>84</v>
      </c>
      <c r="AW328" s="14" t="s">
        <v>36</v>
      </c>
      <c r="AX328" s="14" t="s">
        <v>75</v>
      </c>
      <c r="AY328" s="254" t="s">
        <v>183</v>
      </c>
    </row>
    <row r="329" s="14" customFormat="1">
      <c r="A329" s="14"/>
      <c r="B329" s="244"/>
      <c r="C329" s="245"/>
      <c r="D329" s="235" t="s">
        <v>194</v>
      </c>
      <c r="E329" s="246" t="s">
        <v>19</v>
      </c>
      <c r="F329" s="247" t="s">
        <v>801</v>
      </c>
      <c r="G329" s="245"/>
      <c r="H329" s="248">
        <v>9.4399999999999995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194</v>
      </c>
      <c r="AU329" s="254" t="s">
        <v>84</v>
      </c>
      <c r="AV329" s="14" t="s">
        <v>84</v>
      </c>
      <c r="AW329" s="14" t="s">
        <v>36</v>
      </c>
      <c r="AX329" s="14" t="s">
        <v>75</v>
      </c>
      <c r="AY329" s="254" t="s">
        <v>183</v>
      </c>
    </row>
    <row r="330" s="14" customFormat="1">
      <c r="A330" s="14"/>
      <c r="B330" s="244"/>
      <c r="C330" s="245"/>
      <c r="D330" s="235" t="s">
        <v>194</v>
      </c>
      <c r="E330" s="246" t="s">
        <v>19</v>
      </c>
      <c r="F330" s="247" t="s">
        <v>802</v>
      </c>
      <c r="G330" s="245"/>
      <c r="H330" s="248">
        <v>6.4800000000000004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194</v>
      </c>
      <c r="AU330" s="254" t="s">
        <v>84</v>
      </c>
      <c r="AV330" s="14" t="s">
        <v>84</v>
      </c>
      <c r="AW330" s="14" t="s">
        <v>36</v>
      </c>
      <c r="AX330" s="14" t="s">
        <v>75</v>
      </c>
      <c r="AY330" s="254" t="s">
        <v>183</v>
      </c>
    </row>
    <row r="331" s="14" customFormat="1">
      <c r="A331" s="14"/>
      <c r="B331" s="244"/>
      <c r="C331" s="245"/>
      <c r="D331" s="235" t="s">
        <v>194</v>
      </c>
      <c r="E331" s="246" t="s">
        <v>19</v>
      </c>
      <c r="F331" s="247" t="s">
        <v>803</v>
      </c>
      <c r="G331" s="245"/>
      <c r="H331" s="248">
        <v>5.5350000000000001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194</v>
      </c>
      <c r="AU331" s="254" t="s">
        <v>84</v>
      </c>
      <c r="AV331" s="14" t="s">
        <v>84</v>
      </c>
      <c r="AW331" s="14" t="s">
        <v>36</v>
      </c>
      <c r="AX331" s="14" t="s">
        <v>75</v>
      </c>
      <c r="AY331" s="254" t="s">
        <v>183</v>
      </c>
    </row>
    <row r="332" s="16" customFormat="1">
      <c r="A332" s="16"/>
      <c r="B332" s="287"/>
      <c r="C332" s="288"/>
      <c r="D332" s="235" t="s">
        <v>194</v>
      </c>
      <c r="E332" s="289" t="s">
        <v>19</v>
      </c>
      <c r="F332" s="290" t="s">
        <v>794</v>
      </c>
      <c r="G332" s="288"/>
      <c r="H332" s="291">
        <v>26.279</v>
      </c>
      <c r="I332" s="292"/>
      <c r="J332" s="288"/>
      <c r="K332" s="288"/>
      <c r="L332" s="293"/>
      <c r="M332" s="294"/>
      <c r="N332" s="295"/>
      <c r="O332" s="295"/>
      <c r="P332" s="295"/>
      <c r="Q332" s="295"/>
      <c r="R332" s="295"/>
      <c r="S332" s="295"/>
      <c r="T332" s="29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97" t="s">
        <v>194</v>
      </c>
      <c r="AU332" s="297" t="s">
        <v>84</v>
      </c>
      <c r="AV332" s="16" t="s">
        <v>114</v>
      </c>
      <c r="AW332" s="16" t="s">
        <v>36</v>
      </c>
      <c r="AX332" s="16" t="s">
        <v>75</v>
      </c>
      <c r="AY332" s="297" t="s">
        <v>183</v>
      </c>
    </row>
    <row r="333" s="15" customFormat="1">
      <c r="A333" s="15"/>
      <c r="B333" s="259"/>
      <c r="C333" s="260"/>
      <c r="D333" s="235" t="s">
        <v>194</v>
      </c>
      <c r="E333" s="261" t="s">
        <v>19</v>
      </c>
      <c r="F333" s="262" t="s">
        <v>320</v>
      </c>
      <c r="G333" s="260"/>
      <c r="H333" s="263">
        <v>74.378999999999991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9" t="s">
        <v>194</v>
      </c>
      <c r="AU333" s="269" t="s">
        <v>84</v>
      </c>
      <c r="AV333" s="15" t="s">
        <v>190</v>
      </c>
      <c r="AW333" s="15" t="s">
        <v>36</v>
      </c>
      <c r="AX333" s="15" t="s">
        <v>75</v>
      </c>
      <c r="AY333" s="269" t="s">
        <v>183</v>
      </c>
    </row>
    <row r="334" s="2" customFormat="1" ht="21.75" customHeight="1">
      <c r="A334" s="40"/>
      <c r="B334" s="41"/>
      <c r="C334" s="215" t="s">
        <v>443</v>
      </c>
      <c r="D334" s="215" t="s">
        <v>185</v>
      </c>
      <c r="E334" s="216" t="s">
        <v>812</v>
      </c>
      <c r="F334" s="217" t="s">
        <v>813</v>
      </c>
      <c r="G334" s="218" t="s">
        <v>304</v>
      </c>
      <c r="H334" s="219">
        <v>73.260000000000005</v>
      </c>
      <c r="I334" s="220"/>
      <c r="J334" s="221">
        <f>ROUND(I334*H334,2)</f>
        <v>0</v>
      </c>
      <c r="K334" s="217" t="s">
        <v>189</v>
      </c>
      <c r="L334" s="46"/>
      <c r="M334" s="222" t="s">
        <v>19</v>
      </c>
      <c r="N334" s="223" t="s">
        <v>46</v>
      </c>
      <c r="O334" s="86"/>
      <c r="P334" s="224">
        <f>O334*H334</f>
        <v>0</v>
      </c>
      <c r="Q334" s="224">
        <v>0.0012999999999999999</v>
      </c>
      <c r="R334" s="224">
        <f>Q334*H334</f>
        <v>0.095238000000000003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190</v>
      </c>
      <c r="AT334" s="226" t="s">
        <v>185</v>
      </c>
      <c r="AU334" s="226" t="s">
        <v>84</v>
      </c>
      <c r="AY334" s="19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82</v>
      </c>
      <c r="BK334" s="227">
        <f>ROUND(I334*H334,2)</f>
        <v>0</v>
      </c>
      <c r="BL334" s="19" t="s">
        <v>190</v>
      </c>
      <c r="BM334" s="226" t="s">
        <v>814</v>
      </c>
    </row>
    <row r="335" s="2" customFormat="1">
      <c r="A335" s="40"/>
      <c r="B335" s="41"/>
      <c r="C335" s="42"/>
      <c r="D335" s="228" t="s">
        <v>192</v>
      </c>
      <c r="E335" s="42"/>
      <c r="F335" s="229" t="s">
        <v>815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192</v>
      </c>
      <c r="AU335" s="19" t="s">
        <v>84</v>
      </c>
    </row>
    <row r="336" s="14" customFormat="1">
      <c r="A336" s="14"/>
      <c r="B336" s="244"/>
      <c r="C336" s="245"/>
      <c r="D336" s="235" t="s">
        <v>194</v>
      </c>
      <c r="E336" s="245"/>
      <c r="F336" s="247" t="s">
        <v>816</v>
      </c>
      <c r="G336" s="245"/>
      <c r="H336" s="248">
        <v>73.260000000000005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194</v>
      </c>
      <c r="AU336" s="254" t="s">
        <v>84</v>
      </c>
      <c r="AV336" s="14" t="s">
        <v>84</v>
      </c>
      <c r="AW336" s="14" t="s">
        <v>4</v>
      </c>
      <c r="AX336" s="14" t="s">
        <v>82</v>
      </c>
      <c r="AY336" s="254" t="s">
        <v>183</v>
      </c>
    </row>
    <row r="337" s="2" customFormat="1" ht="21.75" customHeight="1">
      <c r="A337" s="40"/>
      <c r="B337" s="41"/>
      <c r="C337" s="215" t="s">
        <v>370</v>
      </c>
      <c r="D337" s="215" t="s">
        <v>185</v>
      </c>
      <c r="E337" s="216" t="s">
        <v>817</v>
      </c>
      <c r="F337" s="217" t="s">
        <v>818</v>
      </c>
      <c r="G337" s="218" t="s">
        <v>304</v>
      </c>
      <c r="H337" s="219">
        <v>36.630000000000003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46</v>
      </c>
      <c r="O337" s="86"/>
      <c r="P337" s="224">
        <f>O337*H337</f>
        <v>0</v>
      </c>
      <c r="Q337" s="224">
        <v>0.010800000000000001</v>
      </c>
      <c r="R337" s="224">
        <f>Q337*H337</f>
        <v>0.39560400000000007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190</v>
      </c>
      <c r="AT337" s="226" t="s">
        <v>185</v>
      </c>
      <c r="AU337" s="226" t="s">
        <v>84</v>
      </c>
      <c r="AY337" s="19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82</v>
      </c>
      <c r="BK337" s="227">
        <f>ROUND(I337*H337,2)</f>
        <v>0</v>
      </c>
      <c r="BL337" s="19" t="s">
        <v>190</v>
      </c>
      <c r="BM337" s="226" t="s">
        <v>819</v>
      </c>
    </row>
    <row r="338" s="13" customFormat="1">
      <c r="A338" s="13"/>
      <c r="B338" s="233"/>
      <c r="C338" s="234"/>
      <c r="D338" s="235" t="s">
        <v>194</v>
      </c>
      <c r="E338" s="236" t="s">
        <v>19</v>
      </c>
      <c r="F338" s="237" t="s">
        <v>750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194</v>
      </c>
      <c r="AU338" s="243" t="s">
        <v>84</v>
      </c>
      <c r="AV338" s="13" t="s">
        <v>82</v>
      </c>
      <c r="AW338" s="13" t="s">
        <v>36</v>
      </c>
      <c r="AX338" s="13" t="s">
        <v>75</v>
      </c>
      <c r="AY338" s="243" t="s">
        <v>183</v>
      </c>
    </row>
    <row r="339" s="13" customFormat="1">
      <c r="A339" s="13"/>
      <c r="B339" s="233"/>
      <c r="C339" s="234"/>
      <c r="D339" s="235" t="s">
        <v>194</v>
      </c>
      <c r="E339" s="236" t="s">
        <v>19</v>
      </c>
      <c r="F339" s="237" t="s">
        <v>751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194</v>
      </c>
      <c r="AU339" s="243" t="s">
        <v>84</v>
      </c>
      <c r="AV339" s="13" t="s">
        <v>82</v>
      </c>
      <c r="AW339" s="13" t="s">
        <v>36</v>
      </c>
      <c r="AX339" s="13" t="s">
        <v>75</v>
      </c>
      <c r="AY339" s="243" t="s">
        <v>183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752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194</v>
      </c>
      <c r="AU340" s="243" t="s">
        <v>84</v>
      </c>
      <c r="AV340" s="13" t="s">
        <v>82</v>
      </c>
      <c r="AW340" s="13" t="s">
        <v>36</v>
      </c>
      <c r="AX340" s="13" t="s">
        <v>75</v>
      </c>
      <c r="AY340" s="243" t="s">
        <v>183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753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194</v>
      </c>
      <c r="AU341" s="243" t="s">
        <v>84</v>
      </c>
      <c r="AV341" s="13" t="s">
        <v>82</v>
      </c>
      <c r="AW341" s="13" t="s">
        <v>36</v>
      </c>
      <c r="AX341" s="13" t="s">
        <v>75</v>
      </c>
      <c r="AY341" s="243" t="s">
        <v>183</v>
      </c>
    </row>
    <row r="342" s="13" customFormat="1">
      <c r="A342" s="13"/>
      <c r="B342" s="233"/>
      <c r="C342" s="234"/>
      <c r="D342" s="235" t="s">
        <v>194</v>
      </c>
      <c r="E342" s="236" t="s">
        <v>19</v>
      </c>
      <c r="F342" s="237" t="s">
        <v>754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194</v>
      </c>
      <c r="AU342" s="243" t="s">
        <v>84</v>
      </c>
      <c r="AV342" s="13" t="s">
        <v>82</v>
      </c>
      <c r="AW342" s="13" t="s">
        <v>36</v>
      </c>
      <c r="AX342" s="13" t="s">
        <v>75</v>
      </c>
      <c r="AY342" s="243" t="s">
        <v>183</v>
      </c>
    </row>
    <row r="343" s="13" customFormat="1">
      <c r="A343" s="13"/>
      <c r="B343" s="233"/>
      <c r="C343" s="234"/>
      <c r="D343" s="235" t="s">
        <v>194</v>
      </c>
      <c r="E343" s="236" t="s">
        <v>19</v>
      </c>
      <c r="F343" s="237" t="s">
        <v>755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194</v>
      </c>
      <c r="AU343" s="243" t="s">
        <v>84</v>
      </c>
      <c r="AV343" s="13" t="s">
        <v>82</v>
      </c>
      <c r="AW343" s="13" t="s">
        <v>36</v>
      </c>
      <c r="AX343" s="13" t="s">
        <v>75</v>
      </c>
      <c r="AY343" s="243" t="s">
        <v>183</v>
      </c>
    </row>
    <row r="344" s="13" customFormat="1">
      <c r="A344" s="13"/>
      <c r="B344" s="233"/>
      <c r="C344" s="234"/>
      <c r="D344" s="235" t="s">
        <v>194</v>
      </c>
      <c r="E344" s="236" t="s">
        <v>19</v>
      </c>
      <c r="F344" s="237" t="s">
        <v>756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194</v>
      </c>
      <c r="AU344" s="243" t="s">
        <v>84</v>
      </c>
      <c r="AV344" s="13" t="s">
        <v>82</v>
      </c>
      <c r="AW344" s="13" t="s">
        <v>36</v>
      </c>
      <c r="AX344" s="13" t="s">
        <v>75</v>
      </c>
      <c r="AY344" s="243" t="s">
        <v>183</v>
      </c>
    </row>
    <row r="345" s="13" customFormat="1">
      <c r="A345" s="13"/>
      <c r="B345" s="233"/>
      <c r="C345" s="234"/>
      <c r="D345" s="235" t="s">
        <v>194</v>
      </c>
      <c r="E345" s="236" t="s">
        <v>19</v>
      </c>
      <c r="F345" s="237" t="s">
        <v>757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194</v>
      </c>
      <c r="AU345" s="243" t="s">
        <v>84</v>
      </c>
      <c r="AV345" s="13" t="s">
        <v>82</v>
      </c>
      <c r="AW345" s="13" t="s">
        <v>36</v>
      </c>
      <c r="AX345" s="13" t="s">
        <v>75</v>
      </c>
      <c r="AY345" s="243" t="s">
        <v>183</v>
      </c>
    </row>
    <row r="346" s="13" customFormat="1">
      <c r="A346" s="13"/>
      <c r="B346" s="233"/>
      <c r="C346" s="234"/>
      <c r="D346" s="235" t="s">
        <v>194</v>
      </c>
      <c r="E346" s="236" t="s">
        <v>19</v>
      </c>
      <c r="F346" s="237" t="s">
        <v>758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194</v>
      </c>
      <c r="AU346" s="243" t="s">
        <v>84</v>
      </c>
      <c r="AV346" s="13" t="s">
        <v>82</v>
      </c>
      <c r="AW346" s="13" t="s">
        <v>36</v>
      </c>
      <c r="AX346" s="13" t="s">
        <v>75</v>
      </c>
      <c r="AY346" s="243" t="s">
        <v>183</v>
      </c>
    </row>
    <row r="347" s="13" customFormat="1">
      <c r="A347" s="13"/>
      <c r="B347" s="233"/>
      <c r="C347" s="234"/>
      <c r="D347" s="235" t="s">
        <v>194</v>
      </c>
      <c r="E347" s="236" t="s">
        <v>19</v>
      </c>
      <c r="F347" s="237" t="s">
        <v>759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194</v>
      </c>
      <c r="AU347" s="243" t="s">
        <v>84</v>
      </c>
      <c r="AV347" s="13" t="s">
        <v>82</v>
      </c>
      <c r="AW347" s="13" t="s">
        <v>36</v>
      </c>
      <c r="AX347" s="13" t="s">
        <v>75</v>
      </c>
      <c r="AY347" s="243" t="s">
        <v>183</v>
      </c>
    </row>
    <row r="348" s="13" customFormat="1">
      <c r="A348" s="13"/>
      <c r="B348" s="233"/>
      <c r="C348" s="234"/>
      <c r="D348" s="235" t="s">
        <v>194</v>
      </c>
      <c r="E348" s="236" t="s">
        <v>19</v>
      </c>
      <c r="F348" s="237" t="s">
        <v>760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194</v>
      </c>
      <c r="AU348" s="243" t="s">
        <v>84</v>
      </c>
      <c r="AV348" s="13" t="s">
        <v>82</v>
      </c>
      <c r="AW348" s="13" t="s">
        <v>36</v>
      </c>
      <c r="AX348" s="13" t="s">
        <v>75</v>
      </c>
      <c r="AY348" s="243" t="s">
        <v>183</v>
      </c>
    </row>
    <row r="349" s="13" customFormat="1">
      <c r="A349" s="13"/>
      <c r="B349" s="233"/>
      <c r="C349" s="234"/>
      <c r="D349" s="235" t="s">
        <v>194</v>
      </c>
      <c r="E349" s="236" t="s">
        <v>19</v>
      </c>
      <c r="F349" s="237" t="s">
        <v>761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194</v>
      </c>
      <c r="AU349" s="243" t="s">
        <v>84</v>
      </c>
      <c r="AV349" s="13" t="s">
        <v>82</v>
      </c>
      <c r="AW349" s="13" t="s">
        <v>36</v>
      </c>
      <c r="AX349" s="13" t="s">
        <v>75</v>
      </c>
      <c r="AY349" s="243" t="s">
        <v>183</v>
      </c>
    </row>
    <row r="350" s="13" customFormat="1">
      <c r="A350" s="13"/>
      <c r="B350" s="233"/>
      <c r="C350" s="234"/>
      <c r="D350" s="235" t="s">
        <v>194</v>
      </c>
      <c r="E350" s="236" t="s">
        <v>19</v>
      </c>
      <c r="F350" s="237" t="s">
        <v>777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194</v>
      </c>
      <c r="AU350" s="243" t="s">
        <v>84</v>
      </c>
      <c r="AV350" s="13" t="s">
        <v>82</v>
      </c>
      <c r="AW350" s="13" t="s">
        <v>36</v>
      </c>
      <c r="AX350" s="13" t="s">
        <v>75</v>
      </c>
      <c r="AY350" s="243" t="s">
        <v>183</v>
      </c>
    </row>
    <row r="351" s="14" customFormat="1">
      <c r="A351" s="14"/>
      <c r="B351" s="244"/>
      <c r="C351" s="245"/>
      <c r="D351" s="235" t="s">
        <v>194</v>
      </c>
      <c r="E351" s="246" t="s">
        <v>19</v>
      </c>
      <c r="F351" s="247" t="s">
        <v>778</v>
      </c>
      <c r="G351" s="245"/>
      <c r="H351" s="248">
        <v>30.449999999999999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194</v>
      </c>
      <c r="AU351" s="254" t="s">
        <v>84</v>
      </c>
      <c r="AV351" s="14" t="s">
        <v>84</v>
      </c>
      <c r="AW351" s="14" t="s">
        <v>36</v>
      </c>
      <c r="AX351" s="14" t="s">
        <v>75</v>
      </c>
      <c r="AY351" s="254" t="s">
        <v>183</v>
      </c>
    </row>
    <row r="352" s="14" customFormat="1">
      <c r="A352" s="14"/>
      <c r="B352" s="244"/>
      <c r="C352" s="245"/>
      <c r="D352" s="235" t="s">
        <v>194</v>
      </c>
      <c r="E352" s="246" t="s">
        <v>19</v>
      </c>
      <c r="F352" s="247" t="s">
        <v>764</v>
      </c>
      <c r="G352" s="245"/>
      <c r="H352" s="248">
        <v>10.5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194</v>
      </c>
      <c r="AU352" s="254" t="s">
        <v>84</v>
      </c>
      <c r="AV352" s="14" t="s">
        <v>84</v>
      </c>
      <c r="AW352" s="14" t="s">
        <v>36</v>
      </c>
      <c r="AX352" s="14" t="s">
        <v>75</v>
      </c>
      <c r="AY352" s="254" t="s">
        <v>183</v>
      </c>
    </row>
    <row r="353" s="14" customFormat="1">
      <c r="A353" s="14"/>
      <c r="B353" s="244"/>
      <c r="C353" s="245"/>
      <c r="D353" s="235" t="s">
        <v>194</v>
      </c>
      <c r="E353" s="246" t="s">
        <v>19</v>
      </c>
      <c r="F353" s="247" t="s">
        <v>765</v>
      </c>
      <c r="G353" s="245"/>
      <c r="H353" s="248">
        <v>-6.6299999999999999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194</v>
      </c>
      <c r="AU353" s="254" t="s">
        <v>84</v>
      </c>
      <c r="AV353" s="14" t="s">
        <v>84</v>
      </c>
      <c r="AW353" s="14" t="s">
        <v>36</v>
      </c>
      <c r="AX353" s="14" t="s">
        <v>75</v>
      </c>
      <c r="AY353" s="254" t="s">
        <v>183</v>
      </c>
    </row>
    <row r="354" s="13" customFormat="1">
      <c r="A354" s="13"/>
      <c r="B354" s="233"/>
      <c r="C354" s="234"/>
      <c r="D354" s="235" t="s">
        <v>194</v>
      </c>
      <c r="E354" s="236" t="s">
        <v>19</v>
      </c>
      <c r="F354" s="237" t="s">
        <v>779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194</v>
      </c>
      <c r="AU354" s="243" t="s">
        <v>84</v>
      </c>
      <c r="AV354" s="13" t="s">
        <v>82</v>
      </c>
      <c r="AW354" s="13" t="s">
        <v>36</v>
      </c>
      <c r="AX354" s="13" t="s">
        <v>75</v>
      </c>
      <c r="AY354" s="243" t="s">
        <v>183</v>
      </c>
    </row>
    <row r="355" s="14" customFormat="1">
      <c r="A355" s="14"/>
      <c r="B355" s="244"/>
      <c r="C355" s="245"/>
      <c r="D355" s="235" t="s">
        <v>194</v>
      </c>
      <c r="E355" s="246" t="s">
        <v>19</v>
      </c>
      <c r="F355" s="247" t="s">
        <v>780</v>
      </c>
      <c r="G355" s="245"/>
      <c r="H355" s="248">
        <v>2.3100000000000001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194</v>
      </c>
      <c r="AU355" s="254" t="s">
        <v>84</v>
      </c>
      <c r="AV355" s="14" t="s">
        <v>84</v>
      </c>
      <c r="AW355" s="14" t="s">
        <v>36</v>
      </c>
      <c r="AX355" s="14" t="s">
        <v>75</v>
      </c>
      <c r="AY355" s="254" t="s">
        <v>183</v>
      </c>
    </row>
    <row r="356" s="15" customFormat="1">
      <c r="A356" s="15"/>
      <c r="B356" s="259"/>
      <c r="C356" s="260"/>
      <c r="D356" s="235" t="s">
        <v>194</v>
      </c>
      <c r="E356" s="261" t="s">
        <v>19</v>
      </c>
      <c r="F356" s="262" t="s">
        <v>320</v>
      </c>
      <c r="G356" s="260"/>
      <c r="H356" s="263">
        <v>36.630000000000003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9" t="s">
        <v>194</v>
      </c>
      <c r="AU356" s="269" t="s">
        <v>84</v>
      </c>
      <c r="AV356" s="15" t="s">
        <v>190</v>
      </c>
      <c r="AW356" s="15" t="s">
        <v>36</v>
      </c>
      <c r="AX356" s="15" t="s">
        <v>82</v>
      </c>
      <c r="AY356" s="269" t="s">
        <v>183</v>
      </c>
    </row>
    <row r="357" s="13" customFormat="1">
      <c r="A357" s="13"/>
      <c r="B357" s="233"/>
      <c r="C357" s="234"/>
      <c r="D357" s="235" t="s">
        <v>194</v>
      </c>
      <c r="E357" s="236" t="s">
        <v>19</v>
      </c>
      <c r="F357" s="237" t="s">
        <v>781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194</v>
      </c>
      <c r="AU357" s="243" t="s">
        <v>84</v>
      </c>
      <c r="AV357" s="13" t="s">
        <v>82</v>
      </c>
      <c r="AW357" s="13" t="s">
        <v>36</v>
      </c>
      <c r="AX357" s="13" t="s">
        <v>75</v>
      </c>
      <c r="AY357" s="243" t="s">
        <v>183</v>
      </c>
    </row>
    <row r="358" s="13" customFormat="1">
      <c r="A358" s="13"/>
      <c r="B358" s="233"/>
      <c r="C358" s="234"/>
      <c r="D358" s="235" t="s">
        <v>194</v>
      </c>
      <c r="E358" s="236" t="s">
        <v>19</v>
      </c>
      <c r="F358" s="237" t="s">
        <v>782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194</v>
      </c>
      <c r="AU358" s="243" t="s">
        <v>84</v>
      </c>
      <c r="AV358" s="13" t="s">
        <v>82</v>
      </c>
      <c r="AW358" s="13" t="s">
        <v>36</v>
      </c>
      <c r="AX358" s="13" t="s">
        <v>75</v>
      </c>
      <c r="AY358" s="243" t="s">
        <v>183</v>
      </c>
    </row>
    <row r="359" s="14" customFormat="1">
      <c r="A359" s="14"/>
      <c r="B359" s="244"/>
      <c r="C359" s="245"/>
      <c r="D359" s="235" t="s">
        <v>194</v>
      </c>
      <c r="E359" s="246" t="s">
        <v>19</v>
      </c>
      <c r="F359" s="247" t="s">
        <v>783</v>
      </c>
      <c r="G359" s="245"/>
      <c r="H359" s="248">
        <v>2.8999999999999999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194</v>
      </c>
      <c r="AU359" s="254" t="s">
        <v>84</v>
      </c>
      <c r="AV359" s="14" t="s">
        <v>84</v>
      </c>
      <c r="AW359" s="14" t="s">
        <v>36</v>
      </c>
      <c r="AX359" s="14" t="s">
        <v>75</v>
      </c>
      <c r="AY359" s="254" t="s">
        <v>183</v>
      </c>
    </row>
    <row r="360" s="14" customFormat="1">
      <c r="A360" s="14"/>
      <c r="B360" s="244"/>
      <c r="C360" s="245"/>
      <c r="D360" s="235" t="s">
        <v>194</v>
      </c>
      <c r="E360" s="246" t="s">
        <v>19</v>
      </c>
      <c r="F360" s="247" t="s">
        <v>784</v>
      </c>
      <c r="G360" s="245"/>
      <c r="H360" s="248">
        <v>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194</v>
      </c>
      <c r="AU360" s="254" t="s">
        <v>84</v>
      </c>
      <c r="AV360" s="14" t="s">
        <v>84</v>
      </c>
      <c r="AW360" s="14" t="s">
        <v>36</v>
      </c>
      <c r="AX360" s="14" t="s">
        <v>75</v>
      </c>
      <c r="AY360" s="254" t="s">
        <v>183</v>
      </c>
    </row>
    <row r="361" s="13" customFormat="1">
      <c r="A361" s="13"/>
      <c r="B361" s="233"/>
      <c r="C361" s="234"/>
      <c r="D361" s="235" t="s">
        <v>194</v>
      </c>
      <c r="E361" s="236" t="s">
        <v>19</v>
      </c>
      <c r="F361" s="237" t="s">
        <v>766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194</v>
      </c>
      <c r="AU361" s="243" t="s">
        <v>84</v>
      </c>
      <c r="AV361" s="13" t="s">
        <v>82</v>
      </c>
      <c r="AW361" s="13" t="s">
        <v>36</v>
      </c>
      <c r="AX361" s="13" t="s">
        <v>75</v>
      </c>
      <c r="AY361" s="243" t="s">
        <v>183</v>
      </c>
    </row>
    <row r="362" s="13" customFormat="1">
      <c r="A362" s="13"/>
      <c r="B362" s="233"/>
      <c r="C362" s="234"/>
      <c r="D362" s="235" t="s">
        <v>194</v>
      </c>
      <c r="E362" s="236" t="s">
        <v>19</v>
      </c>
      <c r="F362" s="237" t="s">
        <v>751</v>
      </c>
      <c r="G362" s="234"/>
      <c r="H362" s="236" t="s">
        <v>19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194</v>
      </c>
      <c r="AU362" s="243" t="s">
        <v>84</v>
      </c>
      <c r="AV362" s="13" t="s">
        <v>82</v>
      </c>
      <c r="AW362" s="13" t="s">
        <v>36</v>
      </c>
      <c r="AX362" s="13" t="s">
        <v>75</v>
      </c>
      <c r="AY362" s="243" t="s">
        <v>183</v>
      </c>
    </row>
    <row r="363" s="13" customFormat="1">
      <c r="A363" s="13"/>
      <c r="B363" s="233"/>
      <c r="C363" s="234"/>
      <c r="D363" s="235" t="s">
        <v>194</v>
      </c>
      <c r="E363" s="236" t="s">
        <v>19</v>
      </c>
      <c r="F363" s="237" t="s">
        <v>767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194</v>
      </c>
      <c r="AU363" s="243" t="s">
        <v>84</v>
      </c>
      <c r="AV363" s="13" t="s">
        <v>82</v>
      </c>
      <c r="AW363" s="13" t="s">
        <v>36</v>
      </c>
      <c r="AX363" s="13" t="s">
        <v>75</v>
      </c>
      <c r="AY363" s="243" t="s">
        <v>183</v>
      </c>
    </row>
    <row r="364" s="13" customFormat="1">
      <c r="A364" s="13"/>
      <c r="B364" s="233"/>
      <c r="C364" s="234"/>
      <c r="D364" s="235" t="s">
        <v>194</v>
      </c>
      <c r="E364" s="236" t="s">
        <v>19</v>
      </c>
      <c r="F364" s="237" t="s">
        <v>768</v>
      </c>
      <c r="G364" s="234"/>
      <c r="H364" s="236" t="s">
        <v>19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194</v>
      </c>
      <c r="AU364" s="243" t="s">
        <v>84</v>
      </c>
      <c r="AV364" s="13" t="s">
        <v>82</v>
      </c>
      <c r="AW364" s="13" t="s">
        <v>36</v>
      </c>
      <c r="AX364" s="13" t="s">
        <v>75</v>
      </c>
      <c r="AY364" s="243" t="s">
        <v>183</v>
      </c>
    </row>
    <row r="365" s="13" customFormat="1">
      <c r="A365" s="13"/>
      <c r="B365" s="233"/>
      <c r="C365" s="234"/>
      <c r="D365" s="235" t="s">
        <v>194</v>
      </c>
      <c r="E365" s="236" t="s">
        <v>19</v>
      </c>
      <c r="F365" s="237" t="s">
        <v>753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194</v>
      </c>
      <c r="AU365" s="243" t="s">
        <v>84</v>
      </c>
      <c r="AV365" s="13" t="s">
        <v>82</v>
      </c>
      <c r="AW365" s="13" t="s">
        <v>36</v>
      </c>
      <c r="AX365" s="13" t="s">
        <v>75</v>
      </c>
      <c r="AY365" s="243" t="s">
        <v>183</v>
      </c>
    </row>
    <row r="366" s="13" customFormat="1">
      <c r="A366" s="13"/>
      <c r="B366" s="233"/>
      <c r="C366" s="234"/>
      <c r="D366" s="235" t="s">
        <v>194</v>
      </c>
      <c r="E366" s="236" t="s">
        <v>19</v>
      </c>
      <c r="F366" s="237" t="s">
        <v>754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194</v>
      </c>
      <c r="AU366" s="243" t="s">
        <v>84</v>
      </c>
      <c r="AV366" s="13" t="s">
        <v>82</v>
      </c>
      <c r="AW366" s="13" t="s">
        <v>36</v>
      </c>
      <c r="AX366" s="13" t="s">
        <v>75</v>
      </c>
      <c r="AY366" s="243" t="s">
        <v>183</v>
      </c>
    </row>
    <row r="367" s="13" customFormat="1">
      <c r="A367" s="13"/>
      <c r="B367" s="233"/>
      <c r="C367" s="234"/>
      <c r="D367" s="235" t="s">
        <v>194</v>
      </c>
      <c r="E367" s="236" t="s">
        <v>19</v>
      </c>
      <c r="F367" s="237" t="s">
        <v>755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194</v>
      </c>
      <c r="AU367" s="243" t="s">
        <v>84</v>
      </c>
      <c r="AV367" s="13" t="s">
        <v>82</v>
      </c>
      <c r="AW367" s="13" t="s">
        <v>36</v>
      </c>
      <c r="AX367" s="13" t="s">
        <v>75</v>
      </c>
      <c r="AY367" s="243" t="s">
        <v>183</v>
      </c>
    </row>
    <row r="368" s="13" customFormat="1">
      <c r="A368" s="13"/>
      <c r="B368" s="233"/>
      <c r="C368" s="234"/>
      <c r="D368" s="235" t="s">
        <v>194</v>
      </c>
      <c r="E368" s="236" t="s">
        <v>19</v>
      </c>
      <c r="F368" s="237" t="s">
        <v>769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194</v>
      </c>
      <c r="AU368" s="243" t="s">
        <v>84</v>
      </c>
      <c r="AV368" s="13" t="s">
        <v>82</v>
      </c>
      <c r="AW368" s="13" t="s">
        <v>36</v>
      </c>
      <c r="AX368" s="13" t="s">
        <v>75</v>
      </c>
      <c r="AY368" s="243" t="s">
        <v>183</v>
      </c>
    </row>
    <row r="369" s="13" customFormat="1">
      <c r="A369" s="13"/>
      <c r="B369" s="233"/>
      <c r="C369" s="234"/>
      <c r="D369" s="235" t="s">
        <v>194</v>
      </c>
      <c r="E369" s="236" t="s">
        <v>19</v>
      </c>
      <c r="F369" s="237" t="s">
        <v>770</v>
      </c>
      <c r="G369" s="234"/>
      <c r="H369" s="236" t="s">
        <v>19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194</v>
      </c>
      <c r="AU369" s="243" t="s">
        <v>84</v>
      </c>
      <c r="AV369" s="13" t="s">
        <v>82</v>
      </c>
      <c r="AW369" s="13" t="s">
        <v>36</v>
      </c>
      <c r="AX369" s="13" t="s">
        <v>75</v>
      </c>
      <c r="AY369" s="243" t="s">
        <v>183</v>
      </c>
    </row>
    <row r="370" s="13" customFormat="1">
      <c r="A370" s="13"/>
      <c r="B370" s="233"/>
      <c r="C370" s="234"/>
      <c r="D370" s="235" t="s">
        <v>194</v>
      </c>
      <c r="E370" s="236" t="s">
        <v>19</v>
      </c>
      <c r="F370" s="237" t="s">
        <v>758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194</v>
      </c>
      <c r="AU370" s="243" t="s">
        <v>84</v>
      </c>
      <c r="AV370" s="13" t="s">
        <v>82</v>
      </c>
      <c r="AW370" s="13" t="s">
        <v>36</v>
      </c>
      <c r="AX370" s="13" t="s">
        <v>75</v>
      </c>
      <c r="AY370" s="243" t="s">
        <v>183</v>
      </c>
    </row>
    <row r="371" s="13" customFormat="1">
      <c r="A371" s="13"/>
      <c r="B371" s="233"/>
      <c r="C371" s="234"/>
      <c r="D371" s="235" t="s">
        <v>194</v>
      </c>
      <c r="E371" s="236" t="s">
        <v>19</v>
      </c>
      <c r="F371" s="237" t="s">
        <v>759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194</v>
      </c>
      <c r="AU371" s="243" t="s">
        <v>84</v>
      </c>
      <c r="AV371" s="13" t="s">
        <v>82</v>
      </c>
      <c r="AW371" s="13" t="s">
        <v>36</v>
      </c>
      <c r="AX371" s="13" t="s">
        <v>75</v>
      </c>
      <c r="AY371" s="243" t="s">
        <v>183</v>
      </c>
    </row>
    <row r="372" s="13" customFormat="1">
      <c r="A372" s="13"/>
      <c r="B372" s="233"/>
      <c r="C372" s="234"/>
      <c r="D372" s="235" t="s">
        <v>194</v>
      </c>
      <c r="E372" s="236" t="s">
        <v>19</v>
      </c>
      <c r="F372" s="237" t="s">
        <v>760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194</v>
      </c>
      <c r="AU372" s="243" t="s">
        <v>84</v>
      </c>
      <c r="AV372" s="13" t="s">
        <v>82</v>
      </c>
      <c r="AW372" s="13" t="s">
        <v>36</v>
      </c>
      <c r="AX372" s="13" t="s">
        <v>75</v>
      </c>
      <c r="AY372" s="243" t="s">
        <v>183</v>
      </c>
    </row>
    <row r="373" s="13" customFormat="1">
      <c r="A373" s="13"/>
      <c r="B373" s="233"/>
      <c r="C373" s="234"/>
      <c r="D373" s="235" t="s">
        <v>194</v>
      </c>
      <c r="E373" s="236" t="s">
        <v>19</v>
      </c>
      <c r="F373" s="237" t="s">
        <v>761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194</v>
      </c>
      <c r="AU373" s="243" t="s">
        <v>84</v>
      </c>
      <c r="AV373" s="13" t="s">
        <v>82</v>
      </c>
      <c r="AW373" s="13" t="s">
        <v>36</v>
      </c>
      <c r="AX373" s="13" t="s">
        <v>75</v>
      </c>
      <c r="AY373" s="243" t="s">
        <v>183</v>
      </c>
    </row>
    <row r="374" s="14" customFormat="1">
      <c r="A374" s="14"/>
      <c r="B374" s="244"/>
      <c r="C374" s="245"/>
      <c r="D374" s="235" t="s">
        <v>194</v>
      </c>
      <c r="E374" s="246" t="s">
        <v>19</v>
      </c>
      <c r="F374" s="247" t="s">
        <v>771</v>
      </c>
      <c r="G374" s="245"/>
      <c r="H374" s="248">
        <v>11.4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194</v>
      </c>
      <c r="AU374" s="254" t="s">
        <v>84</v>
      </c>
      <c r="AV374" s="14" t="s">
        <v>84</v>
      </c>
      <c r="AW374" s="14" t="s">
        <v>36</v>
      </c>
      <c r="AX374" s="14" t="s">
        <v>75</v>
      </c>
      <c r="AY374" s="254" t="s">
        <v>183</v>
      </c>
    </row>
    <row r="375" s="16" customFormat="1">
      <c r="A375" s="16"/>
      <c r="B375" s="287"/>
      <c r="C375" s="288"/>
      <c r="D375" s="235" t="s">
        <v>194</v>
      </c>
      <c r="E375" s="289" t="s">
        <v>19</v>
      </c>
      <c r="F375" s="290" t="s">
        <v>794</v>
      </c>
      <c r="G375" s="288"/>
      <c r="H375" s="291">
        <v>16.300000000000001</v>
      </c>
      <c r="I375" s="292"/>
      <c r="J375" s="288"/>
      <c r="K375" s="288"/>
      <c r="L375" s="293"/>
      <c r="M375" s="294"/>
      <c r="N375" s="295"/>
      <c r="O375" s="295"/>
      <c r="P375" s="295"/>
      <c r="Q375" s="295"/>
      <c r="R375" s="295"/>
      <c r="S375" s="295"/>
      <c r="T375" s="29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7" t="s">
        <v>194</v>
      </c>
      <c r="AU375" s="297" t="s">
        <v>84</v>
      </c>
      <c r="AV375" s="16" t="s">
        <v>114</v>
      </c>
      <c r="AW375" s="16" t="s">
        <v>36</v>
      </c>
      <c r="AX375" s="16" t="s">
        <v>75</v>
      </c>
      <c r="AY375" s="297" t="s">
        <v>183</v>
      </c>
    </row>
    <row r="376" s="13" customFormat="1">
      <c r="A376" s="13"/>
      <c r="B376" s="233"/>
      <c r="C376" s="234"/>
      <c r="D376" s="235" t="s">
        <v>194</v>
      </c>
      <c r="E376" s="236" t="s">
        <v>19</v>
      </c>
      <c r="F376" s="237" t="s">
        <v>795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194</v>
      </c>
      <c r="AU376" s="243" t="s">
        <v>84</v>
      </c>
      <c r="AV376" s="13" t="s">
        <v>82</v>
      </c>
      <c r="AW376" s="13" t="s">
        <v>36</v>
      </c>
      <c r="AX376" s="13" t="s">
        <v>75</v>
      </c>
      <c r="AY376" s="243" t="s">
        <v>183</v>
      </c>
    </row>
    <row r="377" s="13" customFormat="1">
      <c r="A377" s="13"/>
      <c r="B377" s="233"/>
      <c r="C377" s="234"/>
      <c r="D377" s="235" t="s">
        <v>194</v>
      </c>
      <c r="E377" s="236" t="s">
        <v>19</v>
      </c>
      <c r="F377" s="237" t="s">
        <v>796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194</v>
      </c>
      <c r="AU377" s="243" t="s">
        <v>84</v>
      </c>
      <c r="AV377" s="13" t="s">
        <v>82</v>
      </c>
      <c r="AW377" s="13" t="s">
        <v>36</v>
      </c>
      <c r="AX377" s="13" t="s">
        <v>75</v>
      </c>
      <c r="AY377" s="243" t="s">
        <v>183</v>
      </c>
    </row>
    <row r="378" s="13" customFormat="1">
      <c r="A378" s="13"/>
      <c r="B378" s="233"/>
      <c r="C378" s="234"/>
      <c r="D378" s="235" t="s">
        <v>194</v>
      </c>
      <c r="E378" s="236" t="s">
        <v>19</v>
      </c>
      <c r="F378" s="237" t="s">
        <v>797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194</v>
      </c>
      <c r="AU378" s="243" t="s">
        <v>84</v>
      </c>
      <c r="AV378" s="13" t="s">
        <v>82</v>
      </c>
      <c r="AW378" s="13" t="s">
        <v>36</v>
      </c>
      <c r="AX378" s="13" t="s">
        <v>75</v>
      </c>
      <c r="AY378" s="243" t="s">
        <v>183</v>
      </c>
    </row>
    <row r="379" s="13" customFormat="1">
      <c r="A379" s="13"/>
      <c r="B379" s="233"/>
      <c r="C379" s="234"/>
      <c r="D379" s="235" t="s">
        <v>194</v>
      </c>
      <c r="E379" s="236" t="s">
        <v>19</v>
      </c>
      <c r="F379" s="237" t="s">
        <v>761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194</v>
      </c>
      <c r="AU379" s="243" t="s">
        <v>84</v>
      </c>
      <c r="AV379" s="13" t="s">
        <v>82</v>
      </c>
      <c r="AW379" s="13" t="s">
        <v>36</v>
      </c>
      <c r="AX379" s="13" t="s">
        <v>75</v>
      </c>
      <c r="AY379" s="243" t="s">
        <v>183</v>
      </c>
    </row>
    <row r="380" s="13" customFormat="1">
      <c r="A380" s="13"/>
      <c r="B380" s="233"/>
      <c r="C380" s="234"/>
      <c r="D380" s="235" t="s">
        <v>194</v>
      </c>
      <c r="E380" s="236" t="s">
        <v>19</v>
      </c>
      <c r="F380" s="237" t="s">
        <v>760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194</v>
      </c>
      <c r="AU380" s="243" t="s">
        <v>84</v>
      </c>
      <c r="AV380" s="13" t="s">
        <v>82</v>
      </c>
      <c r="AW380" s="13" t="s">
        <v>36</v>
      </c>
      <c r="AX380" s="13" t="s">
        <v>75</v>
      </c>
      <c r="AY380" s="243" t="s">
        <v>183</v>
      </c>
    </row>
    <row r="381" s="13" customFormat="1">
      <c r="A381" s="13"/>
      <c r="B381" s="233"/>
      <c r="C381" s="234"/>
      <c r="D381" s="235" t="s">
        <v>194</v>
      </c>
      <c r="E381" s="236" t="s">
        <v>19</v>
      </c>
      <c r="F381" s="237" t="s">
        <v>759</v>
      </c>
      <c r="G381" s="234"/>
      <c r="H381" s="236" t="s">
        <v>19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194</v>
      </c>
      <c r="AU381" s="243" t="s">
        <v>84</v>
      </c>
      <c r="AV381" s="13" t="s">
        <v>82</v>
      </c>
      <c r="AW381" s="13" t="s">
        <v>36</v>
      </c>
      <c r="AX381" s="13" t="s">
        <v>75</v>
      </c>
      <c r="AY381" s="243" t="s">
        <v>183</v>
      </c>
    </row>
    <row r="382" s="13" customFormat="1">
      <c r="A382" s="13"/>
      <c r="B382" s="233"/>
      <c r="C382" s="234"/>
      <c r="D382" s="235" t="s">
        <v>194</v>
      </c>
      <c r="E382" s="236" t="s">
        <v>19</v>
      </c>
      <c r="F382" s="237" t="s">
        <v>798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194</v>
      </c>
      <c r="AU382" s="243" t="s">
        <v>84</v>
      </c>
      <c r="AV382" s="13" t="s">
        <v>82</v>
      </c>
      <c r="AW382" s="13" t="s">
        <v>36</v>
      </c>
      <c r="AX382" s="13" t="s">
        <v>75</v>
      </c>
      <c r="AY382" s="243" t="s">
        <v>183</v>
      </c>
    </row>
    <row r="383" s="13" customFormat="1">
      <c r="A383" s="13"/>
      <c r="B383" s="233"/>
      <c r="C383" s="234"/>
      <c r="D383" s="235" t="s">
        <v>194</v>
      </c>
      <c r="E383" s="236" t="s">
        <v>19</v>
      </c>
      <c r="F383" s="237" t="s">
        <v>759</v>
      </c>
      <c r="G383" s="234"/>
      <c r="H383" s="236" t="s">
        <v>19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194</v>
      </c>
      <c r="AU383" s="243" t="s">
        <v>84</v>
      </c>
      <c r="AV383" s="13" t="s">
        <v>82</v>
      </c>
      <c r="AW383" s="13" t="s">
        <v>36</v>
      </c>
      <c r="AX383" s="13" t="s">
        <v>75</v>
      </c>
      <c r="AY383" s="243" t="s">
        <v>183</v>
      </c>
    </row>
    <row r="384" s="13" customFormat="1">
      <c r="A384" s="13"/>
      <c r="B384" s="233"/>
      <c r="C384" s="234"/>
      <c r="D384" s="235" t="s">
        <v>194</v>
      </c>
      <c r="E384" s="236" t="s">
        <v>19</v>
      </c>
      <c r="F384" s="237" t="s">
        <v>760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194</v>
      </c>
      <c r="AU384" s="243" t="s">
        <v>84</v>
      </c>
      <c r="AV384" s="13" t="s">
        <v>82</v>
      </c>
      <c r="AW384" s="13" t="s">
        <v>36</v>
      </c>
      <c r="AX384" s="13" t="s">
        <v>75</v>
      </c>
      <c r="AY384" s="243" t="s">
        <v>183</v>
      </c>
    </row>
    <row r="385" s="13" customFormat="1">
      <c r="A385" s="13"/>
      <c r="B385" s="233"/>
      <c r="C385" s="234"/>
      <c r="D385" s="235" t="s">
        <v>194</v>
      </c>
      <c r="E385" s="236" t="s">
        <v>19</v>
      </c>
      <c r="F385" s="237" t="s">
        <v>761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194</v>
      </c>
      <c r="AU385" s="243" t="s">
        <v>84</v>
      </c>
      <c r="AV385" s="13" t="s">
        <v>82</v>
      </c>
      <c r="AW385" s="13" t="s">
        <v>36</v>
      </c>
      <c r="AX385" s="13" t="s">
        <v>75</v>
      </c>
      <c r="AY385" s="243" t="s">
        <v>183</v>
      </c>
    </row>
    <row r="386" s="13" customFormat="1">
      <c r="A386" s="13"/>
      <c r="B386" s="233"/>
      <c r="C386" s="234"/>
      <c r="D386" s="235" t="s">
        <v>194</v>
      </c>
      <c r="E386" s="236" t="s">
        <v>19</v>
      </c>
      <c r="F386" s="237" t="s">
        <v>799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194</v>
      </c>
      <c r="AU386" s="243" t="s">
        <v>84</v>
      </c>
      <c r="AV386" s="13" t="s">
        <v>82</v>
      </c>
      <c r="AW386" s="13" t="s">
        <v>36</v>
      </c>
      <c r="AX386" s="13" t="s">
        <v>75</v>
      </c>
      <c r="AY386" s="243" t="s">
        <v>183</v>
      </c>
    </row>
    <row r="387" s="14" customFormat="1">
      <c r="A387" s="14"/>
      <c r="B387" s="244"/>
      <c r="C387" s="245"/>
      <c r="D387" s="235" t="s">
        <v>194</v>
      </c>
      <c r="E387" s="246" t="s">
        <v>19</v>
      </c>
      <c r="F387" s="247" t="s">
        <v>800</v>
      </c>
      <c r="G387" s="245"/>
      <c r="H387" s="248">
        <v>4.8239999999999998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194</v>
      </c>
      <c r="AU387" s="254" t="s">
        <v>84</v>
      </c>
      <c r="AV387" s="14" t="s">
        <v>84</v>
      </c>
      <c r="AW387" s="14" t="s">
        <v>36</v>
      </c>
      <c r="AX387" s="14" t="s">
        <v>75</v>
      </c>
      <c r="AY387" s="254" t="s">
        <v>183</v>
      </c>
    </row>
    <row r="388" s="14" customFormat="1">
      <c r="A388" s="14"/>
      <c r="B388" s="244"/>
      <c r="C388" s="245"/>
      <c r="D388" s="235" t="s">
        <v>194</v>
      </c>
      <c r="E388" s="246" t="s">
        <v>19</v>
      </c>
      <c r="F388" s="247" t="s">
        <v>801</v>
      </c>
      <c r="G388" s="245"/>
      <c r="H388" s="248">
        <v>9.4399999999999995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194</v>
      </c>
      <c r="AU388" s="254" t="s">
        <v>84</v>
      </c>
      <c r="AV388" s="14" t="s">
        <v>84</v>
      </c>
      <c r="AW388" s="14" t="s">
        <v>36</v>
      </c>
      <c r="AX388" s="14" t="s">
        <v>75</v>
      </c>
      <c r="AY388" s="254" t="s">
        <v>183</v>
      </c>
    </row>
    <row r="389" s="14" customFormat="1">
      <c r="A389" s="14"/>
      <c r="B389" s="244"/>
      <c r="C389" s="245"/>
      <c r="D389" s="235" t="s">
        <v>194</v>
      </c>
      <c r="E389" s="246" t="s">
        <v>19</v>
      </c>
      <c r="F389" s="247" t="s">
        <v>802</v>
      </c>
      <c r="G389" s="245"/>
      <c r="H389" s="248">
        <v>6.4800000000000004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194</v>
      </c>
      <c r="AU389" s="254" t="s">
        <v>84</v>
      </c>
      <c r="AV389" s="14" t="s">
        <v>84</v>
      </c>
      <c r="AW389" s="14" t="s">
        <v>36</v>
      </c>
      <c r="AX389" s="14" t="s">
        <v>75</v>
      </c>
      <c r="AY389" s="254" t="s">
        <v>183</v>
      </c>
    </row>
    <row r="390" s="14" customFormat="1">
      <c r="A390" s="14"/>
      <c r="B390" s="244"/>
      <c r="C390" s="245"/>
      <c r="D390" s="235" t="s">
        <v>194</v>
      </c>
      <c r="E390" s="246" t="s">
        <v>19</v>
      </c>
      <c r="F390" s="247" t="s">
        <v>803</v>
      </c>
      <c r="G390" s="245"/>
      <c r="H390" s="248">
        <v>5.5350000000000001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194</v>
      </c>
      <c r="AU390" s="254" t="s">
        <v>84</v>
      </c>
      <c r="AV390" s="14" t="s">
        <v>84</v>
      </c>
      <c r="AW390" s="14" t="s">
        <v>36</v>
      </c>
      <c r="AX390" s="14" t="s">
        <v>75</v>
      </c>
      <c r="AY390" s="254" t="s">
        <v>183</v>
      </c>
    </row>
    <row r="391" s="16" customFormat="1">
      <c r="A391" s="16"/>
      <c r="B391" s="287"/>
      <c r="C391" s="288"/>
      <c r="D391" s="235" t="s">
        <v>194</v>
      </c>
      <c r="E391" s="289" t="s">
        <v>19</v>
      </c>
      <c r="F391" s="290" t="s">
        <v>794</v>
      </c>
      <c r="G391" s="288"/>
      <c r="H391" s="291">
        <v>26.279</v>
      </c>
      <c r="I391" s="292"/>
      <c r="J391" s="288"/>
      <c r="K391" s="288"/>
      <c r="L391" s="293"/>
      <c r="M391" s="294"/>
      <c r="N391" s="295"/>
      <c r="O391" s="295"/>
      <c r="P391" s="295"/>
      <c r="Q391" s="295"/>
      <c r="R391" s="295"/>
      <c r="S391" s="295"/>
      <c r="T391" s="29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97" t="s">
        <v>194</v>
      </c>
      <c r="AU391" s="297" t="s">
        <v>84</v>
      </c>
      <c r="AV391" s="16" t="s">
        <v>114</v>
      </c>
      <c r="AW391" s="16" t="s">
        <v>36</v>
      </c>
      <c r="AX391" s="16" t="s">
        <v>75</v>
      </c>
      <c r="AY391" s="297" t="s">
        <v>183</v>
      </c>
    </row>
    <row r="392" s="15" customFormat="1">
      <c r="A392" s="15"/>
      <c r="B392" s="259"/>
      <c r="C392" s="260"/>
      <c r="D392" s="235" t="s">
        <v>194</v>
      </c>
      <c r="E392" s="261" t="s">
        <v>19</v>
      </c>
      <c r="F392" s="262" t="s">
        <v>320</v>
      </c>
      <c r="G392" s="260"/>
      <c r="H392" s="263">
        <v>42.578999999999994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9" t="s">
        <v>194</v>
      </c>
      <c r="AU392" s="269" t="s">
        <v>84</v>
      </c>
      <c r="AV392" s="15" t="s">
        <v>190</v>
      </c>
      <c r="AW392" s="15" t="s">
        <v>36</v>
      </c>
      <c r="AX392" s="15" t="s">
        <v>75</v>
      </c>
      <c r="AY392" s="269" t="s">
        <v>183</v>
      </c>
    </row>
    <row r="393" s="2" customFormat="1" ht="16.5" customHeight="1">
      <c r="A393" s="40"/>
      <c r="B393" s="41"/>
      <c r="C393" s="215" t="s">
        <v>456</v>
      </c>
      <c r="D393" s="215" t="s">
        <v>185</v>
      </c>
      <c r="E393" s="216" t="s">
        <v>820</v>
      </c>
      <c r="F393" s="217" t="s">
        <v>821</v>
      </c>
      <c r="G393" s="218" t="s">
        <v>304</v>
      </c>
      <c r="H393" s="219">
        <v>5.2000000000000002</v>
      </c>
      <c r="I393" s="220"/>
      <c r="J393" s="221">
        <f>ROUND(I393*H393,2)</f>
        <v>0</v>
      </c>
      <c r="K393" s="217" t="s">
        <v>189</v>
      </c>
      <c r="L393" s="46"/>
      <c r="M393" s="222" t="s">
        <v>19</v>
      </c>
      <c r="N393" s="223" t="s">
        <v>46</v>
      </c>
      <c r="O393" s="86"/>
      <c r="P393" s="224">
        <f>O393*H393</f>
        <v>0</v>
      </c>
      <c r="Q393" s="224">
        <v>0.000263</v>
      </c>
      <c r="R393" s="224">
        <f>Q393*H393</f>
        <v>0.0013676000000000001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190</v>
      </c>
      <c r="AT393" s="226" t="s">
        <v>185</v>
      </c>
      <c r="AU393" s="226" t="s">
        <v>84</v>
      </c>
      <c r="AY393" s="19" t="s">
        <v>183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82</v>
      </c>
      <c r="BK393" s="227">
        <f>ROUND(I393*H393,2)</f>
        <v>0</v>
      </c>
      <c r="BL393" s="19" t="s">
        <v>190</v>
      </c>
      <c r="BM393" s="226" t="s">
        <v>822</v>
      </c>
    </row>
    <row r="394" s="2" customFormat="1">
      <c r="A394" s="40"/>
      <c r="B394" s="41"/>
      <c r="C394" s="42"/>
      <c r="D394" s="228" t="s">
        <v>192</v>
      </c>
      <c r="E394" s="42"/>
      <c r="F394" s="229" t="s">
        <v>823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192</v>
      </c>
      <c r="AU394" s="19" t="s">
        <v>84</v>
      </c>
    </row>
    <row r="395" s="13" customFormat="1">
      <c r="A395" s="13"/>
      <c r="B395" s="233"/>
      <c r="C395" s="234"/>
      <c r="D395" s="235" t="s">
        <v>194</v>
      </c>
      <c r="E395" s="236" t="s">
        <v>19</v>
      </c>
      <c r="F395" s="237" t="s">
        <v>824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194</v>
      </c>
      <c r="AU395" s="243" t="s">
        <v>84</v>
      </c>
      <c r="AV395" s="13" t="s">
        <v>82</v>
      </c>
      <c r="AW395" s="13" t="s">
        <v>36</v>
      </c>
      <c r="AX395" s="13" t="s">
        <v>75</v>
      </c>
      <c r="AY395" s="243" t="s">
        <v>183</v>
      </c>
    </row>
    <row r="396" s="13" customFormat="1">
      <c r="A396" s="13"/>
      <c r="B396" s="233"/>
      <c r="C396" s="234"/>
      <c r="D396" s="235" t="s">
        <v>194</v>
      </c>
      <c r="E396" s="236" t="s">
        <v>19</v>
      </c>
      <c r="F396" s="237" t="s">
        <v>751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194</v>
      </c>
      <c r="AU396" s="243" t="s">
        <v>84</v>
      </c>
      <c r="AV396" s="13" t="s">
        <v>82</v>
      </c>
      <c r="AW396" s="13" t="s">
        <v>36</v>
      </c>
      <c r="AX396" s="13" t="s">
        <v>75</v>
      </c>
      <c r="AY396" s="243" t="s">
        <v>183</v>
      </c>
    </row>
    <row r="397" s="13" customFormat="1">
      <c r="A397" s="13"/>
      <c r="B397" s="233"/>
      <c r="C397" s="234"/>
      <c r="D397" s="235" t="s">
        <v>194</v>
      </c>
      <c r="E397" s="236" t="s">
        <v>19</v>
      </c>
      <c r="F397" s="237" t="s">
        <v>825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194</v>
      </c>
      <c r="AU397" s="243" t="s">
        <v>84</v>
      </c>
      <c r="AV397" s="13" t="s">
        <v>82</v>
      </c>
      <c r="AW397" s="13" t="s">
        <v>36</v>
      </c>
      <c r="AX397" s="13" t="s">
        <v>75</v>
      </c>
      <c r="AY397" s="243" t="s">
        <v>183</v>
      </c>
    </row>
    <row r="398" s="13" customFormat="1">
      <c r="A398" s="13"/>
      <c r="B398" s="233"/>
      <c r="C398" s="234"/>
      <c r="D398" s="235" t="s">
        <v>194</v>
      </c>
      <c r="E398" s="236" t="s">
        <v>19</v>
      </c>
      <c r="F398" s="237" t="s">
        <v>753</v>
      </c>
      <c r="G398" s="234"/>
      <c r="H398" s="236" t="s">
        <v>19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194</v>
      </c>
      <c r="AU398" s="243" t="s">
        <v>84</v>
      </c>
      <c r="AV398" s="13" t="s">
        <v>82</v>
      </c>
      <c r="AW398" s="13" t="s">
        <v>36</v>
      </c>
      <c r="AX398" s="13" t="s">
        <v>75</v>
      </c>
      <c r="AY398" s="243" t="s">
        <v>183</v>
      </c>
    </row>
    <row r="399" s="13" customFormat="1">
      <c r="A399" s="13"/>
      <c r="B399" s="233"/>
      <c r="C399" s="234"/>
      <c r="D399" s="235" t="s">
        <v>194</v>
      </c>
      <c r="E399" s="236" t="s">
        <v>19</v>
      </c>
      <c r="F399" s="237" t="s">
        <v>754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194</v>
      </c>
      <c r="AU399" s="243" t="s">
        <v>84</v>
      </c>
      <c r="AV399" s="13" t="s">
        <v>82</v>
      </c>
      <c r="AW399" s="13" t="s">
        <v>36</v>
      </c>
      <c r="AX399" s="13" t="s">
        <v>75</v>
      </c>
      <c r="AY399" s="243" t="s">
        <v>183</v>
      </c>
    </row>
    <row r="400" s="13" customFormat="1">
      <c r="A400" s="13"/>
      <c r="B400" s="233"/>
      <c r="C400" s="234"/>
      <c r="D400" s="235" t="s">
        <v>194</v>
      </c>
      <c r="E400" s="236" t="s">
        <v>19</v>
      </c>
      <c r="F400" s="237" t="s">
        <v>755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194</v>
      </c>
      <c r="AU400" s="243" t="s">
        <v>84</v>
      </c>
      <c r="AV400" s="13" t="s">
        <v>82</v>
      </c>
      <c r="AW400" s="13" t="s">
        <v>36</v>
      </c>
      <c r="AX400" s="13" t="s">
        <v>75</v>
      </c>
      <c r="AY400" s="243" t="s">
        <v>183</v>
      </c>
    </row>
    <row r="401" s="13" customFormat="1">
      <c r="A401" s="13"/>
      <c r="B401" s="233"/>
      <c r="C401" s="234"/>
      <c r="D401" s="235" t="s">
        <v>194</v>
      </c>
      <c r="E401" s="236" t="s">
        <v>19</v>
      </c>
      <c r="F401" s="237" t="s">
        <v>826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194</v>
      </c>
      <c r="AU401" s="243" t="s">
        <v>84</v>
      </c>
      <c r="AV401" s="13" t="s">
        <v>82</v>
      </c>
      <c r="AW401" s="13" t="s">
        <v>36</v>
      </c>
      <c r="AX401" s="13" t="s">
        <v>75</v>
      </c>
      <c r="AY401" s="243" t="s">
        <v>183</v>
      </c>
    </row>
    <row r="402" s="13" customFormat="1">
      <c r="A402" s="13"/>
      <c r="B402" s="233"/>
      <c r="C402" s="234"/>
      <c r="D402" s="235" t="s">
        <v>194</v>
      </c>
      <c r="E402" s="236" t="s">
        <v>19</v>
      </c>
      <c r="F402" s="237" t="s">
        <v>827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194</v>
      </c>
      <c r="AU402" s="243" t="s">
        <v>84</v>
      </c>
      <c r="AV402" s="13" t="s">
        <v>82</v>
      </c>
      <c r="AW402" s="13" t="s">
        <v>36</v>
      </c>
      <c r="AX402" s="13" t="s">
        <v>75</v>
      </c>
      <c r="AY402" s="243" t="s">
        <v>183</v>
      </c>
    </row>
    <row r="403" s="13" customFormat="1">
      <c r="A403" s="13"/>
      <c r="B403" s="233"/>
      <c r="C403" s="234"/>
      <c r="D403" s="235" t="s">
        <v>194</v>
      </c>
      <c r="E403" s="236" t="s">
        <v>19</v>
      </c>
      <c r="F403" s="237" t="s">
        <v>826</v>
      </c>
      <c r="G403" s="234"/>
      <c r="H403" s="236" t="s">
        <v>19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194</v>
      </c>
      <c r="AU403" s="243" t="s">
        <v>84</v>
      </c>
      <c r="AV403" s="13" t="s">
        <v>82</v>
      </c>
      <c r="AW403" s="13" t="s">
        <v>36</v>
      </c>
      <c r="AX403" s="13" t="s">
        <v>75</v>
      </c>
      <c r="AY403" s="243" t="s">
        <v>183</v>
      </c>
    </row>
    <row r="404" s="13" customFormat="1">
      <c r="A404" s="13"/>
      <c r="B404" s="233"/>
      <c r="C404" s="234"/>
      <c r="D404" s="235" t="s">
        <v>194</v>
      </c>
      <c r="E404" s="236" t="s">
        <v>19</v>
      </c>
      <c r="F404" s="237" t="s">
        <v>755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194</v>
      </c>
      <c r="AU404" s="243" t="s">
        <v>84</v>
      </c>
      <c r="AV404" s="13" t="s">
        <v>82</v>
      </c>
      <c r="AW404" s="13" t="s">
        <v>36</v>
      </c>
      <c r="AX404" s="13" t="s">
        <v>75</v>
      </c>
      <c r="AY404" s="243" t="s">
        <v>183</v>
      </c>
    </row>
    <row r="405" s="13" customFormat="1">
      <c r="A405" s="13"/>
      <c r="B405" s="233"/>
      <c r="C405" s="234"/>
      <c r="D405" s="235" t="s">
        <v>194</v>
      </c>
      <c r="E405" s="236" t="s">
        <v>19</v>
      </c>
      <c r="F405" s="237" t="s">
        <v>754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194</v>
      </c>
      <c r="AU405" s="243" t="s">
        <v>84</v>
      </c>
      <c r="AV405" s="13" t="s">
        <v>82</v>
      </c>
      <c r="AW405" s="13" t="s">
        <v>36</v>
      </c>
      <c r="AX405" s="13" t="s">
        <v>75</v>
      </c>
      <c r="AY405" s="243" t="s">
        <v>183</v>
      </c>
    </row>
    <row r="406" s="13" customFormat="1">
      <c r="A406" s="13"/>
      <c r="B406" s="233"/>
      <c r="C406" s="234"/>
      <c r="D406" s="235" t="s">
        <v>194</v>
      </c>
      <c r="E406" s="236" t="s">
        <v>19</v>
      </c>
      <c r="F406" s="237" t="s">
        <v>753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194</v>
      </c>
      <c r="AU406" s="243" t="s">
        <v>84</v>
      </c>
      <c r="AV406" s="13" t="s">
        <v>82</v>
      </c>
      <c r="AW406" s="13" t="s">
        <v>36</v>
      </c>
      <c r="AX406" s="13" t="s">
        <v>75</v>
      </c>
      <c r="AY406" s="243" t="s">
        <v>183</v>
      </c>
    </row>
    <row r="407" s="13" customFormat="1">
      <c r="A407" s="13"/>
      <c r="B407" s="233"/>
      <c r="C407" s="234"/>
      <c r="D407" s="235" t="s">
        <v>194</v>
      </c>
      <c r="E407" s="236" t="s">
        <v>19</v>
      </c>
      <c r="F407" s="237" t="s">
        <v>828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194</v>
      </c>
      <c r="AU407" s="243" t="s">
        <v>84</v>
      </c>
      <c r="AV407" s="13" t="s">
        <v>82</v>
      </c>
      <c r="AW407" s="13" t="s">
        <v>36</v>
      </c>
      <c r="AX407" s="13" t="s">
        <v>75</v>
      </c>
      <c r="AY407" s="243" t="s">
        <v>183</v>
      </c>
    </row>
    <row r="408" s="14" customFormat="1">
      <c r="A408" s="14"/>
      <c r="B408" s="244"/>
      <c r="C408" s="245"/>
      <c r="D408" s="235" t="s">
        <v>194</v>
      </c>
      <c r="E408" s="246" t="s">
        <v>19</v>
      </c>
      <c r="F408" s="247" t="s">
        <v>829</v>
      </c>
      <c r="G408" s="245"/>
      <c r="H408" s="248">
        <v>33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194</v>
      </c>
      <c r="AU408" s="254" t="s">
        <v>84</v>
      </c>
      <c r="AV408" s="14" t="s">
        <v>84</v>
      </c>
      <c r="AW408" s="14" t="s">
        <v>36</v>
      </c>
      <c r="AX408" s="14" t="s">
        <v>75</v>
      </c>
      <c r="AY408" s="254" t="s">
        <v>183</v>
      </c>
    </row>
    <row r="409" s="14" customFormat="1">
      <c r="A409" s="14"/>
      <c r="B409" s="244"/>
      <c r="C409" s="245"/>
      <c r="D409" s="235" t="s">
        <v>194</v>
      </c>
      <c r="E409" s="246" t="s">
        <v>19</v>
      </c>
      <c r="F409" s="247" t="s">
        <v>830</v>
      </c>
      <c r="G409" s="245"/>
      <c r="H409" s="248">
        <v>1.6000000000000001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194</v>
      </c>
      <c r="AU409" s="254" t="s">
        <v>84</v>
      </c>
      <c r="AV409" s="14" t="s">
        <v>84</v>
      </c>
      <c r="AW409" s="14" t="s">
        <v>36</v>
      </c>
      <c r="AX409" s="14" t="s">
        <v>75</v>
      </c>
      <c r="AY409" s="254" t="s">
        <v>183</v>
      </c>
    </row>
    <row r="410" s="14" customFormat="1">
      <c r="A410" s="14"/>
      <c r="B410" s="244"/>
      <c r="C410" s="245"/>
      <c r="D410" s="235" t="s">
        <v>194</v>
      </c>
      <c r="E410" s="246" t="s">
        <v>19</v>
      </c>
      <c r="F410" s="247" t="s">
        <v>831</v>
      </c>
      <c r="G410" s="245"/>
      <c r="H410" s="248">
        <v>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194</v>
      </c>
      <c r="AU410" s="254" t="s">
        <v>84</v>
      </c>
      <c r="AV410" s="14" t="s">
        <v>84</v>
      </c>
      <c r="AW410" s="14" t="s">
        <v>36</v>
      </c>
      <c r="AX410" s="14" t="s">
        <v>75</v>
      </c>
      <c r="AY410" s="254" t="s">
        <v>183</v>
      </c>
    </row>
    <row r="411" s="15" customFormat="1">
      <c r="A411" s="15"/>
      <c r="B411" s="259"/>
      <c r="C411" s="260"/>
      <c r="D411" s="235" t="s">
        <v>194</v>
      </c>
      <c r="E411" s="261" t="s">
        <v>19</v>
      </c>
      <c r="F411" s="262" t="s">
        <v>320</v>
      </c>
      <c r="G411" s="260"/>
      <c r="H411" s="263">
        <v>43.600000000000001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9" t="s">
        <v>194</v>
      </c>
      <c r="AU411" s="269" t="s">
        <v>84</v>
      </c>
      <c r="AV411" s="15" t="s">
        <v>190</v>
      </c>
      <c r="AW411" s="15" t="s">
        <v>36</v>
      </c>
      <c r="AX411" s="15" t="s">
        <v>75</v>
      </c>
      <c r="AY411" s="269" t="s">
        <v>183</v>
      </c>
    </row>
    <row r="412" s="13" customFormat="1">
      <c r="A412" s="13"/>
      <c r="B412" s="233"/>
      <c r="C412" s="234"/>
      <c r="D412" s="235" t="s">
        <v>194</v>
      </c>
      <c r="E412" s="236" t="s">
        <v>19</v>
      </c>
      <c r="F412" s="237" t="s">
        <v>750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194</v>
      </c>
      <c r="AU412" s="243" t="s">
        <v>84</v>
      </c>
      <c r="AV412" s="13" t="s">
        <v>82</v>
      </c>
      <c r="AW412" s="13" t="s">
        <v>36</v>
      </c>
      <c r="AX412" s="13" t="s">
        <v>75</v>
      </c>
      <c r="AY412" s="243" t="s">
        <v>183</v>
      </c>
    </row>
    <row r="413" s="13" customFormat="1">
      <c r="A413" s="13"/>
      <c r="B413" s="233"/>
      <c r="C413" s="234"/>
      <c r="D413" s="235" t="s">
        <v>194</v>
      </c>
      <c r="E413" s="236" t="s">
        <v>19</v>
      </c>
      <c r="F413" s="237" t="s">
        <v>751</v>
      </c>
      <c r="G413" s="234"/>
      <c r="H413" s="236" t="s">
        <v>19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194</v>
      </c>
      <c r="AU413" s="243" t="s">
        <v>84</v>
      </c>
      <c r="AV413" s="13" t="s">
        <v>82</v>
      </c>
      <c r="AW413" s="13" t="s">
        <v>36</v>
      </c>
      <c r="AX413" s="13" t="s">
        <v>75</v>
      </c>
      <c r="AY413" s="243" t="s">
        <v>183</v>
      </c>
    </row>
    <row r="414" s="13" customFormat="1">
      <c r="A414" s="13"/>
      <c r="B414" s="233"/>
      <c r="C414" s="234"/>
      <c r="D414" s="235" t="s">
        <v>194</v>
      </c>
      <c r="E414" s="236" t="s">
        <v>19</v>
      </c>
      <c r="F414" s="237" t="s">
        <v>752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194</v>
      </c>
      <c r="AU414" s="243" t="s">
        <v>84</v>
      </c>
      <c r="AV414" s="13" t="s">
        <v>82</v>
      </c>
      <c r="AW414" s="13" t="s">
        <v>36</v>
      </c>
      <c r="AX414" s="13" t="s">
        <v>75</v>
      </c>
      <c r="AY414" s="243" t="s">
        <v>183</v>
      </c>
    </row>
    <row r="415" s="13" customFormat="1">
      <c r="A415" s="13"/>
      <c r="B415" s="233"/>
      <c r="C415" s="234"/>
      <c r="D415" s="235" t="s">
        <v>194</v>
      </c>
      <c r="E415" s="236" t="s">
        <v>19</v>
      </c>
      <c r="F415" s="237" t="s">
        <v>781</v>
      </c>
      <c r="G415" s="234"/>
      <c r="H415" s="236" t="s">
        <v>19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194</v>
      </c>
      <c r="AU415" s="243" t="s">
        <v>84</v>
      </c>
      <c r="AV415" s="13" t="s">
        <v>82</v>
      </c>
      <c r="AW415" s="13" t="s">
        <v>36</v>
      </c>
      <c r="AX415" s="13" t="s">
        <v>75</v>
      </c>
      <c r="AY415" s="243" t="s">
        <v>183</v>
      </c>
    </row>
    <row r="416" s="13" customFormat="1">
      <c r="A416" s="13"/>
      <c r="B416" s="233"/>
      <c r="C416" s="234"/>
      <c r="D416" s="235" t="s">
        <v>194</v>
      </c>
      <c r="E416" s="236" t="s">
        <v>19</v>
      </c>
      <c r="F416" s="237" t="s">
        <v>782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194</v>
      </c>
      <c r="AU416" s="243" t="s">
        <v>84</v>
      </c>
      <c r="AV416" s="13" t="s">
        <v>82</v>
      </c>
      <c r="AW416" s="13" t="s">
        <v>36</v>
      </c>
      <c r="AX416" s="13" t="s">
        <v>75</v>
      </c>
      <c r="AY416" s="243" t="s">
        <v>183</v>
      </c>
    </row>
    <row r="417" s="14" customFormat="1">
      <c r="A417" s="14"/>
      <c r="B417" s="244"/>
      <c r="C417" s="245"/>
      <c r="D417" s="235" t="s">
        <v>194</v>
      </c>
      <c r="E417" s="246" t="s">
        <v>19</v>
      </c>
      <c r="F417" s="247" t="s">
        <v>832</v>
      </c>
      <c r="G417" s="245"/>
      <c r="H417" s="248">
        <v>5.2000000000000002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194</v>
      </c>
      <c r="AU417" s="254" t="s">
        <v>84</v>
      </c>
      <c r="AV417" s="14" t="s">
        <v>84</v>
      </c>
      <c r="AW417" s="14" t="s">
        <v>36</v>
      </c>
      <c r="AX417" s="14" t="s">
        <v>75</v>
      </c>
      <c r="AY417" s="254" t="s">
        <v>183</v>
      </c>
    </row>
    <row r="418" s="15" customFormat="1">
      <c r="A418" s="15"/>
      <c r="B418" s="259"/>
      <c r="C418" s="260"/>
      <c r="D418" s="235" t="s">
        <v>194</v>
      </c>
      <c r="E418" s="261" t="s">
        <v>19</v>
      </c>
      <c r="F418" s="262" t="s">
        <v>320</v>
      </c>
      <c r="G418" s="260"/>
      <c r="H418" s="263">
        <v>5.2000000000000002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9" t="s">
        <v>194</v>
      </c>
      <c r="AU418" s="269" t="s">
        <v>84</v>
      </c>
      <c r="AV418" s="15" t="s">
        <v>190</v>
      </c>
      <c r="AW418" s="15" t="s">
        <v>36</v>
      </c>
      <c r="AX418" s="15" t="s">
        <v>82</v>
      </c>
      <c r="AY418" s="269" t="s">
        <v>183</v>
      </c>
    </row>
    <row r="419" s="13" customFormat="1">
      <c r="A419" s="13"/>
      <c r="B419" s="233"/>
      <c r="C419" s="234"/>
      <c r="D419" s="235" t="s">
        <v>194</v>
      </c>
      <c r="E419" s="236" t="s">
        <v>19</v>
      </c>
      <c r="F419" s="237" t="s">
        <v>833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194</v>
      </c>
      <c r="AU419" s="243" t="s">
        <v>84</v>
      </c>
      <c r="AV419" s="13" t="s">
        <v>82</v>
      </c>
      <c r="AW419" s="13" t="s">
        <v>36</v>
      </c>
      <c r="AX419" s="13" t="s">
        <v>75</v>
      </c>
      <c r="AY419" s="243" t="s">
        <v>183</v>
      </c>
    </row>
    <row r="420" s="13" customFormat="1">
      <c r="A420" s="13"/>
      <c r="B420" s="233"/>
      <c r="C420" s="234"/>
      <c r="D420" s="235" t="s">
        <v>194</v>
      </c>
      <c r="E420" s="236" t="s">
        <v>19</v>
      </c>
      <c r="F420" s="237" t="s">
        <v>834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194</v>
      </c>
      <c r="AU420" s="243" t="s">
        <v>84</v>
      </c>
      <c r="AV420" s="13" t="s">
        <v>82</v>
      </c>
      <c r="AW420" s="13" t="s">
        <v>36</v>
      </c>
      <c r="AX420" s="13" t="s">
        <v>75</v>
      </c>
      <c r="AY420" s="243" t="s">
        <v>183</v>
      </c>
    </row>
    <row r="421" s="13" customFormat="1">
      <c r="A421" s="13"/>
      <c r="B421" s="233"/>
      <c r="C421" s="234"/>
      <c r="D421" s="235" t="s">
        <v>194</v>
      </c>
      <c r="E421" s="236" t="s">
        <v>19</v>
      </c>
      <c r="F421" s="237" t="s">
        <v>835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194</v>
      </c>
      <c r="AU421" s="243" t="s">
        <v>84</v>
      </c>
      <c r="AV421" s="13" t="s">
        <v>82</v>
      </c>
      <c r="AW421" s="13" t="s">
        <v>36</v>
      </c>
      <c r="AX421" s="13" t="s">
        <v>75</v>
      </c>
      <c r="AY421" s="243" t="s">
        <v>183</v>
      </c>
    </row>
    <row r="422" s="13" customFormat="1">
      <c r="A422" s="13"/>
      <c r="B422" s="233"/>
      <c r="C422" s="234"/>
      <c r="D422" s="235" t="s">
        <v>194</v>
      </c>
      <c r="E422" s="236" t="s">
        <v>19</v>
      </c>
      <c r="F422" s="237" t="s">
        <v>836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194</v>
      </c>
      <c r="AU422" s="243" t="s">
        <v>84</v>
      </c>
      <c r="AV422" s="13" t="s">
        <v>82</v>
      </c>
      <c r="AW422" s="13" t="s">
        <v>36</v>
      </c>
      <c r="AX422" s="13" t="s">
        <v>75</v>
      </c>
      <c r="AY422" s="243" t="s">
        <v>183</v>
      </c>
    </row>
    <row r="423" s="13" customFormat="1">
      <c r="A423" s="13"/>
      <c r="B423" s="233"/>
      <c r="C423" s="234"/>
      <c r="D423" s="235" t="s">
        <v>194</v>
      </c>
      <c r="E423" s="236" t="s">
        <v>19</v>
      </c>
      <c r="F423" s="237" t="s">
        <v>837</v>
      </c>
      <c r="G423" s="234"/>
      <c r="H423" s="236" t="s">
        <v>19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194</v>
      </c>
      <c r="AU423" s="243" t="s">
        <v>84</v>
      </c>
      <c r="AV423" s="13" t="s">
        <v>82</v>
      </c>
      <c r="AW423" s="13" t="s">
        <v>36</v>
      </c>
      <c r="AX423" s="13" t="s">
        <v>75</v>
      </c>
      <c r="AY423" s="243" t="s">
        <v>183</v>
      </c>
    </row>
    <row r="424" s="13" customFormat="1">
      <c r="A424" s="13"/>
      <c r="B424" s="233"/>
      <c r="C424" s="234"/>
      <c r="D424" s="235" t="s">
        <v>194</v>
      </c>
      <c r="E424" s="236" t="s">
        <v>19</v>
      </c>
      <c r="F424" s="237" t="s">
        <v>838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194</v>
      </c>
      <c r="AU424" s="243" t="s">
        <v>84</v>
      </c>
      <c r="AV424" s="13" t="s">
        <v>82</v>
      </c>
      <c r="AW424" s="13" t="s">
        <v>36</v>
      </c>
      <c r="AX424" s="13" t="s">
        <v>75</v>
      </c>
      <c r="AY424" s="243" t="s">
        <v>183</v>
      </c>
    </row>
    <row r="425" s="13" customFormat="1">
      <c r="A425" s="13"/>
      <c r="B425" s="233"/>
      <c r="C425" s="234"/>
      <c r="D425" s="235" t="s">
        <v>194</v>
      </c>
      <c r="E425" s="236" t="s">
        <v>19</v>
      </c>
      <c r="F425" s="237" t="s">
        <v>770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194</v>
      </c>
      <c r="AU425" s="243" t="s">
        <v>84</v>
      </c>
      <c r="AV425" s="13" t="s">
        <v>82</v>
      </c>
      <c r="AW425" s="13" t="s">
        <v>36</v>
      </c>
      <c r="AX425" s="13" t="s">
        <v>75</v>
      </c>
      <c r="AY425" s="243" t="s">
        <v>183</v>
      </c>
    </row>
    <row r="426" s="13" customFormat="1">
      <c r="A426" s="13"/>
      <c r="B426" s="233"/>
      <c r="C426" s="234"/>
      <c r="D426" s="235" t="s">
        <v>194</v>
      </c>
      <c r="E426" s="236" t="s">
        <v>19</v>
      </c>
      <c r="F426" s="237" t="s">
        <v>839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194</v>
      </c>
      <c r="AU426" s="243" t="s">
        <v>84</v>
      </c>
      <c r="AV426" s="13" t="s">
        <v>82</v>
      </c>
      <c r="AW426" s="13" t="s">
        <v>36</v>
      </c>
      <c r="AX426" s="13" t="s">
        <v>75</v>
      </c>
      <c r="AY426" s="243" t="s">
        <v>183</v>
      </c>
    </row>
    <row r="427" s="13" customFormat="1">
      <c r="A427" s="13"/>
      <c r="B427" s="233"/>
      <c r="C427" s="234"/>
      <c r="D427" s="235" t="s">
        <v>194</v>
      </c>
      <c r="E427" s="236" t="s">
        <v>19</v>
      </c>
      <c r="F427" s="237" t="s">
        <v>840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194</v>
      </c>
      <c r="AU427" s="243" t="s">
        <v>84</v>
      </c>
      <c r="AV427" s="13" t="s">
        <v>82</v>
      </c>
      <c r="AW427" s="13" t="s">
        <v>36</v>
      </c>
      <c r="AX427" s="13" t="s">
        <v>75</v>
      </c>
      <c r="AY427" s="243" t="s">
        <v>183</v>
      </c>
    </row>
    <row r="428" s="13" customFormat="1">
      <c r="A428" s="13"/>
      <c r="B428" s="233"/>
      <c r="C428" s="234"/>
      <c r="D428" s="235" t="s">
        <v>194</v>
      </c>
      <c r="E428" s="236" t="s">
        <v>19</v>
      </c>
      <c r="F428" s="237" t="s">
        <v>759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194</v>
      </c>
      <c r="AU428" s="243" t="s">
        <v>84</v>
      </c>
      <c r="AV428" s="13" t="s">
        <v>82</v>
      </c>
      <c r="AW428" s="13" t="s">
        <v>36</v>
      </c>
      <c r="AX428" s="13" t="s">
        <v>75</v>
      </c>
      <c r="AY428" s="243" t="s">
        <v>183</v>
      </c>
    </row>
    <row r="429" s="13" customFormat="1">
      <c r="A429" s="13"/>
      <c r="B429" s="233"/>
      <c r="C429" s="234"/>
      <c r="D429" s="235" t="s">
        <v>194</v>
      </c>
      <c r="E429" s="236" t="s">
        <v>19</v>
      </c>
      <c r="F429" s="237" t="s">
        <v>760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194</v>
      </c>
      <c r="AU429" s="243" t="s">
        <v>84</v>
      </c>
      <c r="AV429" s="13" t="s">
        <v>82</v>
      </c>
      <c r="AW429" s="13" t="s">
        <v>36</v>
      </c>
      <c r="AX429" s="13" t="s">
        <v>75</v>
      </c>
      <c r="AY429" s="243" t="s">
        <v>183</v>
      </c>
    </row>
    <row r="430" s="13" customFormat="1">
      <c r="A430" s="13"/>
      <c r="B430" s="233"/>
      <c r="C430" s="234"/>
      <c r="D430" s="235" t="s">
        <v>194</v>
      </c>
      <c r="E430" s="236" t="s">
        <v>19</v>
      </c>
      <c r="F430" s="237" t="s">
        <v>761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194</v>
      </c>
      <c r="AU430" s="243" t="s">
        <v>84</v>
      </c>
      <c r="AV430" s="13" t="s">
        <v>82</v>
      </c>
      <c r="AW430" s="13" t="s">
        <v>36</v>
      </c>
      <c r="AX430" s="13" t="s">
        <v>75</v>
      </c>
      <c r="AY430" s="243" t="s">
        <v>183</v>
      </c>
    </row>
    <row r="431" s="14" customFormat="1">
      <c r="A431" s="14"/>
      <c r="B431" s="244"/>
      <c r="C431" s="245"/>
      <c r="D431" s="235" t="s">
        <v>194</v>
      </c>
      <c r="E431" s="246" t="s">
        <v>19</v>
      </c>
      <c r="F431" s="247" t="s">
        <v>841</v>
      </c>
      <c r="G431" s="245"/>
      <c r="H431" s="248">
        <v>7.9800000000000004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194</v>
      </c>
      <c r="AU431" s="254" t="s">
        <v>84</v>
      </c>
      <c r="AV431" s="14" t="s">
        <v>84</v>
      </c>
      <c r="AW431" s="14" t="s">
        <v>36</v>
      </c>
      <c r="AX431" s="14" t="s">
        <v>75</v>
      </c>
      <c r="AY431" s="254" t="s">
        <v>183</v>
      </c>
    </row>
    <row r="432" s="13" customFormat="1">
      <c r="A432" s="13"/>
      <c r="B432" s="233"/>
      <c r="C432" s="234"/>
      <c r="D432" s="235" t="s">
        <v>194</v>
      </c>
      <c r="E432" s="236" t="s">
        <v>19</v>
      </c>
      <c r="F432" s="237" t="s">
        <v>766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194</v>
      </c>
      <c r="AU432" s="243" t="s">
        <v>84</v>
      </c>
      <c r="AV432" s="13" t="s">
        <v>82</v>
      </c>
      <c r="AW432" s="13" t="s">
        <v>36</v>
      </c>
      <c r="AX432" s="13" t="s">
        <v>75</v>
      </c>
      <c r="AY432" s="243" t="s">
        <v>183</v>
      </c>
    </row>
    <row r="433" s="13" customFormat="1">
      <c r="A433" s="13"/>
      <c r="B433" s="233"/>
      <c r="C433" s="234"/>
      <c r="D433" s="235" t="s">
        <v>194</v>
      </c>
      <c r="E433" s="236" t="s">
        <v>19</v>
      </c>
      <c r="F433" s="237" t="s">
        <v>751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194</v>
      </c>
      <c r="AU433" s="243" t="s">
        <v>84</v>
      </c>
      <c r="AV433" s="13" t="s">
        <v>82</v>
      </c>
      <c r="AW433" s="13" t="s">
        <v>36</v>
      </c>
      <c r="AX433" s="13" t="s">
        <v>75</v>
      </c>
      <c r="AY433" s="243" t="s">
        <v>183</v>
      </c>
    </row>
    <row r="434" s="13" customFormat="1">
      <c r="A434" s="13"/>
      <c r="B434" s="233"/>
      <c r="C434" s="234"/>
      <c r="D434" s="235" t="s">
        <v>194</v>
      </c>
      <c r="E434" s="236" t="s">
        <v>19</v>
      </c>
      <c r="F434" s="237" t="s">
        <v>767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194</v>
      </c>
      <c r="AU434" s="243" t="s">
        <v>84</v>
      </c>
      <c r="AV434" s="13" t="s">
        <v>82</v>
      </c>
      <c r="AW434" s="13" t="s">
        <v>36</v>
      </c>
      <c r="AX434" s="13" t="s">
        <v>75</v>
      </c>
      <c r="AY434" s="243" t="s">
        <v>183</v>
      </c>
    </row>
    <row r="435" s="13" customFormat="1">
      <c r="A435" s="13"/>
      <c r="B435" s="233"/>
      <c r="C435" s="234"/>
      <c r="D435" s="235" t="s">
        <v>194</v>
      </c>
      <c r="E435" s="236" t="s">
        <v>19</v>
      </c>
      <c r="F435" s="237" t="s">
        <v>768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194</v>
      </c>
      <c r="AU435" s="243" t="s">
        <v>84</v>
      </c>
      <c r="AV435" s="13" t="s">
        <v>82</v>
      </c>
      <c r="AW435" s="13" t="s">
        <v>36</v>
      </c>
      <c r="AX435" s="13" t="s">
        <v>75</v>
      </c>
      <c r="AY435" s="243" t="s">
        <v>183</v>
      </c>
    </row>
    <row r="436" s="13" customFormat="1">
      <c r="A436" s="13"/>
      <c r="B436" s="233"/>
      <c r="C436" s="234"/>
      <c r="D436" s="235" t="s">
        <v>194</v>
      </c>
      <c r="E436" s="236" t="s">
        <v>19</v>
      </c>
      <c r="F436" s="237" t="s">
        <v>753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194</v>
      </c>
      <c r="AU436" s="243" t="s">
        <v>84</v>
      </c>
      <c r="AV436" s="13" t="s">
        <v>82</v>
      </c>
      <c r="AW436" s="13" t="s">
        <v>36</v>
      </c>
      <c r="AX436" s="13" t="s">
        <v>75</v>
      </c>
      <c r="AY436" s="243" t="s">
        <v>183</v>
      </c>
    </row>
    <row r="437" s="13" customFormat="1">
      <c r="A437" s="13"/>
      <c r="B437" s="233"/>
      <c r="C437" s="234"/>
      <c r="D437" s="235" t="s">
        <v>194</v>
      </c>
      <c r="E437" s="236" t="s">
        <v>19</v>
      </c>
      <c r="F437" s="237" t="s">
        <v>754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194</v>
      </c>
      <c r="AU437" s="243" t="s">
        <v>84</v>
      </c>
      <c r="AV437" s="13" t="s">
        <v>82</v>
      </c>
      <c r="AW437" s="13" t="s">
        <v>36</v>
      </c>
      <c r="AX437" s="13" t="s">
        <v>75</v>
      </c>
      <c r="AY437" s="243" t="s">
        <v>183</v>
      </c>
    </row>
    <row r="438" s="13" customFormat="1">
      <c r="A438" s="13"/>
      <c r="B438" s="233"/>
      <c r="C438" s="234"/>
      <c r="D438" s="235" t="s">
        <v>194</v>
      </c>
      <c r="E438" s="236" t="s">
        <v>19</v>
      </c>
      <c r="F438" s="237" t="s">
        <v>755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194</v>
      </c>
      <c r="AU438" s="243" t="s">
        <v>84</v>
      </c>
      <c r="AV438" s="13" t="s">
        <v>82</v>
      </c>
      <c r="AW438" s="13" t="s">
        <v>36</v>
      </c>
      <c r="AX438" s="13" t="s">
        <v>75</v>
      </c>
      <c r="AY438" s="243" t="s">
        <v>183</v>
      </c>
    </row>
    <row r="439" s="13" customFormat="1">
      <c r="A439" s="13"/>
      <c r="B439" s="233"/>
      <c r="C439" s="234"/>
      <c r="D439" s="235" t="s">
        <v>194</v>
      </c>
      <c r="E439" s="236" t="s">
        <v>19</v>
      </c>
      <c r="F439" s="237" t="s">
        <v>769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194</v>
      </c>
      <c r="AU439" s="243" t="s">
        <v>84</v>
      </c>
      <c r="AV439" s="13" t="s">
        <v>82</v>
      </c>
      <c r="AW439" s="13" t="s">
        <v>36</v>
      </c>
      <c r="AX439" s="13" t="s">
        <v>75</v>
      </c>
      <c r="AY439" s="243" t="s">
        <v>183</v>
      </c>
    </row>
    <row r="440" s="13" customFormat="1">
      <c r="A440" s="13"/>
      <c r="B440" s="233"/>
      <c r="C440" s="234"/>
      <c r="D440" s="235" t="s">
        <v>194</v>
      </c>
      <c r="E440" s="236" t="s">
        <v>19</v>
      </c>
      <c r="F440" s="237" t="s">
        <v>770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194</v>
      </c>
      <c r="AU440" s="243" t="s">
        <v>84</v>
      </c>
      <c r="AV440" s="13" t="s">
        <v>82</v>
      </c>
      <c r="AW440" s="13" t="s">
        <v>36</v>
      </c>
      <c r="AX440" s="13" t="s">
        <v>75</v>
      </c>
      <c r="AY440" s="243" t="s">
        <v>183</v>
      </c>
    </row>
    <row r="441" s="13" customFormat="1">
      <c r="A441" s="13"/>
      <c r="B441" s="233"/>
      <c r="C441" s="234"/>
      <c r="D441" s="235" t="s">
        <v>194</v>
      </c>
      <c r="E441" s="236" t="s">
        <v>19</v>
      </c>
      <c r="F441" s="237" t="s">
        <v>758</v>
      </c>
      <c r="G441" s="234"/>
      <c r="H441" s="236" t="s">
        <v>19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194</v>
      </c>
      <c r="AU441" s="243" t="s">
        <v>84</v>
      </c>
      <c r="AV441" s="13" t="s">
        <v>82</v>
      </c>
      <c r="AW441" s="13" t="s">
        <v>36</v>
      </c>
      <c r="AX441" s="13" t="s">
        <v>75</v>
      </c>
      <c r="AY441" s="243" t="s">
        <v>183</v>
      </c>
    </row>
    <row r="442" s="13" customFormat="1">
      <c r="A442" s="13"/>
      <c r="B442" s="233"/>
      <c r="C442" s="234"/>
      <c r="D442" s="235" t="s">
        <v>194</v>
      </c>
      <c r="E442" s="236" t="s">
        <v>19</v>
      </c>
      <c r="F442" s="237" t="s">
        <v>759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194</v>
      </c>
      <c r="AU442" s="243" t="s">
        <v>84</v>
      </c>
      <c r="AV442" s="13" t="s">
        <v>82</v>
      </c>
      <c r="AW442" s="13" t="s">
        <v>36</v>
      </c>
      <c r="AX442" s="13" t="s">
        <v>75</v>
      </c>
      <c r="AY442" s="243" t="s">
        <v>183</v>
      </c>
    </row>
    <row r="443" s="13" customFormat="1">
      <c r="A443" s="13"/>
      <c r="B443" s="233"/>
      <c r="C443" s="234"/>
      <c r="D443" s="235" t="s">
        <v>194</v>
      </c>
      <c r="E443" s="236" t="s">
        <v>19</v>
      </c>
      <c r="F443" s="237" t="s">
        <v>760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194</v>
      </c>
      <c r="AU443" s="243" t="s">
        <v>84</v>
      </c>
      <c r="AV443" s="13" t="s">
        <v>82</v>
      </c>
      <c r="AW443" s="13" t="s">
        <v>36</v>
      </c>
      <c r="AX443" s="13" t="s">
        <v>75</v>
      </c>
      <c r="AY443" s="243" t="s">
        <v>183</v>
      </c>
    </row>
    <row r="444" s="13" customFormat="1">
      <c r="A444" s="13"/>
      <c r="B444" s="233"/>
      <c r="C444" s="234"/>
      <c r="D444" s="235" t="s">
        <v>194</v>
      </c>
      <c r="E444" s="236" t="s">
        <v>19</v>
      </c>
      <c r="F444" s="237" t="s">
        <v>761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194</v>
      </c>
      <c r="AU444" s="243" t="s">
        <v>84</v>
      </c>
      <c r="AV444" s="13" t="s">
        <v>82</v>
      </c>
      <c r="AW444" s="13" t="s">
        <v>36</v>
      </c>
      <c r="AX444" s="13" t="s">
        <v>75</v>
      </c>
      <c r="AY444" s="243" t="s">
        <v>183</v>
      </c>
    </row>
    <row r="445" s="14" customFormat="1">
      <c r="A445" s="14"/>
      <c r="B445" s="244"/>
      <c r="C445" s="245"/>
      <c r="D445" s="235" t="s">
        <v>194</v>
      </c>
      <c r="E445" s="246" t="s">
        <v>19</v>
      </c>
      <c r="F445" s="247" t="s">
        <v>771</v>
      </c>
      <c r="G445" s="245"/>
      <c r="H445" s="248">
        <v>11.4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194</v>
      </c>
      <c r="AU445" s="254" t="s">
        <v>84</v>
      </c>
      <c r="AV445" s="14" t="s">
        <v>84</v>
      </c>
      <c r="AW445" s="14" t="s">
        <v>36</v>
      </c>
      <c r="AX445" s="14" t="s">
        <v>75</v>
      </c>
      <c r="AY445" s="254" t="s">
        <v>183</v>
      </c>
    </row>
    <row r="446" s="15" customFormat="1">
      <c r="A446" s="15"/>
      <c r="B446" s="259"/>
      <c r="C446" s="260"/>
      <c r="D446" s="235" t="s">
        <v>194</v>
      </c>
      <c r="E446" s="261" t="s">
        <v>19</v>
      </c>
      <c r="F446" s="262" t="s">
        <v>320</v>
      </c>
      <c r="G446" s="260"/>
      <c r="H446" s="263">
        <v>19.380000000000003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9" t="s">
        <v>194</v>
      </c>
      <c r="AU446" s="269" t="s">
        <v>84</v>
      </c>
      <c r="AV446" s="15" t="s">
        <v>190</v>
      </c>
      <c r="AW446" s="15" t="s">
        <v>36</v>
      </c>
      <c r="AX446" s="15" t="s">
        <v>75</v>
      </c>
      <c r="AY446" s="269" t="s">
        <v>183</v>
      </c>
    </row>
    <row r="447" s="2" customFormat="1" ht="24.15" customHeight="1">
      <c r="A447" s="40"/>
      <c r="B447" s="41"/>
      <c r="C447" s="215" t="s">
        <v>376</v>
      </c>
      <c r="D447" s="215" t="s">
        <v>185</v>
      </c>
      <c r="E447" s="216" t="s">
        <v>842</v>
      </c>
      <c r="F447" s="217" t="s">
        <v>843</v>
      </c>
      <c r="G447" s="218" t="s">
        <v>304</v>
      </c>
      <c r="H447" s="219">
        <v>5.2000000000000002</v>
      </c>
      <c r="I447" s="220"/>
      <c r="J447" s="221">
        <f>ROUND(I447*H447,2)</f>
        <v>0</v>
      </c>
      <c r="K447" s="217" t="s">
        <v>189</v>
      </c>
      <c r="L447" s="46"/>
      <c r="M447" s="222" t="s">
        <v>19</v>
      </c>
      <c r="N447" s="223" t="s">
        <v>46</v>
      </c>
      <c r="O447" s="86"/>
      <c r="P447" s="224">
        <f>O447*H447</f>
        <v>0</v>
      </c>
      <c r="Q447" s="224">
        <v>0.0043839999999999999</v>
      </c>
      <c r="R447" s="224">
        <f>Q447*H447</f>
        <v>0.022796799999999999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190</v>
      </c>
      <c r="AT447" s="226" t="s">
        <v>185</v>
      </c>
      <c r="AU447" s="226" t="s">
        <v>84</v>
      </c>
      <c r="AY447" s="19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82</v>
      </c>
      <c r="BK447" s="227">
        <f>ROUND(I447*H447,2)</f>
        <v>0</v>
      </c>
      <c r="BL447" s="19" t="s">
        <v>190</v>
      </c>
      <c r="BM447" s="226" t="s">
        <v>844</v>
      </c>
    </row>
    <row r="448" s="2" customFormat="1">
      <c r="A448" s="40"/>
      <c r="B448" s="41"/>
      <c r="C448" s="42"/>
      <c r="D448" s="228" t="s">
        <v>192</v>
      </c>
      <c r="E448" s="42"/>
      <c r="F448" s="229" t="s">
        <v>845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192</v>
      </c>
      <c r="AU448" s="19" t="s">
        <v>84</v>
      </c>
    </row>
    <row r="449" s="13" customFormat="1">
      <c r="A449" s="13"/>
      <c r="B449" s="233"/>
      <c r="C449" s="234"/>
      <c r="D449" s="235" t="s">
        <v>194</v>
      </c>
      <c r="E449" s="236" t="s">
        <v>19</v>
      </c>
      <c r="F449" s="237" t="s">
        <v>824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194</v>
      </c>
      <c r="AU449" s="243" t="s">
        <v>84</v>
      </c>
      <c r="AV449" s="13" t="s">
        <v>82</v>
      </c>
      <c r="AW449" s="13" t="s">
        <v>36</v>
      </c>
      <c r="AX449" s="13" t="s">
        <v>75</v>
      </c>
      <c r="AY449" s="243" t="s">
        <v>183</v>
      </c>
    </row>
    <row r="450" s="13" customFormat="1">
      <c r="A450" s="13"/>
      <c r="B450" s="233"/>
      <c r="C450" s="234"/>
      <c r="D450" s="235" t="s">
        <v>194</v>
      </c>
      <c r="E450" s="236" t="s">
        <v>19</v>
      </c>
      <c r="F450" s="237" t="s">
        <v>751</v>
      </c>
      <c r="G450" s="234"/>
      <c r="H450" s="236" t="s">
        <v>19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194</v>
      </c>
      <c r="AU450" s="243" t="s">
        <v>84</v>
      </c>
      <c r="AV450" s="13" t="s">
        <v>82</v>
      </c>
      <c r="AW450" s="13" t="s">
        <v>36</v>
      </c>
      <c r="AX450" s="13" t="s">
        <v>75</v>
      </c>
      <c r="AY450" s="243" t="s">
        <v>183</v>
      </c>
    </row>
    <row r="451" s="13" customFormat="1">
      <c r="A451" s="13"/>
      <c r="B451" s="233"/>
      <c r="C451" s="234"/>
      <c r="D451" s="235" t="s">
        <v>194</v>
      </c>
      <c r="E451" s="236" t="s">
        <v>19</v>
      </c>
      <c r="F451" s="237" t="s">
        <v>825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194</v>
      </c>
      <c r="AU451" s="243" t="s">
        <v>84</v>
      </c>
      <c r="AV451" s="13" t="s">
        <v>82</v>
      </c>
      <c r="AW451" s="13" t="s">
        <v>36</v>
      </c>
      <c r="AX451" s="13" t="s">
        <v>75</v>
      </c>
      <c r="AY451" s="243" t="s">
        <v>183</v>
      </c>
    </row>
    <row r="452" s="13" customFormat="1">
      <c r="A452" s="13"/>
      <c r="B452" s="233"/>
      <c r="C452" s="234"/>
      <c r="D452" s="235" t="s">
        <v>194</v>
      </c>
      <c r="E452" s="236" t="s">
        <v>19</v>
      </c>
      <c r="F452" s="237" t="s">
        <v>753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194</v>
      </c>
      <c r="AU452" s="243" t="s">
        <v>84</v>
      </c>
      <c r="AV452" s="13" t="s">
        <v>82</v>
      </c>
      <c r="AW452" s="13" t="s">
        <v>36</v>
      </c>
      <c r="AX452" s="13" t="s">
        <v>75</v>
      </c>
      <c r="AY452" s="243" t="s">
        <v>183</v>
      </c>
    </row>
    <row r="453" s="13" customFormat="1">
      <c r="A453" s="13"/>
      <c r="B453" s="233"/>
      <c r="C453" s="234"/>
      <c r="D453" s="235" t="s">
        <v>194</v>
      </c>
      <c r="E453" s="236" t="s">
        <v>19</v>
      </c>
      <c r="F453" s="237" t="s">
        <v>754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194</v>
      </c>
      <c r="AU453" s="243" t="s">
        <v>84</v>
      </c>
      <c r="AV453" s="13" t="s">
        <v>82</v>
      </c>
      <c r="AW453" s="13" t="s">
        <v>36</v>
      </c>
      <c r="AX453" s="13" t="s">
        <v>75</v>
      </c>
      <c r="AY453" s="243" t="s">
        <v>183</v>
      </c>
    </row>
    <row r="454" s="13" customFormat="1">
      <c r="A454" s="13"/>
      <c r="B454" s="233"/>
      <c r="C454" s="234"/>
      <c r="D454" s="235" t="s">
        <v>194</v>
      </c>
      <c r="E454" s="236" t="s">
        <v>19</v>
      </c>
      <c r="F454" s="237" t="s">
        <v>755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194</v>
      </c>
      <c r="AU454" s="243" t="s">
        <v>84</v>
      </c>
      <c r="AV454" s="13" t="s">
        <v>82</v>
      </c>
      <c r="AW454" s="13" t="s">
        <v>36</v>
      </c>
      <c r="AX454" s="13" t="s">
        <v>75</v>
      </c>
      <c r="AY454" s="243" t="s">
        <v>183</v>
      </c>
    </row>
    <row r="455" s="13" customFormat="1">
      <c r="A455" s="13"/>
      <c r="B455" s="233"/>
      <c r="C455" s="234"/>
      <c r="D455" s="235" t="s">
        <v>194</v>
      </c>
      <c r="E455" s="236" t="s">
        <v>19</v>
      </c>
      <c r="F455" s="237" t="s">
        <v>826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194</v>
      </c>
      <c r="AU455" s="243" t="s">
        <v>84</v>
      </c>
      <c r="AV455" s="13" t="s">
        <v>82</v>
      </c>
      <c r="AW455" s="13" t="s">
        <v>36</v>
      </c>
      <c r="AX455" s="13" t="s">
        <v>75</v>
      </c>
      <c r="AY455" s="243" t="s">
        <v>183</v>
      </c>
    </row>
    <row r="456" s="13" customFormat="1">
      <c r="A456" s="13"/>
      <c r="B456" s="233"/>
      <c r="C456" s="234"/>
      <c r="D456" s="235" t="s">
        <v>194</v>
      </c>
      <c r="E456" s="236" t="s">
        <v>19</v>
      </c>
      <c r="F456" s="237" t="s">
        <v>827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194</v>
      </c>
      <c r="AU456" s="243" t="s">
        <v>84</v>
      </c>
      <c r="AV456" s="13" t="s">
        <v>82</v>
      </c>
      <c r="AW456" s="13" t="s">
        <v>36</v>
      </c>
      <c r="AX456" s="13" t="s">
        <v>75</v>
      </c>
      <c r="AY456" s="243" t="s">
        <v>183</v>
      </c>
    </row>
    <row r="457" s="13" customFormat="1">
      <c r="A457" s="13"/>
      <c r="B457" s="233"/>
      <c r="C457" s="234"/>
      <c r="D457" s="235" t="s">
        <v>194</v>
      </c>
      <c r="E457" s="236" t="s">
        <v>19</v>
      </c>
      <c r="F457" s="237" t="s">
        <v>826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194</v>
      </c>
      <c r="AU457" s="243" t="s">
        <v>84</v>
      </c>
      <c r="AV457" s="13" t="s">
        <v>82</v>
      </c>
      <c r="AW457" s="13" t="s">
        <v>36</v>
      </c>
      <c r="AX457" s="13" t="s">
        <v>75</v>
      </c>
      <c r="AY457" s="243" t="s">
        <v>183</v>
      </c>
    </row>
    <row r="458" s="13" customFormat="1">
      <c r="A458" s="13"/>
      <c r="B458" s="233"/>
      <c r="C458" s="234"/>
      <c r="D458" s="235" t="s">
        <v>194</v>
      </c>
      <c r="E458" s="236" t="s">
        <v>19</v>
      </c>
      <c r="F458" s="237" t="s">
        <v>755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194</v>
      </c>
      <c r="AU458" s="243" t="s">
        <v>84</v>
      </c>
      <c r="AV458" s="13" t="s">
        <v>82</v>
      </c>
      <c r="AW458" s="13" t="s">
        <v>36</v>
      </c>
      <c r="AX458" s="13" t="s">
        <v>75</v>
      </c>
      <c r="AY458" s="243" t="s">
        <v>183</v>
      </c>
    </row>
    <row r="459" s="13" customFormat="1">
      <c r="A459" s="13"/>
      <c r="B459" s="233"/>
      <c r="C459" s="234"/>
      <c r="D459" s="235" t="s">
        <v>194</v>
      </c>
      <c r="E459" s="236" t="s">
        <v>19</v>
      </c>
      <c r="F459" s="237" t="s">
        <v>754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194</v>
      </c>
      <c r="AU459" s="243" t="s">
        <v>84</v>
      </c>
      <c r="AV459" s="13" t="s">
        <v>82</v>
      </c>
      <c r="AW459" s="13" t="s">
        <v>36</v>
      </c>
      <c r="AX459" s="13" t="s">
        <v>75</v>
      </c>
      <c r="AY459" s="243" t="s">
        <v>183</v>
      </c>
    </row>
    <row r="460" s="13" customFormat="1">
      <c r="A460" s="13"/>
      <c r="B460" s="233"/>
      <c r="C460" s="234"/>
      <c r="D460" s="235" t="s">
        <v>194</v>
      </c>
      <c r="E460" s="236" t="s">
        <v>19</v>
      </c>
      <c r="F460" s="237" t="s">
        <v>753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194</v>
      </c>
      <c r="AU460" s="243" t="s">
        <v>84</v>
      </c>
      <c r="AV460" s="13" t="s">
        <v>82</v>
      </c>
      <c r="AW460" s="13" t="s">
        <v>36</v>
      </c>
      <c r="AX460" s="13" t="s">
        <v>75</v>
      </c>
      <c r="AY460" s="243" t="s">
        <v>183</v>
      </c>
    </row>
    <row r="461" s="13" customFormat="1">
      <c r="A461" s="13"/>
      <c r="B461" s="233"/>
      <c r="C461" s="234"/>
      <c r="D461" s="235" t="s">
        <v>194</v>
      </c>
      <c r="E461" s="236" t="s">
        <v>19</v>
      </c>
      <c r="F461" s="237" t="s">
        <v>828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194</v>
      </c>
      <c r="AU461" s="243" t="s">
        <v>84</v>
      </c>
      <c r="AV461" s="13" t="s">
        <v>82</v>
      </c>
      <c r="AW461" s="13" t="s">
        <v>36</v>
      </c>
      <c r="AX461" s="13" t="s">
        <v>75</v>
      </c>
      <c r="AY461" s="243" t="s">
        <v>183</v>
      </c>
    </row>
    <row r="462" s="14" customFormat="1">
      <c r="A462" s="14"/>
      <c r="B462" s="244"/>
      <c r="C462" s="245"/>
      <c r="D462" s="235" t="s">
        <v>194</v>
      </c>
      <c r="E462" s="246" t="s">
        <v>19</v>
      </c>
      <c r="F462" s="247" t="s">
        <v>829</v>
      </c>
      <c r="G462" s="245"/>
      <c r="H462" s="248">
        <v>33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194</v>
      </c>
      <c r="AU462" s="254" t="s">
        <v>84</v>
      </c>
      <c r="AV462" s="14" t="s">
        <v>84</v>
      </c>
      <c r="AW462" s="14" t="s">
        <v>36</v>
      </c>
      <c r="AX462" s="14" t="s">
        <v>75</v>
      </c>
      <c r="AY462" s="254" t="s">
        <v>183</v>
      </c>
    </row>
    <row r="463" s="14" customFormat="1">
      <c r="A463" s="14"/>
      <c r="B463" s="244"/>
      <c r="C463" s="245"/>
      <c r="D463" s="235" t="s">
        <v>194</v>
      </c>
      <c r="E463" s="246" t="s">
        <v>19</v>
      </c>
      <c r="F463" s="247" t="s">
        <v>830</v>
      </c>
      <c r="G463" s="245"/>
      <c r="H463" s="248">
        <v>1.6000000000000001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194</v>
      </c>
      <c r="AU463" s="254" t="s">
        <v>84</v>
      </c>
      <c r="AV463" s="14" t="s">
        <v>84</v>
      </c>
      <c r="AW463" s="14" t="s">
        <v>36</v>
      </c>
      <c r="AX463" s="14" t="s">
        <v>75</v>
      </c>
      <c r="AY463" s="254" t="s">
        <v>183</v>
      </c>
    </row>
    <row r="464" s="14" customFormat="1">
      <c r="A464" s="14"/>
      <c r="B464" s="244"/>
      <c r="C464" s="245"/>
      <c r="D464" s="235" t="s">
        <v>194</v>
      </c>
      <c r="E464" s="246" t="s">
        <v>19</v>
      </c>
      <c r="F464" s="247" t="s">
        <v>831</v>
      </c>
      <c r="G464" s="245"/>
      <c r="H464" s="248">
        <v>9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194</v>
      </c>
      <c r="AU464" s="254" t="s">
        <v>84</v>
      </c>
      <c r="AV464" s="14" t="s">
        <v>84</v>
      </c>
      <c r="AW464" s="14" t="s">
        <v>36</v>
      </c>
      <c r="AX464" s="14" t="s">
        <v>75</v>
      </c>
      <c r="AY464" s="254" t="s">
        <v>183</v>
      </c>
    </row>
    <row r="465" s="15" customFormat="1">
      <c r="A465" s="15"/>
      <c r="B465" s="259"/>
      <c r="C465" s="260"/>
      <c r="D465" s="235" t="s">
        <v>194</v>
      </c>
      <c r="E465" s="261" t="s">
        <v>19</v>
      </c>
      <c r="F465" s="262" t="s">
        <v>320</v>
      </c>
      <c r="G465" s="260"/>
      <c r="H465" s="263">
        <v>43.600000000000001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9" t="s">
        <v>194</v>
      </c>
      <c r="AU465" s="269" t="s">
        <v>84</v>
      </c>
      <c r="AV465" s="15" t="s">
        <v>190</v>
      </c>
      <c r="AW465" s="15" t="s">
        <v>36</v>
      </c>
      <c r="AX465" s="15" t="s">
        <v>75</v>
      </c>
      <c r="AY465" s="269" t="s">
        <v>183</v>
      </c>
    </row>
    <row r="466" s="13" customFormat="1">
      <c r="A466" s="13"/>
      <c r="B466" s="233"/>
      <c r="C466" s="234"/>
      <c r="D466" s="235" t="s">
        <v>194</v>
      </c>
      <c r="E466" s="236" t="s">
        <v>19</v>
      </c>
      <c r="F466" s="237" t="s">
        <v>750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194</v>
      </c>
      <c r="AU466" s="243" t="s">
        <v>84</v>
      </c>
      <c r="AV466" s="13" t="s">
        <v>82</v>
      </c>
      <c r="AW466" s="13" t="s">
        <v>36</v>
      </c>
      <c r="AX466" s="13" t="s">
        <v>75</v>
      </c>
      <c r="AY466" s="243" t="s">
        <v>183</v>
      </c>
    </row>
    <row r="467" s="13" customFormat="1">
      <c r="A467" s="13"/>
      <c r="B467" s="233"/>
      <c r="C467" s="234"/>
      <c r="D467" s="235" t="s">
        <v>194</v>
      </c>
      <c r="E467" s="236" t="s">
        <v>19</v>
      </c>
      <c r="F467" s="237" t="s">
        <v>751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194</v>
      </c>
      <c r="AU467" s="243" t="s">
        <v>84</v>
      </c>
      <c r="AV467" s="13" t="s">
        <v>82</v>
      </c>
      <c r="AW467" s="13" t="s">
        <v>36</v>
      </c>
      <c r="AX467" s="13" t="s">
        <v>75</v>
      </c>
      <c r="AY467" s="243" t="s">
        <v>183</v>
      </c>
    </row>
    <row r="468" s="13" customFormat="1">
      <c r="A468" s="13"/>
      <c r="B468" s="233"/>
      <c r="C468" s="234"/>
      <c r="D468" s="235" t="s">
        <v>194</v>
      </c>
      <c r="E468" s="236" t="s">
        <v>19</v>
      </c>
      <c r="F468" s="237" t="s">
        <v>752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194</v>
      </c>
      <c r="AU468" s="243" t="s">
        <v>84</v>
      </c>
      <c r="AV468" s="13" t="s">
        <v>82</v>
      </c>
      <c r="AW468" s="13" t="s">
        <v>36</v>
      </c>
      <c r="AX468" s="13" t="s">
        <v>75</v>
      </c>
      <c r="AY468" s="243" t="s">
        <v>183</v>
      </c>
    </row>
    <row r="469" s="13" customFormat="1">
      <c r="A469" s="13"/>
      <c r="B469" s="233"/>
      <c r="C469" s="234"/>
      <c r="D469" s="235" t="s">
        <v>194</v>
      </c>
      <c r="E469" s="236" t="s">
        <v>19</v>
      </c>
      <c r="F469" s="237" t="s">
        <v>781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194</v>
      </c>
      <c r="AU469" s="243" t="s">
        <v>84</v>
      </c>
      <c r="AV469" s="13" t="s">
        <v>82</v>
      </c>
      <c r="AW469" s="13" t="s">
        <v>36</v>
      </c>
      <c r="AX469" s="13" t="s">
        <v>75</v>
      </c>
      <c r="AY469" s="243" t="s">
        <v>183</v>
      </c>
    </row>
    <row r="470" s="13" customFormat="1">
      <c r="A470" s="13"/>
      <c r="B470" s="233"/>
      <c r="C470" s="234"/>
      <c r="D470" s="235" t="s">
        <v>194</v>
      </c>
      <c r="E470" s="236" t="s">
        <v>19</v>
      </c>
      <c r="F470" s="237" t="s">
        <v>782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194</v>
      </c>
      <c r="AU470" s="243" t="s">
        <v>84</v>
      </c>
      <c r="AV470" s="13" t="s">
        <v>82</v>
      </c>
      <c r="AW470" s="13" t="s">
        <v>36</v>
      </c>
      <c r="AX470" s="13" t="s">
        <v>75</v>
      </c>
      <c r="AY470" s="243" t="s">
        <v>183</v>
      </c>
    </row>
    <row r="471" s="14" customFormat="1">
      <c r="A471" s="14"/>
      <c r="B471" s="244"/>
      <c r="C471" s="245"/>
      <c r="D471" s="235" t="s">
        <v>194</v>
      </c>
      <c r="E471" s="246" t="s">
        <v>19</v>
      </c>
      <c r="F471" s="247" t="s">
        <v>832</v>
      </c>
      <c r="G471" s="245"/>
      <c r="H471" s="248">
        <v>5.2000000000000002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194</v>
      </c>
      <c r="AU471" s="254" t="s">
        <v>84</v>
      </c>
      <c r="AV471" s="14" t="s">
        <v>84</v>
      </c>
      <c r="AW471" s="14" t="s">
        <v>36</v>
      </c>
      <c r="AX471" s="14" t="s">
        <v>75</v>
      </c>
      <c r="AY471" s="254" t="s">
        <v>183</v>
      </c>
    </row>
    <row r="472" s="15" customFormat="1">
      <c r="A472" s="15"/>
      <c r="B472" s="259"/>
      <c r="C472" s="260"/>
      <c r="D472" s="235" t="s">
        <v>194</v>
      </c>
      <c r="E472" s="261" t="s">
        <v>19</v>
      </c>
      <c r="F472" s="262" t="s">
        <v>320</v>
      </c>
      <c r="G472" s="260"/>
      <c r="H472" s="263">
        <v>5.2000000000000002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9" t="s">
        <v>194</v>
      </c>
      <c r="AU472" s="269" t="s">
        <v>84</v>
      </c>
      <c r="AV472" s="15" t="s">
        <v>190</v>
      </c>
      <c r="AW472" s="15" t="s">
        <v>36</v>
      </c>
      <c r="AX472" s="15" t="s">
        <v>82</v>
      </c>
      <c r="AY472" s="269" t="s">
        <v>183</v>
      </c>
    </row>
    <row r="473" s="2" customFormat="1" ht="24.15" customHeight="1">
      <c r="A473" s="40"/>
      <c r="B473" s="41"/>
      <c r="C473" s="215" t="s">
        <v>387</v>
      </c>
      <c r="D473" s="215" t="s">
        <v>185</v>
      </c>
      <c r="E473" s="216" t="s">
        <v>846</v>
      </c>
      <c r="F473" s="217" t="s">
        <v>847</v>
      </c>
      <c r="G473" s="218" t="s">
        <v>304</v>
      </c>
      <c r="H473" s="219">
        <v>40.134999999999998</v>
      </c>
      <c r="I473" s="220"/>
      <c r="J473" s="221">
        <f>ROUND(I473*H473,2)</f>
        <v>0</v>
      </c>
      <c r="K473" s="217" t="s">
        <v>189</v>
      </c>
      <c r="L473" s="46"/>
      <c r="M473" s="222" t="s">
        <v>19</v>
      </c>
      <c r="N473" s="223" t="s">
        <v>46</v>
      </c>
      <c r="O473" s="86"/>
      <c r="P473" s="224">
        <f>O473*H473</f>
        <v>0</v>
      </c>
      <c r="Q473" s="224">
        <v>0.0085924160000000003</v>
      </c>
      <c r="R473" s="224">
        <f>Q473*H473</f>
        <v>0.34485661616000002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190</v>
      </c>
      <c r="AT473" s="226" t="s">
        <v>185</v>
      </c>
      <c r="AU473" s="226" t="s">
        <v>84</v>
      </c>
      <c r="AY473" s="19" t="s">
        <v>183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82</v>
      </c>
      <c r="BK473" s="227">
        <f>ROUND(I473*H473,2)</f>
        <v>0</v>
      </c>
      <c r="BL473" s="19" t="s">
        <v>190</v>
      </c>
      <c r="BM473" s="226" t="s">
        <v>848</v>
      </c>
    </row>
    <row r="474" s="2" customFormat="1">
      <c r="A474" s="40"/>
      <c r="B474" s="41"/>
      <c r="C474" s="42"/>
      <c r="D474" s="228" t="s">
        <v>192</v>
      </c>
      <c r="E474" s="42"/>
      <c r="F474" s="229" t="s">
        <v>849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192</v>
      </c>
      <c r="AU474" s="19" t="s">
        <v>84</v>
      </c>
    </row>
    <row r="475" s="13" customFormat="1">
      <c r="A475" s="13"/>
      <c r="B475" s="233"/>
      <c r="C475" s="234"/>
      <c r="D475" s="235" t="s">
        <v>194</v>
      </c>
      <c r="E475" s="236" t="s">
        <v>19</v>
      </c>
      <c r="F475" s="237" t="s">
        <v>750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194</v>
      </c>
      <c r="AU475" s="243" t="s">
        <v>84</v>
      </c>
      <c r="AV475" s="13" t="s">
        <v>82</v>
      </c>
      <c r="AW475" s="13" t="s">
        <v>36</v>
      </c>
      <c r="AX475" s="13" t="s">
        <v>75</v>
      </c>
      <c r="AY475" s="243" t="s">
        <v>183</v>
      </c>
    </row>
    <row r="476" s="13" customFormat="1">
      <c r="A476" s="13"/>
      <c r="B476" s="233"/>
      <c r="C476" s="234"/>
      <c r="D476" s="235" t="s">
        <v>194</v>
      </c>
      <c r="E476" s="236" t="s">
        <v>19</v>
      </c>
      <c r="F476" s="237" t="s">
        <v>751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194</v>
      </c>
      <c r="AU476" s="243" t="s">
        <v>84</v>
      </c>
      <c r="AV476" s="13" t="s">
        <v>82</v>
      </c>
      <c r="AW476" s="13" t="s">
        <v>36</v>
      </c>
      <c r="AX476" s="13" t="s">
        <v>75</v>
      </c>
      <c r="AY476" s="243" t="s">
        <v>183</v>
      </c>
    </row>
    <row r="477" s="13" customFormat="1">
      <c r="A477" s="13"/>
      <c r="B477" s="233"/>
      <c r="C477" s="234"/>
      <c r="D477" s="235" t="s">
        <v>194</v>
      </c>
      <c r="E477" s="236" t="s">
        <v>19</v>
      </c>
      <c r="F477" s="237" t="s">
        <v>752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194</v>
      </c>
      <c r="AU477" s="243" t="s">
        <v>84</v>
      </c>
      <c r="AV477" s="13" t="s">
        <v>82</v>
      </c>
      <c r="AW477" s="13" t="s">
        <v>36</v>
      </c>
      <c r="AX477" s="13" t="s">
        <v>75</v>
      </c>
      <c r="AY477" s="243" t="s">
        <v>183</v>
      </c>
    </row>
    <row r="478" s="13" customFormat="1">
      <c r="A478" s="13"/>
      <c r="B478" s="233"/>
      <c r="C478" s="234"/>
      <c r="D478" s="235" t="s">
        <v>194</v>
      </c>
      <c r="E478" s="236" t="s">
        <v>19</v>
      </c>
      <c r="F478" s="237" t="s">
        <v>753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194</v>
      </c>
      <c r="AU478" s="243" t="s">
        <v>84</v>
      </c>
      <c r="AV478" s="13" t="s">
        <v>82</v>
      </c>
      <c r="AW478" s="13" t="s">
        <v>36</v>
      </c>
      <c r="AX478" s="13" t="s">
        <v>75</v>
      </c>
      <c r="AY478" s="243" t="s">
        <v>183</v>
      </c>
    </row>
    <row r="479" s="13" customFormat="1">
      <c r="A479" s="13"/>
      <c r="B479" s="233"/>
      <c r="C479" s="234"/>
      <c r="D479" s="235" t="s">
        <v>194</v>
      </c>
      <c r="E479" s="236" t="s">
        <v>19</v>
      </c>
      <c r="F479" s="237" t="s">
        <v>754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194</v>
      </c>
      <c r="AU479" s="243" t="s">
        <v>84</v>
      </c>
      <c r="AV479" s="13" t="s">
        <v>82</v>
      </c>
      <c r="AW479" s="13" t="s">
        <v>36</v>
      </c>
      <c r="AX479" s="13" t="s">
        <v>75</v>
      </c>
      <c r="AY479" s="243" t="s">
        <v>183</v>
      </c>
    </row>
    <row r="480" s="13" customFormat="1">
      <c r="A480" s="13"/>
      <c r="B480" s="233"/>
      <c r="C480" s="234"/>
      <c r="D480" s="235" t="s">
        <v>194</v>
      </c>
      <c r="E480" s="236" t="s">
        <v>19</v>
      </c>
      <c r="F480" s="237" t="s">
        <v>755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194</v>
      </c>
      <c r="AU480" s="243" t="s">
        <v>84</v>
      </c>
      <c r="AV480" s="13" t="s">
        <v>82</v>
      </c>
      <c r="AW480" s="13" t="s">
        <v>36</v>
      </c>
      <c r="AX480" s="13" t="s">
        <v>75</v>
      </c>
      <c r="AY480" s="243" t="s">
        <v>183</v>
      </c>
    </row>
    <row r="481" s="13" customFormat="1">
      <c r="A481" s="13"/>
      <c r="B481" s="233"/>
      <c r="C481" s="234"/>
      <c r="D481" s="235" t="s">
        <v>194</v>
      </c>
      <c r="E481" s="236" t="s">
        <v>19</v>
      </c>
      <c r="F481" s="237" t="s">
        <v>756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194</v>
      </c>
      <c r="AU481" s="243" t="s">
        <v>84</v>
      </c>
      <c r="AV481" s="13" t="s">
        <v>82</v>
      </c>
      <c r="AW481" s="13" t="s">
        <v>36</v>
      </c>
      <c r="AX481" s="13" t="s">
        <v>75</v>
      </c>
      <c r="AY481" s="243" t="s">
        <v>183</v>
      </c>
    </row>
    <row r="482" s="13" customFormat="1">
      <c r="A482" s="13"/>
      <c r="B482" s="233"/>
      <c r="C482" s="234"/>
      <c r="D482" s="235" t="s">
        <v>194</v>
      </c>
      <c r="E482" s="236" t="s">
        <v>19</v>
      </c>
      <c r="F482" s="237" t="s">
        <v>757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194</v>
      </c>
      <c r="AU482" s="243" t="s">
        <v>84</v>
      </c>
      <c r="AV482" s="13" t="s">
        <v>82</v>
      </c>
      <c r="AW482" s="13" t="s">
        <v>36</v>
      </c>
      <c r="AX482" s="13" t="s">
        <v>75</v>
      </c>
      <c r="AY482" s="243" t="s">
        <v>183</v>
      </c>
    </row>
    <row r="483" s="13" customFormat="1">
      <c r="A483" s="13"/>
      <c r="B483" s="233"/>
      <c r="C483" s="234"/>
      <c r="D483" s="235" t="s">
        <v>194</v>
      </c>
      <c r="E483" s="236" t="s">
        <v>19</v>
      </c>
      <c r="F483" s="237" t="s">
        <v>758</v>
      </c>
      <c r="G483" s="234"/>
      <c r="H483" s="236" t="s">
        <v>19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194</v>
      </c>
      <c r="AU483" s="243" t="s">
        <v>84</v>
      </c>
      <c r="AV483" s="13" t="s">
        <v>82</v>
      </c>
      <c r="AW483" s="13" t="s">
        <v>36</v>
      </c>
      <c r="AX483" s="13" t="s">
        <v>75</v>
      </c>
      <c r="AY483" s="243" t="s">
        <v>183</v>
      </c>
    </row>
    <row r="484" s="13" customFormat="1">
      <c r="A484" s="13"/>
      <c r="B484" s="233"/>
      <c r="C484" s="234"/>
      <c r="D484" s="235" t="s">
        <v>194</v>
      </c>
      <c r="E484" s="236" t="s">
        <v>19</v>
      </c>
      <c r="F484" s="237" t="s">
        <v>759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194</v>
      </c>
      <c r="AU484" s="243" t="s">
        <v>84</v>
      </c>
      <c r="AV484" s="13" t="s">
        <v>82</v>
      </c>
      <c r="AW484" s="13" t="s">
        <v>36</v>
      </c>
      <c r="AX484" s="13" t="s">
        <v>75</v>
      </c>
      <c r="AY484" s="243" t="s">
        <v>183</v>
      </c>
    </row>
    <row r="485" s="13" customFormat="1">
      <c r="A485" s="13"/>
      <c r="B485" s="233"/>
      <c r="C485" s="234"/>
      <c r="D485" s="235" t="s">
        <v>194</v>
      </c>
      <c r="E485" s="236" t="s">
        <v>19</v>
      </c>
      <c r="F485" s="237" t="s">
        <v>760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194</v>
      </c>
      <c r="AU485" s="243" t="s">
        <v>84</v>
      </c>
      <c r="AV485" s="13" t="s">
        <v>82</v>
      </c>
      <c r="AW485" s="13" t="s">
        <v>36</v>
      </c>
      <c r="AX485" s="13" t="s">
        <v>75</v>
      </c>
      <c r="AY485" s="243" t="s">
        <v>183</v>
      </c>
    </row>
    <row r="486" s="13" customFormat="1">
      <c r="A486" s="13"/>
      <c r="B486" s="233"/>
      <c r="C486" s="234"/>
      <c r="D486" s="235" t="s">
        <v>194</v>
      </c>
      <c r="E486" s="236" t="s">
        <v>19</v>
      </c>
      <c r="F486" s="237" t="s">
        <v>761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194</v>
      </c>
      <c r="AU486" s="243" t="s">
        <v>84</v>
      </c>
      <c r="AV486" s="13" t="s">
        <v>82</v>
      </c>
      <c r="AW486" s="13" t="s">
        <v>36</v>
      </c>
      <c r="AX486" s="13" t="s">
        <v>75</v>
      </c>
      <c r="AY486" s="243" t="s">
        <v>183</v>
      </c>
    </row>
    <row r="487" s="14" customFormat="1">
      <c r="A487" s="14"/>
      <c r="B487" s="244"/>
      <c r="C487" s="245"/>
      <c r="D487" s="235" t="s">
        <v>194</v>
      </c>
      <c r="E487" s="246" t="s">
        <v>19</v>
      </c>
      <c r="F487" s="247" t="s">
        <v>850</v>
      </c>
      <c r="G487" s="245"/>
      <c r="H487" s="248">
        <v>33.060000000000002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194</v>
      </c>
      <c r="AU487" s="254" t="s">
        <v>84</v>
      </c>
      <c r="AV487" s="14" t="s">
        <v>84</v>
      </c>
      <c r="AW487" s="14" t="s">
        <v>36</v>
      </c>
      <c r="AX487" s="14" t="s">
        <v>75</v>
      </c>
      <c r="AY487" s="254" t="s">
        <v>183</v>
      </c>
    </row>
    <row r="488" s="14" customFormat="1">
      <c r="A488" s="14"/>
      <c r="B488" s="244"/>
      <c r="C488" s="245"/>
      <c r="D488" s="235" t="s">
        <v>194</v>
      </c>
      <c r="E488" s="246" t="s">
        <v>19</v>
      </c>
      <c r="F488" s="247" t="s">
        <v>851</v>
      </c>
      <c r="G488" s="245"/>
      <c r="H488" s="248">
        <v>12.824999999999999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194</v>
      </c>
      <c r="AU488" s="254" t="s">
        <v>84</v>
      </c>
      <c r="AV488" s="14" t="s">
        <v>84</v>
      </c>
      <c r="AW488" s="14" t="s">
        <v>36</v>
      </c>
      <c r="AX488" s="14" t="s">
        <v>75</v>
      </c>
      <c r="AY488" s="254" t="s">
        <v>183</v>
      </c>
    </row>
    <row r="489" s="14" customFormat="1">
      <c r="A489" s="14"/>
      <c r="B489" s="244"/>
      <c r="C489" s="245"/>
      <c r="D489" s="235" t="s">
        <v>194</v>
      </c>
      <c r="E489" s="246" t="s">
        <v>19</v>
      </c>
      <c r="F489" s="247" t="s">
        <v>852</v>
      </c>
      <c r="G489" s="245"/>
      <c r="H489" s="248">
        <v>-5.75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194</v>
      </c>
      <c r="AU489" s="254" t="s">
        <v>84</v>
      </c>
      <c r="AV489" s="14" t="s">
        <v>84</v>
      </c>
      <c r="AW489" s="14" t="s">
        <v>36</v>
      </c>
      <c r="AX489" s="14" t="s">
        <v>75</v>
      </c>
      <c r="AY489" s="254" t="s">
        <v>183</v>
      </c>
    </row>
    <row r="490" s="15" customFormat="1">
      <c r="A490" s="15"/>
      <c r="B490" s="259"/>
      <c r="C490" s="260"/>
      <c r="D490" s="235" t="s">
        <v>194</v>
      </c>
      <c r="E490" s="261" t="s">
        <v>19</v>
      </c>
      <c r="F490" s="262" t="s">
        <v>320</v>
      </c>
      <c r="G490" s="260"/>
      <c r="H490" s="263">
        <v>40.134999999999998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9" t="s">
        <v>194</v>
      </c>
      <c r="AU490" s="269" t="s">
        <v>84</v>
      </c>
      <c r="AV490" s="15" t="s">
        <v>190</v>
      </c>
      <c r="AW490" s="15" t="s">
        <v>36</v>
      </c>
      <c r="AX490" s="15" t="s">
        <v>82</v>
      </c>
      <c r="AY490" s="269" t="s">
        <v>183</v>
      </c>
    </row>
    <row r="491" s="2" customFormat="1" ht="16.5" customHeight="1">
      <c r="A491" s="40"/>
      <c r="B491" s="41"/>
      <c r="C491" s="270" t="s">
        <v>489</v>
      </c>
      <c r="D491" s="270" t="s">
        <v>348</v>
      </c>
      <c r="E491" s="271" t="s">
        <v>853</v>
      </c>
      <c r="F491" s="272" t="s">
        <v>854</v>
      </c>
      <c r="G491" s="273" t="s">
        <v>304</v>
      </c>
      <c r="H491" s="274">
        <v>42.142000000000003</v>
      </c>
      <c r="I491" s="275"/>
      <c r="J491" s="276">
        <f>ROUND(I491*H491,2)</f>
        <v>0</v>
      </c>
      <c r="K491" s="272" t="s">
        <v>189</v>
      </c>
      <c r="L491" s="277"/>
      <c r="M491" s="278" t="s">
        <v>19</v>
      </c>
      <c r="N491" s="279" t="s">
        <v>46</v>
      </c>
      <c r="O491" s="86"/>
      <c r="P491" s="224">
        <f>O491*H491</f>
        <v>0</v>
      </c>
      <c r="Q491" s="224">
        <v>0.0023</v>
      </c>
      <c r="R491" s="224">
        <f>Q491*H491</f>
        <v>0.096926600000000002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226</v>
      </c>
      <c r="AT491" s="226" t="s">
        <v>348</v>
      </c>
      <c r="AU491" s="226" t="s">
        <v>84</v>
      </c>
      <c r="AY491" s="19" t="s">
        <v>183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82</v>
      </c>
      <c r="BK491" s="227">
        <f>ROUND(I491*H491,2)</f>
        <v>0</v>
      </c>
      <c r="BL491" s="19" t="s">
        <v>190</v>
      </c>
      <c r="BM491" s="226" t="s">
        <v>855</v>
      </c>
    </row>
    <row r="492" s="13" customFormat="1">
      <c r="A492" s="13"/>
      <c r="B492" s="233"/>
      <c r="C492" s="234"/>
      <c r="D492" s="235" t="s">
        <v>194</v>
      </c>
      <c r="E492" s="236" t="s">
        <v>19</v>
      </c>
      <c r="F492" s="237" t="s">
        <v>750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194</v>
      </c>
      <c r="AU492" s="243" t="s">
        <v>84</v>
      </c>
      <c r="AV492" s="13" t="s">
        <v>82</v>
      </c>
      <c r="AW492" s="13" t="s">
        <v>36</v>
      </c>
      <c r="AX492" s="13" t="s">
        <v>75</v>
      </c>
      <c r="AY492" s="243" t="s">
        <v>183</v>
      </c>
    </row>
    <row r="493" s="13" customFormat="1">
      <c r="A493" s="13"/>
      <c r="B493" s="233"/>
      <c r="C493" s="234"/>
      <c r="D493" s="235" t="s">
        <v>194</v>
      </c>
      <c r="E493" s="236" t="s">
        <v>19</v>
      </c>
      <c r="F493" s="237" t="s">
        <v>751</v>
      </c>
      <c r="G493" s="234"/>
      <c r="H493" s="236" t="s">
        <v>19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194</v>
      </c>
      <c r="AU493" s="243" t="s">
        <v>84</v>
      </c>
      <c r="AV493" s="13" t="s">
        <v>82</v>
      </c>
      <c r="AW493" s="13" t="s">
        <v>36</v>
      </c>
      <c r="AX493" s="13" t="s">
        <v>75</v>
      </c>
      <c r="AY493" s="243" t="s">
        <v>183</v>
      </c>
    </row>
    <row r="494" s="13" customFormat="1">
      <c r="A494" s="13"/>
      <c r="B494" s="233"/>
      <c r="C494" s="234"/>
      <c r="D494" s="235" t="s">
        <v>194</v>
      </c>
      <c r="E494" s="236" t="s">
        <v>19</v>
      </c>
      <c r="F494" s="237" t="s">
        <v>752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194</v>
      </c>
      <c r="AU494" s="243" t="s">
        <v>84</v>
      </c>
      <c r="AV494" s="13" t="s">
        <v>82</v>
      </c>
      <c r="AW494" s="13" t="s">
        <v>36</v>
      </c>
      <c r="AX494" s="13" t="s">
        <v>75</v>
      </c>
      <c r="AY494" s="243" t="s">
        <v>183</v>
      </c>
    </row>
    <row r="495" s="13" customFormat="1">
      <c r="A495" s="13"/>
      <c r="B495" s="233"/>
      <c r="C495" s="234"/>
      <c r="D495" s="235" t="s">
        <v>194</v>
      </c>
      <c r="E495" s="236" t="s">
        <v>19</v>
      </c>
      <c r="F495" s="237" t="s">
        <v>753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194</v>
      </c>
      <c r="AU495" s="243" t="s">
        <v>84</v>
      </c>
      <c r="AV495" s="13" t="s">
        <v>82</v>
      </c>
      <c r="AW495" s="13" t="s">
        <v>36</v>
      </c>
      <c r="AX495" s="13" t="s">
        <v>75</v>
      </c>
      <c r="AY495" s="243" t="s">
        <v>183</v>
      </c>
    </row>
    <row r="496" s="13" customFormat="1">
      <c r="A496" s="13"/>
      <c r="B496" s="233"/>
      <c r="C496" s="234"/>
      <c r="D496" s="235" t="s">
        <v>194</v>
      </c>
      <c r="E496" s="236" t="s">
        <v>19</v>
      </c>
      <c r="F496" s="237" t="s">
        <v>754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194</v>
      </c>
      <c r="AU496" s="243" t="s">
        <v>84</v>
      </c>
      <c r="AV496" s="13" t="s">
        <v>82</v>
      </c>
      <c r="AW496" s="13" t="s">
        <v>36</v>
      </c>
      <c r="AX496" s="13" t="s">
        <v>75</v>
      </c>
      <c r="AY496" s="243" t="s">
        <v>183</v>
      </c>
    </row>
    <row r="497" s="13" customFormat="1">
      <c r="A497" s="13"/>
      <c r="B497" s="233"/>
      <c r="C497" s="234"/>
      <c r="D497" s="235" t="s">
        <v>194</v>
      </c>
      <c r="E497" s="236" t="s">
        <v>19</v>
      </c>
      <c r="F497" s="237" t="s">
        <v>755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194</v>
      </c>
      <c r="AU497" s="243" t="s">
        <v>84</v>
      </c>
      <c r="AV497" s="13" t="s">
        <v>82</v>
      </c>
      <c r="AW497" s="13" t="s">
        <v>36</v>
      </c>
      <c r="AX497" s="13" t="s">
        <v>75</v>
      </c>
      <c r="AY497" s="243" t="s">
        <v>183</v>
      </c>
    </row>
    <row r="498" s="13" customFormat="1">
      <c r="A498" s="13"/>
      <c r="B498" s="233"/>
      <c r="C498" s="234"/>
      <c r="D498" s="235" t="s">
        <v>194</v>
      </c>
      <c r="E498" s="236" t="s">
        <v>19</v>
      </c>
      <c r="F498" s="237" t="s">
        <v>756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194</v>
      </c>
      <c r="AU498" s="243" t="s">
        <v>84</v>
      </c>
      <c r="AV498" s="13" t="s">
        <v>82</v>
      </c>
      <c r="AW498" s="13" t="s">
        <v>36</v>
      </c>
      <c r="AX498" s="13" t="s">
        <v>75</v>
      </c>
      <c r="AY498" s="243" t="s">
        <v>183</v>
      </c>
    </row>
    <row r="499" s="13" customFormat="1">
      <c r="A499" s="13"/>
      <c r="B499" s="233"/>
      <c r="C499" s="234"/>
      <c r="D499" s="235" t="s">
        <v>194</v>
      </c>
      <c r="E499" s="236" t="s">
        <v>19</v>
      </c>
      <c r="F499" s="237" t="s">
        <v>757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194</v>
      </c>
      <c r="AU499" s="243" t="s">
        <v>84</v>
      </c>
      <c r="AV499" s="13" t="s">
        <v>82</v>
      </c>
      <c r="AW499" s="13" t="s">
        <v>36</v>
      </c>
      <c r="AX499" s="13" t="s">
        <v>75</v>
      </c>
      <c r="AY499" s="243" t="s">
        <v>183</v>
      </c>
    </row>
    <row r="500" s="13" customFormat="1">
      <c r="A500" s="13"/>
      <c r="B500" s="233"/>
      <c r="C500" s="234"/>
      <c r="D500" s="235" t="s">
        <v>194</v>
      </c>
      <c r="E500" s="236" t="s">
        <v>19</v>
      </c>
      <c r="F500" s="237" t="s">
        <v>758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194</v>
      </c>
      <c r="AU500" s="243" t="s">
        <v>84</v>
      </c>
      <c r="AV500" s="13" t="s">
        <v>82</v>
      </c>
      <c r="AW500" s="13" t="s">
        <v>36</v>
      </c>
      <c r="AX500" s="13" t="s">
        <v>75</v>
      </c>
      <c r="AY500" s="243" t="s">
        <v>183</v>
      </c>
    </row>
    <row r="501" s="13" customFormat="1">
      <c r="A501" s="13"/>
      <c r="B501" s="233"/>
      <c r="C501" s="234"/>
      <c r="D501" s="235" t="s">
        <v>194</v>
      </c>
      <c r="E501" s="236" t="s">
        <v>19</v>
      </c>
      <c r="F501" s="237" t="s">
        <v>759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194</v>
      </c>
      <c r="AU501" s="243" t="s">
        <v>84</v>
      </c>
      <c r="AV501" s="13" t="s">
        <v>82</v>
      </c>
      <c r="AW501" s="13" t="s">
        <v>36</v>
      </c>
      <c r="AX501" s="13" t="s">
        <v>75</v>
      </c>
      <c r="AY501" s="243" t="s">
        <v>183</v>
      </c>
    </row>
    <row r="502" s="13" customFormat="1">
      <c r="A502" s="13"/>
      <c r="B502" s="233"/>
      <c r="C502" s="234"/>
      <c r="D502" s="235" t="s">
        <v>194</v>
      </c>
      <c r="E502" s="236" t="s">
        <v>19</v>
      </c>
      <c r="F502" s="237" t="s">
        <v>760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194</v>
      </c>
      <c r="AU502" s="243" t="s">
        <v>84</v>
      </c>
      <c r="AV502" s="13" t="s">
        <v>82</v>
      </c>
      <c r="AW502" s="13" t="s">
        <v>36</v>
      </c>
      <c r="AX502" s="13" t="s">
        <v>75</v>
      </c>
      <c r="AY502" s="243" t="s">
        <v>183</v>
      </c>
    </row>
    <row r="503" s="13" customFormat="1">
      <c r="A503" s="13"/>
      <c r="B503" s="233"/>
      <c r="C503" s="234"/>
      <c r="D503" s="235" t="s">
        <v>194</v>
      </c>
      <c r="E503" s="236" t="s">
        <v>19</v>
      </c>
      <c r="F503" s="237" t="s">
        <v>761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194</v>
      </c>
      <c r="AU503" s="243" t="s">
        <v>84</v>
      </c>
      <c r="AV503" s="13" t="s">
        <v>82</v>
      </c>
      <c r="AW503" s="13" t="s">
        <v>36</v>
      </c>
      <c r="AX503" s="13" t="s">
        <v>75</v>
      </c>
      <c r="AY503" s="243" t="s">
        <v>183</v>
      </c>
    </row>
    <row r="504" s="14" customFormat="1">
      <c r="A504" s="14"/>
      <c r="B504" s="244"/>
      <c r="C504" s="245"/>
      <c r="D504" s="235" t="s">
        <v>194</v>
      </c>
      <c r="E504" s="246" t="s">
        <v>19</v>
      </c>
      <c r="F504" s="247" t="s">
        <v>850</v>
      </c>
      <c r="G504" s="245"/>
      <c r="H504" s="248">
        <v>33.060000000000002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194</v>
      </c>
      <c r="AU504" s="254" t="s">
        <v>84</v>
      </c>
      <c r="AV504" s="14" t="s">
        <v>84</v>
      </c>
      <c r="AW504" s="14" t="s">
        <v>36</v>
      </c>
      <c r="AX504" s="14" t="s">
        <v>75</v>
      </c>
      <c r="AY504" s="254" t="s">
        <v>183</v>
      </c>
    </row>
    <row r="505" s="14" customFormat="1">
      <c r="A505" s="14"/>
      <c r="B505" s="244"/>
      <c r="C505" s="245"/>
      <c r="D505" s="235" t="s">
        <v>194</v>
      </c>
      <c r="E505" s="246" t="s">
        <v>19</v>
      </c>
      <c r="F505" s="247" t="s">
        <v>851</v>
      </c>
      <c r="G505" s="245"/>
      <c r="H505" s="248">
        <v>12.824999999999999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194</v>
      </c>
      <c r="AU505" s="254" t="s">
        <v>84</v>
      </c>
      <c r="AV505" s="14" t="s">
        <v>84</v>
      </c>
      <c r="AW505" s="14" t="s">
        <v>36</v>
      </c>
      <c r="AX505" s="14" t="s">
        <v>75</v>
      </c>
      <c r="AY505" s="254" t="s">
        <v>183</v>
      </c>
    </row>
    <row r="506" s="14" customFormat="1">
      <c r="A506" s="14"/>
      <c r="B506" s="244"/>
      <c r="C506" s="245"/>
      <c r="D506" s="235" t="s">
        <v>194</v>
      </c>
      <c r="E506" s="246" t="s">
        <v>19</v>
      </c>
      <c r="F506" s="247" t="s">
        <v>852</v>
      </c>
      <c r="G506" s="245"/>
      <c r="H506" s="248">
        <v>-5.75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194</v>
      </c>
      <c r="AU506" s="254" t="s">
        <v>84</v>
      </c>
      <c r="AV506" s="14" t="s">
        <v>84</v>
      </c>
      <c r="AW506" s="14" t="s">
        <v>36</v>
      </c>
      <c r="AX506" s="14" t="s">
        <v>75</v>
      </c>
      <c r="AY506" s="254" t="s">
        <v>183</v>
      </c>
    </row>
    <row r="507" s="15" customFormat="1">
      <c r="A507" s="15"/>
      <c r="B507" s="259"/>
      <c r="C507" s="260"/>
      <c r="D507" s="235" t="s">
        <v>194</v>
      </c>
      <c r="E507" s="261" t="s">
        <v>19</v>
      </c>
      <c r="F507" s="262" t="s">
        <v>320</v>
      </c>
      <c r="G507" s="260"/>
      <c r="H507" s="263">
        <v>40.134999999999998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9" t="s">
        <v>194</v>
      </c>
      <c r="AU507" s="269" t="s">
        <v>84</v>
      </c>
      <c r="AV507" s="15" t="s">
        <v>190</v>
      </c>
      <c r="AW507" s="15" t="s">
        <v>36</v>
      </c>
      <c r="AX507" s="15" t="s">
        <v>82</v>
      </c>
      <c r="AY507" s="269" t="s">
        <v>183</v>
      </c>
    </row>
    <row r="508" s="14" customFormat="1">
      <c r="A508" s="14"/>
      <c r="B508" s="244"/>
      <c r="C508" s="245"/>
      <c r="D508" s="235" t="s">
        <v>194</v>
      </c>
      <c r="E508" s="245"/>
      <c r="F508" s="247" t="s">
        <v>856</v>
      </c>
      <c r="G508" s="245"/>
      <c r="H508" s="248">
        <v>42.142000000000003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194</v>
      </c>
      <c r="AU508" s="254" t="s">
        <v>84</v>
      </c>
      <c r="AV508" s="14" t="s">
        <v>84</v>
      </c>
      <c r="AW508" s="14" t="s">
        <v>4</v>
      </c>
      <c r="AX508" s="14" t="s">
        <v>82</v>
      </c>
      <c r="AY508" s="254" t="s">
        <v>183</v>
      </c>
    </row>
    <row r="509" s="2" customFormat="1" ht="16.5" customHeight="1">
      <c r="A509" s="40"/>
      <c r="B509" s="41"/>
      <c r="C509" s="215" t="s">
        <v>446</v>
      </c>
      <c r="D509" s="215" t="s">
        <v>185</v>
      </c>
      <c r="E509" s="216" t="s">
        <v>857</v>
      </c>
      <c r="F509" s="217" t="s">
        <v>858</v>
      </c>
      <c r="G509" s="218" t="s">
        <v>438</v>
      </c>
      <c r="H509" s="219">
        <v>11.4</v>
      </c>
      <c r="I509" s="220"/>
      <c r="J509" s="221">
        <f>ROUND(I509*H509,2)</f>
        <v>0</v>
      </c>
      <c r="K509" s="217" t="s">
        <v>189</v>
      </c>
      <c r="L509" s="46"/>
      <c r="M509" s="222" t="s">
        <v>19</v>
      </c>
      <c r="N509" s="223" t="s">
        <v>46</v>
      </c>
      <c r="O509" s="86"/>
      <c r="P509" s="224">
        <f>O509*H509</f>
        <v>0</v>
      </c>
      <c r="Q509" s="224">
        <v>3.0000000000000001E-05</v>
      </c>
      <c r="R509" s="224">
        <f>Q509*H509</f>
        <v>0.00034200000000000002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190</v>
      </c>
      <c r="AT509" s="226" t="s">
        <v>185</v>
      </c>
      <c r="AU509" s="226" t="s">
        <v>84</v>
      </c>
      <c r="AY509" s="19" t="s">
        <v>183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82</v>
      </c>
      <c r="BK509" s="227">
        <f>ROUND(I509*H509,2)</f>
        <v>0</v>
      </c>
      <c r="BL509" s="19" t="s">
        <v>190</v>
      </c>
      <c r="BM509" s="226" t="s">
        <v>859</v>
      </c>
    </row>
    <row r="510" s="2" customFormat="1">
      <c r="A510" s="40"/>
      <c r="B510" s="41"/>
      <c r="C510" s="42"/>
      <c r="D510" s="228" t="s">
        <v>192</v>
      </c>
      <c r="E510" s="42"/>
      <c r="F510" s="229" t="s">
        <v>860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192</v>
      </c>
      <c r="AU510" s="19" t="s">
        <v>84</v>
      </c>
    </row>
    <row r="511" s="13" customFormat="1">
      <c r="A511" s="13"/>
      <c r="B511" s="233"/>
      <c r="C511" s="234"/>
      <c r="D511" s="235" t="s">
        <v>194</v>
      </c>
      <c r="E511" s="236" t="s">
        <v>19</v>
      </c>
      <c r="F511" s="237" t="s">
        <v>750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194</v>
      </c>
      <c r="AU511" s="243" t="s">
        <v>84</v>
      </c>
      <c r="AV511" s="13" t="s">
        <v>82</v>
      </c>
      <c r="AW511" s="13" t="s">
        <v>36</v>
      </c>
      <c r="AX511" s="13" t="s">
        <v>75</v>
      </c>
      <c r="AY511" s="243" t="s">
        <v>183</v>
      </c>
    </row>
    <row r="512" s="13" customFormat="1">
      <c r="A512" s="13"/>
      <c r="B512" s="233"/>
      <c r="C512" s="234"/>
      <c r="D512" s="235" t="s">
        <v>194</v>
      </c>
      <c r="E512" s="236" t="s">
        <v>19</v>
      </c>
      <c r="F512" s="237" t="s">
        <v>751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194</v>
      </c>
      <c r="AU512" s="243" t="s">
        <v>84</v>
      </c>
      <c r="AV512" s="13" t="s">
        <v>82</v>
      </c>
      <c r="AW512" s="13" t="s">
        <v>36</v>
      </c>
      <c r="AX512" s="13" t="s">
        <v>75</v>
      </c>
      <c r="AY512" s="243" t="s">
        <v>183</v>
      </c>
    </row>
    <row r="513" s="13" customFormat="1">
      <c r="A513" s="13"/>
      <c r="B513" s="233"/>
      <c r="C513" s="234"/>
      <c r="D513" s="235" t="s">
        <v>194</v>
      </c>
      <c r="E513" s="236" t="s">
        <v>19</v>
      </c>
      <c r="F513" s="237" t="s">
        <v>752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194</v>
      </c>
      <c r="AU513" s="243" t="s">
        <v>84</v>
      </c>
      <c r="AV513" s="13" t="s">
        <v>82</v>
      </c>
      <c r="AW513" s="13" t="s">
        <v>36</v>
      </c>
      <c r="AX513" s="13" t="s">
        <v>75</v>
      </c>
      <c r="AY513" s="243" t="s">
        <v>183</v>
      </c>
    </row>
    <row r="514" s="13" customFormat="1">
      <c r="A514" s="13"/>
      <c r="B514" s="233"/>
      <c r="C514" s="234"/>
      <c r="D514" s="235" t="s">
        <v>194</v>
      </c>
      <c r="E514" s="236" t="s">
        <v>19</v>
      </c>
      <c r="F514" s="237" t="s">
        <v>756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194</v>
      </c>
      <c r="AU514" s="243" t="s">
        <v>84</v>
      </c>
      <c r="AV514" s="13" t="s">
        <v>82</v>
      </c>
      <c r="AW514" s="13" t="s">
        <v>36</v>
      </c>
      <c r="AX514" s="13" t="s">
        <v>75</v>
      </c>
      <c r="AY514" s="243" t="s">
        <v>183</v>
      </c>
    </row>
    <row r="515" s="14" customFormat="1">
      <c r="A515" s="14"/>
      <c r="B515" s="244"/>
      <c r="C515" s="245"/>
      <c r="D515" s="235" t="s">
        <v>194</v>
      </c>
      <c r="E515" s="246" t="s">
        <v>19</v>
      </c>
      <c r="F515" s="247" t="s">
        <v>861</v>
      </c>
      <c r="G515" s="245"/>
      <c r="H515" s="248">
        <v>11.4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194</v>
      </c>
      <c r="AU515" s="254" t="s">
        <v>84</v>
      </c>
      <c r="AV515" s="14" t="s">
        <v>84</v>
      </c>
      <c r="AW515" s="14" t="s">
        <v>36</v>
      </c>
      <c r="AX515" s="14" t="s">
        <v>75</v>
      </c>
      <c r="AY515" s="254" t="s">
        <v>183</v>
      </c>
    </row>
    <row r="516" s="15" customFormat="1">
      <c r="A516" s="15"/>
      <c r="B516" s="259"/>
      <c r="C516" s="260"/>
      <c r="D516" s="235" t="s">
        <v>194</v>
      </c>
      <c r="E516" s="261" t="s">
        <v>19</v>
      </c>
      <c r="F516" s="262" t="s">
        <v>320</v>
      </c>
      <c r="G516" s="260"/>
      <c r="H516" s="263">
        <v>11.4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9" t="s">
        <v>194</v>
      </c>
      <c r="AU516" s="269" t="s">
        <v>84</v>
      </c>
      <c r="AV516" s="15" t="s">
        <v>190</v>
      </c>
      <c r="AW516" s="15" t="s">
        <v>36</v>
      </c>
      <c r="AX516" s="15" t="s">
        <v>82</v>
      </c>
      <c r="AY516" s="269" t="s">
        <v>183</v>
      </c>
    </row>
    <row r="517" s="13" customFormat="1">
      <c r="A517" s="13"/>
      <c r="B517" s="233"/>
      <c r="C517" s="234"/>
      <c r="D517" s="235" t="s">
        <v>194</v>
      </c>
      <c r="E517" s="236" t="s">
        <v>19</v>
      </c>
      <c r="F517" s="237" t="s">
        <v>766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194</v>
      </c>
      <c r="AU517" s="243" t="s">
        <v>84</v>
      </c>
      <c r="AV517" s="13" t="s">
        <v>82</v>
      </c>
      <c r="AW517" s="13" t="s">
        <v>36</v>
      </c>
      <c r="AX517" s="13" t="s">
        <v>75</v>
      </c>
      <c r="AY517" s="243" t="s">
        <v>183</v>
      </c>
    </row>
    <row r="518" s="13" customFormat="1">
      <c r="A518" s="13"/>
      <c r="B518" s="233"/>
      <c r="C518" s="234"/>
      <c r="D518" s="235" t="s">
        <v>194</v>
      </c>
      <c r="E518" s="236" t="s">
        <v>19</v>
      </c>
      <c r="F518" s="237" t="s">
        <v>751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194</v>
      </c>
      <c r="AU518" s="243" t="s">
        <v>84</v>
      </c>
      <c r="AV518" s="13" t="s">
        <v>82</v>
      </c>
      <c r="AW518" s="13" t="s">
        <v>36</v>
      </c>
      <c r="AX518" s="13" t="s">
        <v>75</v>
      </c>
      <c r="AY518" s="243" t="s">
        <v>183</v>
      </c>
    </row>
    <row r="519" s="13" customFormat="1">
      <c r="A519" s="13"/>
      <c r="B519" s="233"/>
      <c r="C519" s="234"/>
      <c r="D519" s="235" t="s">
        <v>194</v>
      </c>
      <c r="E519" s="236" t="s">
        <v>19</v>
      </c>
      <c r="F519" s="237" t="s">
        <v>767</v>
      </c>
      <c r="G519" s="234"/>
      <c r="H519" s="236" t="s">
        <v>19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194</v>
      </c>
      <c r="AU519" s="243" t="s">
        <v>84</v>
      </c>
      <c r="AV519" s="13" t="s">
        <v>82</v>
      </c>
      <c r="AW519" s="13" t="s">
        <v>36</v>
      </c>
      <c r="AX519" s="13" t="s">
        <v>75</v>
      </c>
      <c r="AY519" s="243" t="s">
        <v>183</v>
      </c>
    </row>
    <row r="520" s="13" customFormat="1">
      <c r="A520" s="13"/>
      <c r="B520" s="233"/>
      <c r="C520" s="234"/>
      <c r="D520" s="235" t="s">
        <v>194</v>
      </c>
      <c r="E520" s="236" t="s">
        <v>19</v>
      </c>
      <c r="F520" s="237" t="s">
        <v>769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194</v>
      </c>
      <c r="AU520" s="243" t="s">
        <v>84</v>
      </c>
      <c r="AV520" s="13" t="s">
        <v>82</v>
      </c>
      <c r="AW520" s="13" t="s">
        <v>36</v>
      </c>
      <c r="AX520" s="13" t="s">
        <v>75</v>
      </c>
      <c r="AY520" s="243" t="s">
        <v>183</v>
      </c>
    </row>
    <row r="521" s="14" customFormat="1">
      <c r="A521" s="14"/>
      <c r="B521" s="244"/>
      <c r="C521" s="245"/>
      <c r="D521" s="235" t="s">
        <v>194</v>
      </c>
      <c r="E521" s="246" t="s">
        <v>19</v>
      </c>
      <c r="F521" s="247" t="s">
        <v>862</v>
      </c>
      <c r="G521" s="245"/>
      <c r="H521" s="248">
        <v>5.7000000000000002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194</v>
      </c>
      <c r="AU521" s="254" t="s">
        <v>84</v>
      </c>
      <c r="AV521" s="14" t="s">
        <v>84</v>
      </c>
      <c r="AW521" s="14" t="s">
        <v>36</v>
      </c>
      <c r="AX521" s="14" t="s">
        <v>75</v>
      </c>
      <c r="AY521" s="254" t="s">
        <v>183</v>
      </c>
    </row>
    <row r="522" s="15" customFormat="1">
      <c r="A522" s="15"/>
      <c r="B522" s="259"/>
      <c r="C522" s="260"/>
      <c r="D522" s="235" t="s">
        <v>194</v>
      </c>
      <c r="E522" s="261" t="s">
        <v>19</v>
      </c>
      <c r="F522" s="262" t="s">
        <v>320</v>
      </c>
      <c r="G522" s="260"/>
      <c r="H522" s="263">
        <v>5.7000000000000002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9" t="s">
        <v>194</v>
      </c>
      <c r="AU522" s="269" t="s">
        <v>84</v>
      </c>
      <c r="AV522" s="15" t="s">
        <v>190</v>
      </c>
      <c r="AW522" s="15" t="s">
        <v>36</v>
      </c>
      <c r="AX522" s="15" t="s">
        <v>75</v>
      </c>
      <c r="AY522" s="269" t="s">
        <v>183</v>
      </c>
    </row>
    <row r="523" s="2" customFormat="1" ht="16.5" customHeight="1">
      <c r="A523" s="40"/>
      <c r="B523" s="41"/>
      <c r="C523" s="270" t="s">
        <v>519</v>
      </c>
      <c r="D523" s="270" t="s">
        <v>348</v>
      </c>
      <c r="E523" s="271" t="s">
        <v>863</v>
      </c>
      <c r="F523" s="272" t="s">
        <v>864</v>
      </c>
      <c r="G523" s="273" t="s">
        <v>438</v>
      </c>
      <c r="H523" s="274">
        <v>11.970000000000001</v>
      </c>
      <c r="I523" s="275"/>
      <c r="J523" s="276">
        <f>ROUND(I523*H523,2)</f>
        <v>0</v>
      </c>
      <c r="K523" s="272" t="s">
        <v>189</v>
      </c>
      <c r="L523" s="277"/>
      <c r="M523" s="278" t="s">
        <v>19</v>
      </c>
      <c r="N523" s="279" t="s">
        <v>46</v>
      </c>
      <c r="O523" s="86"/>
      <c r="P523" s="224">
        <f>O523*H523</f>
        <v>0</v>
      </c>
      <c r="Q523" s="224">
        <v>0.00044999999999999999</v>
      </c>
      <c r="R523" s="224">
        <f>Q523*H523</f>
        <v>0.0053864999999999998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226</v>
      </c>
      <c r="AT523" s="226" t="s">
        <v>348</v>
      </c>
      <c r="AU523" s="226" t="s">
        <v>84</v>
      </c>
      <c r="AY523" s="19" t="s">
        <v>183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82</v>
      </c>
      <c r="BK523" s="227">
        <f>ROUND(I523*H523,2)</f>
        <v>0</v>
      </c>
      <c r="BL523" s="19" t="s">
        <v>190</v>
      </c>
      <c r="BM523" s="226" t="s">
        <v>865</v>
      </c>
    </row>
    <row r="524" s="13" customFormat="1">
      <c r="A524" s="13"/>
      <c r="B524" s="233"/>
      <c r="C524" s="234"/>
      <c r="D524" s="235" t="s">
        <v>194</v>
      </c>
      <c r="E524" s="236" t="s">
        <v>19</v>
      </c>
      <c r="F524" s="237" t="s">
        <v>750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194</v>
      </c>
      <c r="AU524" s="243" t="s">
        <v>84</v>
      </c>
      <c r="AV524" s="13" t="s">
        <v>82</v>
      </c>
      <c r="AW524" s="13" t="s">
        <v>36</v>
      </c>
      <c r="AX524" s="13" t="s">
        <v>75</v>
      </c>
      <c r="AY524" s="243" t="s">
        <v>183</v>
      </c>
    </row>
    <row r="525" s="13" customFormat="1">
      <c r="A525" s="13"/>
      <c r="B525" s="233"/>
      <c r="C525" s="234"/>
      <c r="D525" s="235" t="s">
        <v>194</v>
      </c>
      <c r="E525" s="236" t="s">
        <v>19</v>
      </c>
      <c r="F525" s="237" t="s">
        <v>751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194</v>
      </c>
      <c r="AU525" s="243" t="s">
        <v>84</v>
      </c>
      <c r="AV525" s="13" t="s">
        <v>82</v>
      </c>
      <c r="AW525" s="13" t="s">
        <v>36</v>
      </c>
      <c r="AX525" s="13" t="s">
        <v>75</v>
      </c>
      <c r="AY525" s="243" t="s">
        <v>183</v>
      </c>
    </row>
    <row r="526" s="13" customFormat="1">
      <c r="A526" s="13"/>
      <c r="B526" s="233"/>
      <c r="C526" s="234"/>
      <c r="D526" s="235" t="s">
        <v>194</v>
      </c>
      <c r="E526" s="236" t="s">
        <v>19</v>
      </c>
      <c r="F526" s="237" t="s">
        <v>752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194</v>
      </c>
      <c r="AU526" s="243" t="s">
        <v>84</v>
      </c>
      <c r="AV526" s="13" t="s">
        <v>82</v>
      </c>
      <c r="AW526" s="13" t="s">
        <v>36</v>
      </c>
      <c r="AX526" s="13" t="s">
        <v>75</v>
      </c>
      <c r="AY526" s="243" t="s">
        <v>183</v>
      </c>
    </row>
    <row r="527" s="13" customFormat="1">
      <c r="A527" s="13"/>
      <c r="B527" s="233"/>
      <c r="C527" s="234"/>
      <c r="D527" s="235" t="s">
        <v>194</v>
      </c>
      <c r="E527" s="236" t="s">
        <v>19</v>
      </c>
      <c r="F527" s="237" t="s">
        <v>756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194</v>
      </c>
      <c r="AU527" s="243" t="s">
        <v>84</v>
      </c>
      <c r="AV527" s="13" t="s">
        <v>82</v>
      </c>
      <c r="AW527" s="13" t="s">
        <v>36</v>
      </c>
      <c r="AX527" s="13" t="s">
        <v>75</v>
      </c>
      <c r="AY527" s="243" t="s">
        <v>183</v>
      </c>
    </row>
    <row r="528" s="14" customFormat="1">
      <c r="A528" s="14"/>
      <c r="B528" s="244"/>
      <c r="C528" s="245"/>
      <c r="D528" s="235" t="s">
        <v>194</v>
      </c>
      <c r="E528" s="246" t="s">
        <v>19</v>
      </c>
      <c r="F528" s="247" t="s">
        <v>861</v>
      </c>
      <c r="G528" s="245"/>
      <c r="H528" s="248">
        <v>11.4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194</v>
      </c>
      <c r="AU528" s="254" t="s">
        <v>84</v>
      </c>
      <c r="AV528" s="14" t="s">
        <v>84</v>
      </c>
      <c r="AW528" s="14" t="s">
        <v>36</v>
      </c>
      <c r="AX528" s="14" t="s">
        <v>75</v>
      </c>
      <c r="AY528" s="254" t="s">
        <v>183</v>
      </c>
    </row>
    <row r="529" s="15" customFormat="1">
      <c r="A529" s="15"/>
      <c r="B529" s="259"/>
      <c r="C529" s="260"/>
      <c r="D529" s="235" t="s">
        <v>194</v>
      </c>
      <c r="E529" s="261" t="s">
        <v>19</v>
      </c>
      <c r="F529" s="262" t="s">
        <v>320</v>
      </c>
      <c r="G529" s="260"/>
      <c r="H529" s="263">
        <v>11.4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9" t="s">
        <v>194</v>
      </c>
      <c r="AU529" s="269" t="s">
        <v>84</v>
      </c>
      <c r="AV529" s="15" t="s">
        <v>190</v>
      </c>
      <c r="AW529" s="15" t="s">
        <v>36</v>
      </c>
      <c r="AX529" s="15" t="s">
        <v>82</v>
      </c>
      <c r="AY529" s="269" t="s">
        <v>183</v>
      </c>
    </row>
    <row r="530" s="14" customFormat="1">
      <c r="A530" s="14"/>
      <c r="B530" s="244"/>
      <c r="C530" s="245"/>
      <c r="D530" s="235" t="s">
        <v>194</v>
      </c>
      <c r="E530" s="245"/>
      <c r="F530" s="247" t="s">
        <v>866</v>
      </c>
      <c r="G530" s="245"/>
      <c r="H530" s="248">
        <v>11.970000000000001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194</v>
      </c>
      <c r="AU530" s="254" t="s">
        <v>84</v>
      </c>
      <c r="AV530" s="14" t="s">
        <v>84</v>
      </c>
      <c r="AW530" s="14" t="s">
        <v>4</v>
      </c>
      <c r="AX530" s="14" t="s">
        <v>82</v>
      </c>
      <c r="AY530" s="254" t="s">
        <v>183</v>
      </c>
    </row>
    <row r="531" s="2" customFormat="1" ht="16.5" customHeight="1">
      <c r="A531" s="40"/>
      <c r="B531" s="41"/>
      <c r="C531" s="215" t="s">
        <v>530</v>
      </c>
      <c r="D531" s="215" t="s">
        <v>185</v>
      </c>
      <c r="E531" s="216" t="s">
        <v>867</v>
      </c>
      <c r="F531" s="217" t="s">
        <v>868</v>
      </c>
      <c r="G531" s="218" t="s">
        <v>438</v>
      </c>
      <c r="H531" s="219">
        <v>13.300000000000001</v>
      </c>
      <c r="I531" s="220"/>
      <c r="J531" s="221">
        <f>ROUND(I531*H531,2)</f>
        <v>0</v>
      </c>
      <c r="K531" s="217" t="s">
        <v>189</v>
      </c>
      <c r="L531" s="46"/>
      <c r="M531" s="222" t="s">
        <v>19</v>
      </c>
      <c r="N531" s="223" t="s">
        <v>46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190</v>
      </c>
      <c r="AT531" s="226" t="s">
        <v>185</v>
      </c>
      <c r="AU531" s="226" t="s">
        <v>84</v>
      </c>
      <c r="AY531" s="19" t="s">
        <v>183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82</v>
      </c>
      <c r="BK531" s="227">
        <f>ROUND(I531*H531,2)</f>
        <v>0</v>
      </c>
      <c r="BL531" s="19" t="s">
        <v>190</v>
      </c>
      <c r="BM531" s="226" t="s">
        <v>869</v>
      </c>
    </row>
    <row r="532" s="2" customFormat="1">
      <c r="A532" s="40"/>
      <c r="B532" s="41"/>
      <c r="C532" s="42"/>
      <c r="D532" s="228" t="s">
        <v>192</v>
      </c>
      <c r="E532" s="42"/>
      <c r="F532" s="229" t="s">
        <v>870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192</v>
      </c>
      <c r="AU532" s="19" t="s">
        <v>84</v>
      </c>
    </row>
    <row r="533" s="14" customFormat="1">
      <c r="A533" s="14"/>
      <c r="B533" s="244"/>
      <c r="C533" s="245"/>
      <c r="D533" s="235" t="s">
        <v>194</v>
      </c>
      <c r="E533" s="246" t="s">
        <v>19</v>
      </c>
      <c r="F533" s="247" t="s">
        <v>871</v>
      </c>
      <c r="G533" s="245"/>
      <c r="H533" s="248">
        <v>5.7999999999999998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194</v>
      </c>
      <c r="AU533" s="254" t="s">
        <v>84</v>
      </c>
      <c r="AV533" s="14" t="s">
        <v>84</v>
      </c>
      <c r="AW533" s="14" t="s">
        <v>36</v>
      </c>
      <c r="AX533" s="14" t="s">
        <v>75</v>
      </c>
      <c r="AY533" s="254" t="s">
        <v>183</v>
      </c>
    </row>
    <row r="534" s="14" customFormat="1">
      <c r="A534" s="14"/>
      <c r="B534" s="244"/>
      <c r="C534" s="245"/>
      <c r="D534" s="235" t="s">
        <v>194</v>
      </c>
      <c r="E534" s="246" t="s">
        <v>19</v>
      </c>
      <c r="F534" s="247" t="s">
        <v>872</v>
      </c>
      <c r="G534" s="245"/>
      <c r="H534" s="248">
        <v>7.5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194</v>
      </c>
      <c r="AU534" s="254" t="s">
        <v>84</v>
      </c>
      <c r="AV534" s="14" t="s">
        <v>84</v>
      </c>
      <c r="AW534" s="14" t="s">
        <v>36</v>
      </c>
      <c r="AX534" s="14" t="s">
        <v>75</v>
      </c>
      <c r="AY534" s="254" t="s">
        <v>183</v>
      </c>
    </row>
    <row r="535" s="15" customFormat="1">
      <c r="A535" s="15"/>
      <c r="B535" s="259"/>
      <c r="C535" s="260"/>
      <c r="D535" s="235" t="s">
        <v>194</v>
      </c>
      <c r="E535" s="261" t="s">
        <v>19</v>
      </c>
      <c r="F535" s="262" t="s">
        <v>320</v>
      </c>
      <c r="G535" s="260"/>
      <c r="H535" s="263">
        <v>13.300000000000001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9" t="s">
        <v>194</v>
      </c>
      <c r="AU535" s="269" t="s">
        <v>84</v>
      </c>
      <c r="AV535" s="15" t="s">
        <v>190</v>
      </c>
      <c r="AW535" s="15" t="s">
        <v>36</v>
      </c>
      <c r="AX535" s="15" t="s">
        <v>82</v>
      </c>
      <c r="AY535" s="269" t="s">
        <v>183</v>
      </c>
    </row>
    <row r="536" s="2" customFormat="1" ht="16.5" customHeight="1">
      <c r="A536" s="40"/>
      <c r="B536" s="41"/>
      <c r="C536" s="270" t="s">
        <v>459</v>
      </c>
      <c r="D536" s="270" t="s">
        <v>348</v>
      </c>
      <c r="E536" s="271" t="s">
        <v>873</v>
      </c>
      <c r="F536" s="272" t="s">
        <v>874</v>
      </c>
      <c r="G536" s="273" t="s">
        <v>438</v>
      </c>
      <c r="H536" s="274">
        <v>6.0899999999999999</v>
      </c>
      <c r="I536" s="275"/>
      <c r="J536" s="276">
        <f>ROUND(I536*H536,2)</f>
        <v>0</v>
      </c>
      <c r="K536" s="272" t="s">
        <v>189</v>
      </c>
      <c r="L536" s="277"/>
      <c r="M536" s="278" t="s">
        <v>19</v>
      </c>
      <c r="N536" s="279" t="s">
        <v>46</v>
      </c>
      <c r="O536" s="86"/>
      <c r="P536" s="224">
        <f>O536*H536</f>
        <v>0</v>
      </c>
      <c r="Q536" s="224">
        <v>0.00050000000000000001</v>
      </c>
      <c r="R536" s="224">
        <f>Q536*H536</f>
        <v>0.003045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226</v>
      </c>
      <c r="AT536" s="226" t="s">
        <v>348</v>
      </c>
      <c r="AU536" s="226" t="s">
        <v>84</v>
      </c>
      <c r="AY536" s="19" t="s">
        <v>183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82</v>
      </c>
      <c r="BK536" s="227">
        <f>ROUND(I536*H536,2)</f>
        <v>0</v>
      </c>
      <c r="BL536" s="19" t="s">
        <v>190</v>
      </c>
      <c r="BM536" s="226" t="s">
        <v>875</v>
      </c>
    </row>
    <row r="537" s="13" customFormat="1">
      <c r="A537" s="13"/>
      <c r="B537" s="233"/>
      <c r="C537" s="234"/>
      <c r="D537" s="235" t="s">
        <v>194</v>
      </c>
      <c r="E537" s="236" t="s">
        <v>19</v>
      </c>
      <c r="F537" s="237" t="s">
        <v>750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194</v>
      </c>
      <c r="AU537" s="243" t="s">
        <v>84</v>
      </c>
      <c r="AV537" s="13" t="s">
        <v>82</v>
      </c>
      <c r="AW537" s="13" t="s">
        <v>36</v>
      </c>
      <c r="AX537" s="13" t="s">
        <v>75</v>
      </c>
      <c r="AY537" s="243" t="s">
        <v>183</v>
      </c>
    </row>
    <row r="538" s="13" customFormat="1">
      <c r="A538" s="13"/>
      <c r="B538" s="233"/>
      <c r="C538" s="234"/>
      <c r="D538" s="235" t="s">
        <v>194</v>
      </c>
      <c r="E538" s="236" t="s">
        <v>19</v>
      </c>
      <c r="F538" s="237" t="s">
        <v>751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194</v>
      </c>
      <c r="AU538" s="243" t="s">
        <v>84</v>
      </c>
      <c r="AV538" s="13" t="s">
        <v>82</v>
      </c>
      <c r="AW538" s="13" t="s">
        <v>36</v>
      </c>
      <c r="AX538" s="13" t="s">
        <v>75</v>
      </c>
      <c r="AY538" s="243" t="s">
        <v>183</v>
      </c>
    </row>
    <row r="539" s="13" customFormat="1">
      <c r="A539" s="13"/>
      <c r="B539" s="233"/>
      <c r="C539" s="234"/>
      <c r="D539" s="235" t="s">
        <v>194</v>
      </c>
      <c r="E539" s="236" t="s">
        <v>19</v>
      </c>
      <c r="F539" s="237" t="s">
        <v>752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194</v>
      </c>
      <c r="AU539" s="243" t="s">
        <v>84</v>
      </c>
      <c r="AV539" s="13" t="s">
        <v>82</v>
      </c>
      <c r="AW539" s="13" t="s">
        <v>36</v>
      </c>
      <c r="AX539" s="13" t="s">
        <v>75</v>
      </c>
      <c r="AY539" s="243" t="s">
        <v>183</v>
      </c>
    </row>
    <row r="540" s="13" customFormat="1">
      <c r="A540" s="13"/>
      <c r="B540" s="233"/>
      <c r="C540" s="234"/>
      <c r="D540" s="235" t="s">
        <v>194</v>
      </c>
      <c r="E540" s="236" t="s">
        <v>19</v>
      </c>
      <c r="F540" s="237" t="s">
        <v>756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194</v>
      </c>
      <c r="AU540" s="243" t="s">
        <v>84</v>
      </c>
      <c r="AV540" s="13" t="s">
        <v>82</v>
      </c>
      <c r="AW540" s="13" t="s">
        <v>36</v>
      </c>
      <c r="AX540" s="13" t="s">
        <v>75</v>
      </c>
      <c r="AY540" s="243" t="s">
        <v>183</v>
      </c>
    </row>
    <row r="541" s="14" customFormat="1">
      <c r="A541" s="14"/>
      <c r="B541" s="244"/>
      <c r="C541" s="245"/>
      <c r="D541" s="235" t="s">
        <v>194</v>
      </c>
      <c r="E541" s="246" t="s">
        <v>19</v>
      </c>
      <c r="F541" s="247" t="s">
        <v>876</v>
      </c>
      <c r="G541" s="245"/>
      <c r="H541" s="248">
        <v>5.7999999999999998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194</v>
      </c>
      <c r="AU541" s="254" t="s">
        <v>84</v>
      </c>
      <c r="AV541" s="14" t="s">
        <v>84</v>
      </c>
      <c r="AW541" s="14" t="s">
        <v>36</v>
      </c>
      <c r="AX541" s="14" t="s">
        <v>75</v>
      </c>
      <c r="AY541" s="254" t="s">
        <v>183</v>
      </c>
    </row>
    <row r="542" s="15" customFormat="1">
      <c r="A542" s="15"/>
      <c r="B542" s="259"/>
      <c r="C542" s="260"/>
      <c r="D542" s="235" t="s">
        <v>194</v>
      </c>
      <c r="E542" s="261" t="s">
        <v>19</v>
      </c>
      <c r="F542" s="262" t="s">
        <v>320</v>
      </c>
      <c r="G542" s="260"/>
      <c r="H542" s="263">
        <v>5.7999999999999998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9" t="s">
        <v>194</v>
      </c>
      <c r="AU542" s="269" t="s">
        <v>84</v>
      </c>
      <c r="AV542" s="15" t="s">
        <v>190</v>
      </c>
      <c r="AW542" s="15" t="s">
        <v>36</v>
      </c>
      <c r="AX542" s="15" t="s">
        <v>82</v>
      </c>
      <c r="AY542" s="269" t="s">
        <v>183</v>
      </c>
    </row>
    <row r="543" s="13" customFormat="1">
      <c r="A543" s="13"/>
      <c r="B543" s="233"/>
      <c r="C543" s="234"/>
      <c r="D543" s="235" t="s">
        <v>194</v>
      </c>
      <c r="E543" s="236" t="s">
        <v>19</v>
      </c>
      <c r="F543" s="237" t="s">
        <v>766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194</v>
      </c>
      <c r="AU543" s="243" t="s">
        <v>84</v>
      </c>
      <c r="AV543" s="13" t="s">
        <v>82</v>
      </c>
      <c r="AW543" s="13" t="s">
        <v>36</v>
      </c>
      <c r="AX543" s="13" t="s">
        <v>75</v>
      </c>
      <c r="AY543" s="243" t="s">
        <v>183</v>
      </c>
    </row>
    <row r="544" s="13" customFormat="1">
      <c r="A544" s="13"/>
      <c r="B544" s="233"/>
      <c r="C544" s="234"/>
      <c r="D544" s="235" t="s">
        <v>194</v>
      </c>
      <c r="E544" s="236" t="s">
        <v>19</v>
      </c>
      <c r="F544" s="237" t="s">
        <v>751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194</v>
      </c>
      <c r="AU544" s="243" t="s">
        <v>84</v>
      </c>
      <c r="AV544" s="13" t="s">
        <v>82</v>
      </c>
      <c r="AW544" s="13" t="s">
        <v>36</v>
      </c>
      <c r="AX544" s="13" t="s">
        <v>75</v>
      </c>
      <c r="AY544" s="243" t="s">
        <v>183</v>
      </c>
    </row>
    <row r="545" s="13" customFormat="1">
      <c r="A545" s="13"/>
      <c r="B545" s="233"/>
      <c r="C545" s="234"/>
      <c r="D545" s="235" t="s">
        <v>194</v>
      </c>
      <c r="E545" s="236" t="s">
        <v>19</v>
      </c>
      <c r="F545" s="237" t="s">
        <v>767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194</v>
      </c>
      <c r="AU545" s="243" t="s">
        <v>84</v>
      </c>
      <c r="AV545" s="13" t="s">
        <v>82</v>
      </c>
      <c r="AW545" s="13" t="s">
        <v>36</v>
      </c>
      <c r="AX545" s="13" t="s">
        <v>75</v>
      </c>
      <c r="AY545" s="243" t="s">
        <v>183</v>
      </c>
    </row>
    <row r="546" s="13" customFormat="1">
      <c r="A546" s="13"/>
      <c r="B546" s="233"/>
      <c r="C546" s="234"/>
      <c r="D546" s="235" t="s">
        <v>194</v>
      </c>
      <c r="E546" s="236" t="s">
        <v>19</v>
      </c>
      <c r="F546" s="237" t="s">
        <v>769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194</v>
      </c>
      <c r="AU546" s="243" t="s">
        <v>84</v>
      </c>
      <c r="AV546" s="13" t="s">
        <v>82</v>
      </c>
      <c r="AW546" s="13" t="s">
        <v>36</v>
      </c>
      <c r="AX546" s="13" t="s">
        <v>75</v>
      </c>
      <c r="AY546" s="243" t="s">
        <v>183</v>
      </c>
    </row>
    <row r="547" s="14" customFormat="1">
      <c r="A547" s="14"/>
      <c r="B547" s="244"/>
      <c r="C547" s="245"/>
      <c r="D547" s="235" t="s">
        <v>194</v>
      </c>
      <c r="E547" s="246" t="s">
        <v>19</v>
      </c>
      <c r="F547" s="247" t="s">
        <v>877</v>
      </c>
      <c r="G547" s="245"/>
      <c r="H547" s="248">
        <v>4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194</v>
      </c>
      <c r="AU547" s="254" t="s">
        <v>84</v>
      </c>
      <c r="AV547" s="14" t="s">
        <v>84</v>
      </c>
      <c r="AW547" s="14" t="s">
        <v>36</v>
      </c>
      <c r="AX547" s="14" t="s">
        <v>75</v>
      </c>
      <c r="AY547" s="254" t="s">
        <v>183</v>
      </c>
    </row>
    <row r="548" s="15" customFormat="1">
      <c r="A548" s="15"/>
      <c r="B548" s="259"/>
      <c r="C548" s="260"/>
      <c r="D548" s="235" t="s">
        <v>194</v>
      </c>
      <c r="E548" s="261" t="s">
        <v>19</v>
      </c>
      <c r="F548" s="262" t="s">
        <v>320</v>
      </c>
      <c r="G548" s="260"/>
      <c r="H548" s="263">
        <v>4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9" t="s">
        <v>194</v>
      </c>
      <c r="AU548" s="269" t="s">
        <v>84</v>
      </c>
      <c r="AV548" s="15" t="s">
        <v>190</v>
      </c>
      <c r="AW548" s="15" t="s">
        <v>36</v>
      </c>
      <c r="AX548" s="15" t="s">
        <v>75</v>
      </c>
      <c r="AY548" s="269" t="s">
        <v>183</v>
      </c>
    </row>
    <row r="549" s="14" customFormat="1">
      <c r="A549" s="14"/>
      <c r="B549" s="244"/>
      <c r="C549" s="245"/>
      <c r="D549" s="235" t="s">
        <v>194</v>
      </c>
      <c r="E549" s="245"/>
      <c r="F549" s="247" t="s">
        <v>878</v>
      </c>
      <c r="G549" s="245"/>
      <c r="H549" s="248">
        <v>6.0899999999999999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194</v>
      </c>
      <c r="AU549" s="254" t="s">
        <v>84</v>
      </c>
      <c r="AV549" s="14" t="s">
        <v>84</v>
      </c>
      <c r="AW549" s="14" t="s">
        <v>4</v>
      </c>
      <c r="AX549" s="14" t="s">
        <v>82</v>
      </c>
      <c r="AY549" s="254" t="s">
        <v>183</v>
      </c>
    </row>
    <row r="550" s="2" customFormat="1" ht="16.5" customHeight="1">
      <c r="A550" s="40"/>
      <c r="B550" s="41"/>
      <c r="C550" s="270" t="s">
        <v>538</v>
      </c>
      <c r="D550" s="270" t="s">
        <v>348</v>
      </c>
      <c r="E550" s="271" t="s">
        <v>879</v>
      </c>
      <c r="F550" s="272" t="s">
        <v>880</v>
      </c>
      <c r="G550" s="273" t="s">
        <v>438</v>
      </c>
      <c r="H550" s="274">
        <v>7.875</v>
      </c>
      <c r="I550" s="275"/>
      <c r="J550" s="276">
        <f>ROUND(I550*H550,2)</f>
        <v>0</v>
      </c>
      <c r="K550" s="272" t="s">
        <v>189</v>
      </c>
      <c r="L550" s="277"/>
      <c r="M550" s="278" t="s">
        <v>19</v>
      </c>
      <c r="N550" s="279" t="s">
        <v>46</v>
      </c>
      <c r="O550" s="86"/>
      <c r="P550" s="224">
        <f>O550*H550</f>
        <v>0</v>
      </c>
      <c r="Q550" s="224">
        <v>4.0000000000000003E-05</v>
      </c>
      <c r="R550" s="224">
        <f>Q550*H550</f>
        <v>0.00031500000000000001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226</v>
      </c>
      <c r="AT550" s="226" t="s">
        <v>348</v>
      </c>
      <c r="AU550" s="226" t="s">
        <v>84</v>
      </c>
      <c r="AY550" s="19" t="s">
        <v>183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82</v>
      </c>
      <c r="BK550" s="227">
        <f>ROUND(I550*H550,2)</f>
        <v>0</v>
      </c>
      <c r="BL550" s="19" t="s">
        <v>190</v>
      </c>
      <c r="BM550" s="226" t="s">
        <v>881</v>
      </c>
    </row>
    <row r="551" s="13" customFormat="1">
      <c r="A551" s="13"/>
      <c r="B551" s="233"/>
      <c r="C551" s="234"/>
      <c r="D551" s="235" t="s">
        <v>194</v>
      </c>
      <c r="E551" s="236" t="s">
        <v>19</v>
      </c>
      <c r="F551" s="237" t="s">
        <v>750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194</v>
      </c>
      <c r="AU551" s="243" t="s">
        <v>84</v>
      </c>
      <c r="AV551" s="13" t="s">
        <v>82</v>
      </c>
      <c r="AW551" s="13" t="s">
        <v>36</v>
      </c>
      <c r="AX551" s="13" t="s">
        <v>75</v>
      </c>
      <c r="AY551" s="243" t="s">
        <v>183</v>
      </c>
    </row>
    <row r="552" s="13" customFormat="1">
      <c r="A552" s="13"/>
      <c r="B552" s="233"/>
      <c r="C552" s="234"/>
      <c r="D552" s="235" t="s">
        <v>194</v>
      </c>
      <c r="E552" s="236" t="s">
        <v>19</v>
      </c>
      <c r="F552" s="237" t="s">
        <v>751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194</v>
      </c>
      <c r="AU552" s="243" t="s">
        <v>84</v>
      </c>
      <c r="AV552" s="13" t="s">
        <v>82</v>
      </c>
      <c r="AW552" s="13" t="s">
        <v>36</v>
      </c>
      <c r="AX552" s="13" t="s">
        <v>75</v>
      </c>
      <c r="AY552" s="243" t="s">
        <v>183</v>
      </c>
    </row>
    <row r="553" s="13" customFormat="1">
      <c r="A553" s="13"/>
      <c r="B553" s="233"/>
      <c r="C553" s="234"/>
      <c r="D553" s="235" t="s">
        <v>194</v>
      </c>
      <c r="E553" s="236" t="s">
        <v>19</v>
      </c>
      <c r="F553" s="237" t="s">
        <v>752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194</v>
      </c>
      <c r="AU553" s="243" t="s">
        <v>84</v>
      </c>
      <c r="AV553" s="13" t="s">
        <v>82</v>
      </c>
      <c r="AW553" s="13" t="s">
        <v>36</v>
      </c>
      <c r="AX553" s="13" t="s">
        <v>75</v>
      </c>
      <c r="AY553" s="243" t="s">
        <v>183</v>
      </c>
    </row>
    <row r="554" s="13" customFormat="1">
      <c r="A554" s="13"/>
      <c r="B554" s="233"/>
      <c r="C554" s="234"/>
      <c r="D554" s="235" t="s">
        <v>194</v>
      </c>
      <c r="E554" s="236" t="s">
        <v>19</v>
      </c>
      <c r="F554" s="237" t="s">
        <v>756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194</v>
      </c>
      <c r="AU554" s="243" t="s">
        <v>84</v>
      </c>
      <c r="AV554" s="13" t="s">
        <v>82</v>
      </c>
      <c r="AW554" s="13" t="s">
        <v>36</v>
      </c>
      <c r="AX554" s="13" t="s">
        <v>75</v>
      </c>
      <c r="AY554" s="243" t="s">
        <v>183</v>
      </c>
    </row>
    <row r="555" s="13" customFormat="1">
      <c r="A555" s="13"/>
      <c r="B555" s="233"/>
      <c r="C555" s="234"/>
      <c r="D555" s="235" t="s">
        <v>194</v>
      </c>
      <c r="E555" s="236" t="s">
        <v>19</v>
      </c>
      <c r="F555" s="237" t="s">
        <v>779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194</v>
      </c>
      <c r="AU555" s="243" t="s">
        <v>84</v>
      </c>
      <c r="AV555" s="13" t="s">
        <v>82</v>
      </c>
      <c r="AW555" s="13" t="s">
        <v>36</v>
      </c>
      <c r="AX555" s="13" t="s">
        <v>75</v>
      </c>
      <c r="AY555" s="243" t="s">
        <v>183</v>
      </c>
    </row>
    <row r="556" s="14" customFormat="1">
      <c r="A556" s="14"/>
      <c r="B556" s="244"/>
      <c r="C556" s="245"/>
      <c r="D556" s="235" t="s">
        <v>194</v>
      </c>
      <c r="E556" s="246" t="s">
        <v>19</v>
      </c>
      <c r="F556" s="247" t="s">
        <v>882</v>
      </c>
      <c r="G556" s="245"/>
      <c r="H556" s="248">
        <v>7.5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194</v>
      </c>
      <c r="AU556" s="254" t="s">
        <v>84</v>
      </c>
      <c r="AV556" s="14" t="s">
        <v>84</v>
      </c>
      <c r="AW556" s="14" t="s">
        <v>36</v>
      </c>
      <c r="AX556" s="14" t="s">
        <v>75</v>
      </c>
      <c r="AY556" s="254" t="s">
        <v>183</v>
      </c>
    </row>
    <row r="557" s="15" customFormat="1">
      <c r="A557" s="15"/>
      <c r="B557" s="259"/>
      <c r="C557" s="260"/>
      <c r="D557" s="235" t="s">
        <v>194</v>
      </c>
      <c r="E557" s="261" t="s">
        <v>19</v>
      </c>
      <c r="F557" s="262" t="s">
        <v>320</v>
      </c>
      <c r="G557" s="260"/>
      <c r="H557" s="263">
        <v>7.5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9" t="s">
        <v>194</v>
      </c>
      <c r="AU557" s="269" t="s">
        <v>84</v>
      </c>
      <c r="AV557" s="15" t="s">
        <v>190</v>
      </c>
      <c r="AW557" s="15" t="s">
        <v>36</v>
      </c>
      <c r="AX557" s="15" t="s">
        <v>82</v>
      </c>
      <c r="AY557" s="269" t="s">
        <v>183</v>
      </c>
    </row>
    <row r="558" s="14" customFormat="1">
      <c r="A558" s="14"/>
      <c r="B558" s="244"/>
      <c r="C558" s="245"/>
      <c r="D558" s="235" t="s">
        <v>194</v>
      </c>
      <c r="E558" s="245"/>
      <c r="F558" s="247" t="s">
        <v>883</v>
      </c>
      <c r="G558" s="245"/>
      <c r="H558" s="248">
        <v>7.875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194</v>
      </c>
      <c r="AU558" s="254" t="s">
        <v>84</v>
      </c>
      <c r="AV558" s="14" t="s">
        <v>84</v>
      </c>
      <c r="AW558" s="14" t="s">
        <v>4</v>
      </c>
      <c r="AX558" s="14" t="s">
        <v>82</v>
      </c>
      <c r="AY558" s="254" t="s">
        <v>183</v>
      </c>
    </row>
    <row r="559" s="2" customFormat="1" ht="21.75" customHeight="1">
      <c r="A559" s="40"/>
      <c r="B559" s="41"/>
      <c r="C559" s="215" t="s">
        <v>464</v>
      </c>
      <c r="D559" s="215" t="s">
        <v>185</v>
      </c>
      <c r="E559" s="216" t="s">
        <v>884</v>
      </c>
      <c r="F559" s="217" t="s">
        <v>885</v>
      </c>
      <c r="G559" s="218" t="s">
        <v>304</v>
      </c>
      <c r="H559" s="219">
        <v>45.335000000000001</v>
      </c>
      <c r="I559" s="220"/>
      <c r="J559" s="221">
        <f>ROUND(I559*H559,2)</f>
        <v>0</v>
      </c>
      <c r="K559" s="217" t="s">
        <v>189</v>
      </c>
      <c r="L559" s="46"/>
      <c r="M559" s="222" t="s">
        <v>19</v>
      </c>
      <c r="N559" s="223" t="s">
        <v>46</v>
      </c>
      <c r="O559" s="86"/>
      <c r="P559" s="224">
        <f>O559*H559</f>
        <v>0</v>
      </c>
      <c r="Q559" s="224">
        <v>0.023099999999999999</v>
      </c>
      <c r="R559" s="224">
        <f>Q559*H559</f>
        <v>1.0472385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190</v>
      </c>
      <c r="AT559" s="226" t="s">
        <v>185</v>
      </c>
      <c r="AU559" s="226" t="s">
        <v>84</v>
      </c>
      <c r="AY559" s="19" t="s">
        <v>183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82</v>
      </c>
      <c r="BK559" s="227">
        <f>ROUND(I559*H559,2)</f>
        <v>0</v>
      </c>
      <c r="BL559" s="19" t="s">
        <v>190</v>
      </c>
      <c r="BM559" s="226" t="s">
        <v>886</v>
      </c>
    </row>
    <row r="560" s="2" customFormat="1">
      <c r="A560" s="40"/>
      <c r="B560" s="41"/>
      <c r="C560" s="42"/>
      <c r="D560" s="228" t="s">
        <v>192</v>
      </c>
      <c r="E560" s="42"/>
      <c r="F560" s="229" t="s">
        <v>887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192</v>
      </c>
      <c r="AU560" s="19" t="s">
        <v>84</v>
      </c>
    </row>
    <row r="561" s="13" customFormat="1">
      <c r="A561" s="13"/>
      <c r="B561" s="233"/>
      <c r="C561" s="234"/>
      <c r="D561" s="235" t="s">
        <v>194</v>
      </c>
      <c r="E561" s="236" t="s">
        <v>19</v>
      </c>
      <c r="F561" s="237" t="s">
        <v>824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194</v>
      </c>
      <c r="AU561" s="243" t="s">
        <v>84</v>
      </c>
      <c r="AV561" s="13" t="s">
        <v>82</v>
      </c>
      <c r="AW561" s="13" t="s">
        <v>36</v>
      </c>
      <c r="AX561" s="13" t="s">
        <v>75</v>
      </c>
      <c r="AY561" s="243" t="s">
        <v>183</v>
      </c>
    </row>
    <row r="562" s="13" customFormat="1">
      <c r="A562" s="13"/>
      <c r="B562" s="233"/>
      <c r="C562" s="234"/>
      <c r="D562" s="235" t="s">
        <v>194</v>
      </c>
      <c r="E562" s="236" t="s">
        <v>19</v>
      </c>
      <c r="F562" s="237" t="s">
        <v>751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194</v>
      </c>
      <c r="AU562" s="243" t="s">
        <v>84</v>
      </c>
      <c r="AV562" s="13" t="s">
        <v>82</v>
      </c>
      <c r="AW562" s="13" t="s">
        <v>36</v>
      </c>
      <c r="AX562" s="13" t="s">
        <v>75</v>
      </c>
      <c r="AY562" s="243" t="s">
        <v>183</v>
      </c>
    </row>
    <row r="563" s="13" customFormat="1">
      <c r="A563" s="13"/>
      <c r="B563" s="233"/>
      <c r="C563" s="234"/>
      <c r="D563" s="235" t="s">
        <v>194</v>
      </c>
      <c r="E563" s="236" t="s">
        <v>19</v>
      </c>
      <c r="F563" s="237" t="s">
        <v>825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194</v>
      </c>
      <c r="AU563" s="243" t="s">
        <v>84</v>
      </c>
      <c r="AV563" s="13" t="s">
        <v>82</v>
      </c>
      <c r="AW563" s="13" t="s">
        <v>36</v>
      </c>
      <c r="AX563" s="13" t="s">
        <v>75</v>
      </c>
      <c r="AY563" s="243" t="s">
        <v>183</v>
      </c>
    </row>
    <row r="564" s="13" customFormat="1">
      <c r="A564" s="13"/>
      <c r="B564" s="233"/>
      <c r="C564" s="234"/>
      <c r="D564" s="235" t="s">
        <v>194</v>
      </c>
      <c r="E564" s="236" t="s">
        <v>19</v>
      </c>
      <c r="F564" s="237" t="s">
        <v>753</v>
      </c>
      <c r="G564" s="234"/>
      <c r="H564" s="236" t="s">
        <v>19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194</v>
      </c>
      <c r="AU564" s="243" t="s">
        <v>84</v>
      </c>
      <c r="AV564" s="13" t="s">
        <v>82</v>
      </c>
      <c r="AW564" s="13" t="s">
        <v>36</v>
      </c>
      <c r="AX564" s="13" t="s">
        <v>75</v>
      </c>
      <c r="AY564" s="243" t="s">
        <v>183</v>
      </c>
    </row>
    <row r="565" s="13" customFormat="1">
      <c r="A565" s="13"/>
      <c r="B565" s="233"/>
      <c r="C565" s="234"/>
      <c r="D565" s="235" t="s">
        <v>194</v>
      </c>
      <c r="E565" s="236" t="s">
        <v>19</v>
      </c>
      <c r="F565" s="237" t="s">
        <v>754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194</v>
      </c>
      <c r="AU565" s="243" t="s">
        <v>84</v>
      </c>
      <c r="AV565" s="13" t="s">
        <v>82</v>
      </c>
      <c r="AW565" s="13" t="s">
        <v>36</v>
      </c>
      <c r="AX565" s="13" t="s">
        <v>75</v>
      </c>
      <c r="AY565" s="243" t="s">
        <v>183</v>
      </c>
    </row>
    <row r="566" s="13" customFormat="1">
      <c r="A566" s="13"/>
      <c r="B566" s="233"/>
      <c r="C566" s="234"/>
      <c r="D566" s="235" t="s">
        <v>194</v>
      </c>
      <c r="E566" s="236" t="s">
        <v>19</v>
      </c>
      <c r="F566" s="237" t="s">
        <v>755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194</v>
      </c>
      <c r="AU566" s="243" t="s">
        <v>84</v>
      </c>
      <c r="AV566" s="13" t="s">
        <v>82</v>
      </c>
      <c r="AW566" s="13" t="s">
        <v>36</v>
      </c>
      <c r="AX566" s="13" t="s">
        <v>75</v>
      </c>
      <c r="AY566" s="243" t="s">
        <v>183</v>
      </c>
    </row>
    <row r="567" s="13" customFormat="1">
      <c r="A567" s="13"/>
      <c r="B567" s="233"/>
      <c r="C567" s="234"/>
      <c r="D567" s="235" t="s">
        <v>194</v>
      </c>
      <c r="E567" s="236" t="s">
        <v>19</v>
      </c>
      <c r="F567" s="237" t="s">
        <v>826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194</v>
      </c>
      <c r="AU567" s="243" t="s">
        <v>84</v>
      </c>
      <c r="AV567" s="13" t="s">
        <v>82</v>
      </c>
      <c r="AW567" s="13" t="s">
        <v>36</v>
      </c>
      <c r="AX567" s="13" t="s">
        <v>75</v>
      </c>
      <c r="AY567" s="243" t="s">
        <v>183</v>
      </c>
    </row>
    <row r="568" s="13" customFormat="1">
      <c r="A568" s="13"/>
      <c r="B568" s="233"/>
      <c r="C568" s="234"/>
      <c r="D568" s="235" t="s">
        <v>194</v>
      </c>
      <c r="E568" s="236" t="s">
        <v>19</v>
      </c>
      <c r="F568" s="237" t="s">
        <v>827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194</v>
      </c>
      <c r="AU568" s="243" t="s">
        <v>84</v>
      </c>
      <c r="AV568" s="13" t="s">
        <v>82</v>
      </c>
      <c r="AW568" s="13" t="s">
        <v>36</v>
      </c>
      <c r="AX568" s="13" t="s">
        <v>75</v>
      </c>
      <c r="AY568" s="243" t="s">
        <v>183</v>
      </c>
    </row>
    <row r="569" s="13" customFormat="1">
      <c r="A569" s="13"/>
      <c r="B569" s="233"/>
      <c r="C569" s="234"/>
      <c r="D569" s="235" t="s">
        <v>194</v>
      </c>
      <c r="E569" s="236" t="s">
        <v>19</v>
      </c>
      <c r="F569" s="237" t="s">
        <v>826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194</v>
      </c>
      <c r="AU569" s="243" t="s">
        <v>84</v>
      </c>
      <c r="AV569" s="13" t="s">
        <v>82</v>
      </c>
      <c r="AW569" s="13" t="s">
        <v>36</v>
      </c>
      <c r="AX569" s="13" t="s">
        <v>75</v>
      </c>
      <c r="AY569" s="243" t="s">
        <v>183</v>
      </c>
    </row>
    <row r="570" s="13" customFormat="1">
      <c r="A570" s="13"/>
      <c r="B570" s="233"/>
      <c r="C570" s="234"/>
      <c r="D570" s="235" t="s">
        <v>194</v>
      </c>
      <c r="E570" s="236" t="s">
        <v>19</v>
      </c>
      <c r="F570" s="237" t="s">
        <v>755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194</v>
      </c>
      <c r="AU570" s="243" t="s">
        <v>84</v>
      </c>
      <c r="AV570" s="13" t="s">
        <v>82</v>
      </c>
      <c r="AW570" s="13" t="s">
        <v>36</v>
      </c>
      <c r="AX570" s="13" t="s">
        <v>75</v>
      </c>
      <c r="AY570" s="243" t="s">
        <v>183</v>
      </c>
    </row>
    <row r="571" s="13" customFormat="1">
      <c r="A571" s="13"/>
      <c r="B571" s="233"/>
      <c r="C571" s="234"/>
      <c r="D571" s="235" t="s">
        <v>194</v>
      </c>
      <c r="E571" s="236" t="s">
        <v>19</v>
      </c>
      <c r="F571" s="237" t="s">
        <v>754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194</v>
      </c>
      <c r="AU571" s="243" t="s">
        <v>84</v>
      </c>
      <c r="AV571" s="13" t="s">
        <v>82</v>
      </c>
      <c r="AW571" s="13" t="s">
        <v>36</v>
      </c>
      <c r="AX571" s="13" t="s">
        <v>75</v>
      </c>
      <c r="AY571" s="243" t="s">
        <v>183</v>
      </c>
    </row>
    <row r="572" s="13" customFormat="1">
      <c r="A572" s="13"/>
      <c r="B572" s="233"/>
      <c r="C572" s="234"/>
      <c r="D572" s="235" t="s">
        <v>194</v>
      </c>
      <c r="E572" s="236" t="s">
        <v>19</v>
      </c>
      <c r="F572" s="237" t="s">
        <v>753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194</v>
      </c>
      <c r="AU572" s="243" t="s">
        <v>84</v>
      </c>
      <c r="AV572" s="13" t="s">
        <v>82</v>
      </c>
      <c r="AW572" s="13" t="s">
        <v>36</v>
      </c>
      <c r="AX572" s="13" t="s">
        <v>75</v>
      </c>
      <c r="AY572" s="243" t="s">
        <v>183</v>
      </c>
    </row>
    <row r="573" s="13" customFormat="1">
      <c r="A573" s="13"/>
      <c r="B573" s="233"/>
      <c r="C573" s="234"/>
      <c r="D573" s="235" t="s">
        <v>194</v>
      </c>
      <c r="E573" s="236" t="s">
        <v>19</v>
      </c>
      <c r="F573" s="237" t="s">
        <v>828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194</v>
      </c>
      <c r="AU573" s="243" t="s">
        <v>84</v>
      </c>
      <c r="AV573" s="13" t="s">
        <v>82</v>
      </c>
      <c r="AW573" s="13" t="s">
        <v>36</v>
      </c>
      <c r="AX573" s="13" t="s">
        <v>75</v>
      </c>
      <c r="AY573" s="243" t="s">
        <v>183</v>
      </c>
    </row>
    <row r="574" s="14" customFormat="1">
      <c r="A574" s="14"/>
      <c r="B574" s="244"/>
      <c r="C574" s="245"/>
      <c r="D574" s="235" t="s">
        <v>194</v>
      </c>
      <c r="E574" s="246" t="s">
        <v>19</v>
      </c>
      <c r="F574" s="247" t="s">
        <v>829</v>
      </c>
      <c r="G574" s="245"/>
      <c r="H574" s="248">
        <v>33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194</v>
      </c>
      <c r="AU574" s="254" t="s">
        <v>84</v>
      </c>
      <c r="AV574" s="14" t="s">
        <v>84</v>
      </c>
      <c r="AW574" s="14" t="s">
        <v>36</v>
      </c>
      <c r="AX574" s="14" t="s">
        <v>75</v>
      </c>
      <c r="AY574" s="254" t="s">
        <v>183</v>
      </c>
    </row>
    <row r="575" s="14" customFormat="1">
      <c r="A575" s="14"/>
      <c r="B575" s="244"/>
      <c r="C575" s="245"/>
      <c r="D575" s="235" t="s">
        <v>194</v>
      </c>
      <c r="E575" s="246" t="s">
        <v>19</v>
      </c>
      <c r="F575" s="247" t="s">
        <v>830</v>
      </c>
      <c r="G575" s="245"/>
      <c r="H575" s="248">
        <v>1.6000000000000001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194</v>
      </c>
      <c r="AU575" s="254" t="s">
        <v>84</v>
      </c>
      <c r="AV575" s="14" t="s">
        <v>84</v>
      </c>
      <c r="AW575" s="14" t="s">
        <v>36</v>
      </c>
      <c r="AX575" s="14" t="s">
        <v>75</v>
      </c>
      <c r="AY575" s="254" t="s">
        <v>183</v>
      </c>
    </row>
    <row r="576" s="14" customFormat="1">
      <c r="A576" s="14"/>
      <c r="B576" s="244"/>
      <c r="C576" s="245"/>
      <c r="D576" s="235" t="s">
        <v>194</v>
      </c>
      <c r="E576" s="246" t="s">
        <v>19</v>
      </c>
      <c r="F576" s="247" t="s">
        <v>831</v>
      </c>
      <c r="G576" s="245"/>
      <c r="H576" s="248">
        <v>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194</v>
      </c>
      <c r="AU576" s="254" t="s">
        <v>84</v>
      </c>
      <c r="AV576" s="14" t="s">
        <v>84</v>
      </c>
      <c r="AW576" s="14" t="s">
        <v>36</v>
      </c>
      <c r="AX576" s="14" t="s">
        <v>75</v>
      </c>
      <c r="AY576" s="254" t="s">
        <v>183</v>
      </c>
    </row>
    <row r="577" s="16" customFormat="1">
      <c r="A577" s="16"/>
      <c r="B577" s="287"/>
      <c r="C577" s="288"/>
      <c r="D577" s="235" t="s">
        <v>194</v>
      </c>
      <c r="E577" s="289" t="s">
        <v>19</v>
      </c>
      <c r="F577" s="290" t="s">
        <v>794</v>
      </c>
      <c r="G577" s="288"/>
      <c r="H577" s="291">
        <v>43.600000000000001</v>
      </c>
      <c r="I577" s="292"/>
      <c r="J577" s="288"/>
      <c r="K577" s="288"/>
      <c r="L577" s="293"/>
      <c r="M577" s="294"/>
      <c r="N577" s="295"/>
      <c r="O577" s="295"/>
      <c r="P577" s="295"/>
      <c r="Q577" s="295"/>
      <c r="R577" s="295"/>
      <c r="S577" s="295"/>
      <c r="T577" s="29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97" t="s">
        <v>194</v>
      </c>
      <c r="AU577" s="297" t="s">
        <v>84</v>
      </c>
      <c r="AV577" s="16" t="s">
        <v>114</v>
      </c>
      <c r="AW577" s="16" t="s">
        <v>36</v>
      </c>
      <c r="AX577" s="16" t="s">
        <v>75</v>
      </c>
      <c r="AY577" s="297" t="s">
        <v>183</v>
      </c>
    </row>
    <row r="578" s="15" customFormat="1">
      <c r="A578" s="15"/>
      <c r="B578" s="259"/>
      <c r="C578" s="260"/>
      <c r="D578" s="235" t="s">
        <v>194</v>
      </c>
      <c r="E578" s="261" t="s">
        <v>19</v>
      </c>
      <c r="F578" s="262" t="s">
        <v>320</v>
      </c>
      <c r="G578" s="260"/>
      <c r="H578" s="263">
        <v>43.600000000000001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9" t="s">
        <v>194</v>
      </c>
      <c r="AU578" s="269" t="s">
        <v>84</v>
      </c>
      <c r="AV578" s="15" t="s">
        <v>190</v>
      </c>
      <c r="AW578" s="15" t="s">
        <v>36</v>
      </c>
      <c r="AX578" s="15" t="s">
        <v>75</v>
      </c>
      <c r="AY578" s="269" t="s">
        <v>183</v>
      </c>
    </row>
    <row r="579" s="13" customFormat="1">
      <c r="A579" s="13"/>
      <c r="B579" s="233"/>
      <c r="C579" s="234"/>
      <c r="D579" s="235" t="s">
        <v>194</v>
      </c>
      <c r="E579" s="236" t="s">
        <v>19</v>
      </c>
      <c r="F579" s="237" t="s">
        <v>750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194</v>
      </c>
      <c r="AU579" s="243" t="s">
        <v>84</v>
      </c>
      <c r="AV579" s="13" t="s">
        <v>82</v>
      </c>
      <c r="AW579" s="13" t="s">
        <v>36</v>
      </c>
      <c r="AX579" s="13" t="s">
        <v>75</v>
      </c>
      <c r="AY579" s="243" t="s">
        <v>183</v>
      </c>
    </row>
    <row r="580" s="13" customFormat="1">
      <c r="A580" s="13"/>
      <c r="B580" s="233"/>
      <c r="C580" s="234"/>
      <c r="D580" s="235" t="s">
        <v>194</v>
      </c>
      <c r="E580" s="236" t="s">
        <v>19</v>
      </c>
      <c r="F580" s="237" t="s">
        <v>751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194</v>
      </c>
      <c r="AU580" s="243" t="s">
        <v>84</v>
      </c>
      <c r="AV580" s="13" t="s">
        <v>82</v>
      </c>
      <c r="AW580" s="13" t="s">
        <v>36</v>
      </c>
      <c r="AX580" s="13" t="s">
        <v>75</v>
      </c>
      <c r="AY580" s="243" t="s">
        <v>183</v>
      </c>
    </row>
    <row r="581" s="13" customFormat="1">
      <c r="A581" s="13"/>
      <c r="B581" s="233"/>
      <c r="C581" s="234"/>
      <c r="D581" s="235" t="s">
        <v>194</v>
      </c>
      <c r="E581" s="236" t="s">
        <v>19</v>
      </c>
      <c r="F581" s="237" t="s">
        <v>752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194</v>
      </c>
      <c r="AU581" s="243" t="s">
        <v>84</v>
      </c>
      <c r="AV581" s="13" t="s">
        <v>82</v>
      </c>
      <c r="AW581" s="13" t="s">
        <v>36</v>
      </c>
      <c r="AX581" s="13" t="s">
        <v>75</v>
      </c>
      <c r="AY581" s="243" t="s">
        <v>183</v>
      </c>
    </row>
    <row r="582" s="13" customFormat="1">
      <c r="A582" s="13"/>
      <c r="B582" s="233"/>
      <c r="C582" s="234"/>
      <c r="D582" s="235" t="s">
        <v>194</v>
      </c>
      <c r="E582" s="236" t="s">
        <v>19</v>
      </c>
      <c r="F582" s="237" t="s">
        <v>753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194</v>
      </c>
      <c r="AU582" s="243" t="s">
        <v>84</v>
      </c>
      <c r="AV582" s="13" t="s">
        <v>82</v>
      </c>
      <c r="AW582" s="13" t="s">
        <v>36</v>
      </c>
      <c r="AX582" s="13" t="s">
        <v>75</v>
      </c>
      <c r="AY582" s="243" t="s">
        <v>183</v>
      </c>
    </row>
    <row r="583" s="13" customFormat="1">
      <c r="A583" s="13"/>
      <c r="B583" s="233"/>
      <c r="C583" s="234"/>
      <c r="D583" s="235" t="s">
        <v>194</v>
      </c>
      <c r="E583" s="236" t="s">
        <v>19</v>
      </c>
      <c r="F583" s="237" t="s">
        <v>754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194</v>
      </c>
      <c r="AU583" s="243" t="s">
        <v>84</v>
      </c>
      <c r="AV583" s="13" t="s">
        <v>82</v>
      </c>
      <c r="AW583" s="13" t="s">
        <v>36</v>
      </c>
      <c r="AX583" s="13" t="s">
        <v>75</v>
      </c>
      <c r="AY583" s="243" t="s">
        <v>183</v>
      </c>
    </row>
    <row r="584" s="13" customFormat="1">
      <c r="A584" s="13"/>
      <c r="B584" s="233"/>
      <c r="C584" s="234"/>
      <c r="D584" s="235" t="s">
        <v>194</v>
      </c>
      <c r="E584" s="236" t="s">
        <v>19</v>
      </c>
      <c r="F584" s="237" t="s">
        <v>755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194</v>
      </c>
      <c r="AU584" s="243" t="s">
        <v>84</v>
      </c>
      <c r="AV584" s="13" t="s">
        <v>82</v>
      </c>
      <c r="AW584" s="13" t="s">
        <v>36</v>
      </c>
      <c r="AX584" s="13" t="s">
        <v>75</v>
      </c>
      <c r="AY584" s="243" t="s">
        <v>183</v>
      </c>
    </row>
    <row r="585" s="13" customFormat="1">
      <c r="A585" s="13"/>
      <c r="B585" s="233"/>
      <c r="C585" s="234"/>
      <c r="D585" s="235" t="s">
        <v>194</v>
      </c>
      <c r="E585" s="236" t="s">
        <v>19</v>
      </c>
      <c r="F585" s="237" t="s">
        <v>756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194</v>
      </c>
      <c r="AU585" s="243" t="s">
        <v>84</v>
      </c>
      <c r="AV585" s="13" t="s">
        <v>82</v>
      </c>
      <c r="AW585" s="13" t="s">
        <v>36</v>
      </c>
      <c r="AX585" s="13" t="s">
        <v>75</v>
      </c>
      <c r="AY585" s="243" t="s">
        <v>183</v>
      </c>
    </row>
    <row r="586" s="13" customFormat="1">
      <c r="A586" s="13"/>
      <c r="B586" s="233"/>
      <c r="C586" s="234"/>
      <c r="D586" s="235" t="s">
        <v>194</v>
      </c>
      <c r="E586" s="236" t="s">
        <v>19</v>
      </c>
      <c r="F586" s="237" t="s">
        <v>757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194</v>
      </c>
      <c r="AU586" s="243" t="s">
        <v>84</v>
      </c>
      <c r="AV586" s="13" t="s">
        <v>82</v>
      </c>
      <c r="AW586" s="13" t="s">
        <v>36</v>
      </c>
      <c r="AX586" s="13" t="s">
        <v>75</v>
      </c>
      <c r="AY586" s="243" t="s">
        <v>183</v>
      </c>
    </row>
    <row r="587" s="13" customFormat="1">
      <c r="A587" s="13"/>
      <c r="B587" s="233"/>
      <c r="C587" s="234"/>
      <c r="D587" s="235" t="s">
        <v>194</v>
      </c>
      <c r="E587" s="236" t="s">
        <v>19</v>
      </c>
      <c r="F587" s="237" t="s">
        <v>758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194</v>
      </c>
      <c r="AU587" s="243" t="s">
        <v>84</v>
      </c>
      <c r="AV587" s="13" t="s">
        <v>82</v>
      </c>
      <c r="AW587" s="13" t="s">
        <v>36</v>
      </c>
      <c r="AX587" s="13" t="s">
        <v>75</v>
      </c>
      <c r="AY587" s="243" t="s">
        <v>183</v>
      </c>
    </row>
    <row r="588" s="13" customFormat="1">
      <c r="A588" s="13"/>
      <c r="B588" s="233"/>
      <c r="C588" s="234"/>
      <c r="D588" s="235" t="s">
        <v>194</v>
      </c>
      <c r="E588" s="236" t="s">
        <v>19</v>
      </c>
      <c r="F588" s="237" t="s">
        <v>759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194</v>
      </c>
      <c r="AU588" s="243" t="s">
        <v>84</v>
      </c>
      <c r="AV588" s="13" t="s">
        <v>82</v>
      </c>
      <c r="AW588" s="13" t="s">
        <v>36</v>
      </c>
      <c r="AX588" s="13" t="s">
        <v>75</v>
      </c>
      <c r="AY588" s="243" t="s">
        <v>183</v>
      </c>
    </row>
    <row r="589" s="13" customFormat="1">
      <c r="A589" s="13"/>
      <c r="B589" s="233"/>
      <c r="C589" s="234"/>
      <c r="D589" s="235" t="s">
        <v>194</v>
      </c>
      <c r="E589" s="236" t="s">
        <v>19</v>
      </c>
      <c r="F589" s="237" t="s">
        <v>760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194</v>
      </c>
      <c r="AU589" s="243" t="s">
        <v>84</v>
      </c>
      <c r="AV589" s="13" t="s">
        <v>82</v>
      </c>
      <c r="AW589" s="13" t="s">
        <v>36</v>
      </c>
      <c r="AX589" s="13" t="s">
        <v>75</v>
      </c>
      <c r="AY589" s="243" t="s">
        <v>183</v>
      </c>
    </row>
    <row r="590" s="13" customFormat="1">
      <c r="A590" s="13"/>
      <c r="B590" s="233"/>
      <c r="C590" s="234"/>
      <c r="D590" s="235" t="s">
        <v>194</v>
      </c>
      <c r="E590" s="236" t="s">
        <v>19</v>
      </c>
      <c r="F590" s="237" t="s">
        <v>761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194</v>
      </c>
      <c r="AU590" s="243" t="s">
        <v>84</v>
      </c>
      <c r="AV590" s="13" t="s">
        <v>82</v>
      </c>
      <c r="AW590" s="13" t="s">
        <v>36</v>
      </c>
      <c r="AX590" s="13" t="s">
        <v>75</v>
      </c>
      <c r="AY590" s="243" t="s">
        <v>183</v>
      </c>
    </row>
    <row r="591" s="14" customFormat="1">
      <c r="A591" s="14"/>
      <c r="B591" s="244"/>
      <c r="C591" s="245"/>
      <c r="D591" s="235" t="s">
        <v>194</v>
      </c>
      <c r="E591" s="246" t="s">
        <v>19</v>
      </c>
      <c r="F591" s="247" t="s">
        <v>850</v>
      </c>
      <c r="G591" s="245"/>
      <c r="H591" s="248">
        <v>33.060000000000002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194</v>
      </c>
      <c r="AU591" s="254" t="s">
        <v>84</v>
      </c>
      <c r="AV591" s="14" t="s">
        <v>84</v>
      </c>
      <c r="AW591" s="14" t="s">
        <v>36</v>
      </c>
      <c r="AX591" s="14" t="s">
        <v>75</v>
      </c>
      <c r="AY591" s="254" t="s">
        <v>183</v>
      </c>
    </row>
    <row r="592" s="14" customFormat="1">
      <c r="A592" s="14"/>
      <c r="B592" s="244"/>
      <c r="C592" s="245"/>
      <c r="D592" s="235" t="s">
        <v>194</v>
      </c>
      <c r="E592" s="246" t="s">
        <v>19</v>
      </c>
      <c r="F592" s="247" t="s">
        <v>851</v>
      </c>
      <c r="G592" s="245"/>
      <c r="H592" s="248">
        <v>12.824999999999999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194</v>
      </c>
      <c r="AU592" s="254" t="s">
        <v>84</v>
      </c>
      <c r="AV592" s="14" t="s">
        <v>84</v>
      </c>
      <c r="AW592" s="14" t="s">
        <v>36</v>
      </c>
      <c r="AX592" s="14" t="s">
        <v>75</v>
      </c>
      <c r="AY592" s="254" t="s">
        <v>183</v>
      </c>
    </row>
    <row r="593" s="14" customFormat="1">
      <c r="A593" s="14"/>
      <c r="B593" s="244"/>
      <c r="C593" s="245"/>
      <c r="D593" s="235" t="s">
        <v>194</v>
      </c>
      <c r="E593" s="246" t="s">
        <v>19</v>
      </c>
      <c r="F593" s="247" t="s">
        <v>852</v>
      </c>
      <c r="G593" s="245"/>
      <c r="H593" s="248">
        <v>-5.75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194</v>
      </c>
      <c r="AU593" s="254" t="s">
        <v>84</v>
      </c>
      <c r="AV593" s="14" t="s">
        <v>84</v>
      </c>
      <c r="AW593" s="14" t="s">
        <v>36</v>
      </c>
      <c r="AX593" s="14" t="s">
        <v>75</v>
      </c>
      <c r="AY593" s="254" t="s">
        <v>183</v>
      </c>
    </row>
    <row r="594" s="16" customFormat="1">
      <c r="A594" s="16"/>
      <c r="B594" s="287"/>
      <c r="C594" s="288"/>
      <c r="D594" s="235" t="s">
        <v>194</v>
      </c>
      <c r="E594" s="289" t="s">
        <v>19</v>
      </c>
      <c r="F594" s="290" t="s">
        <v>794</v>
      </c>
      <c r="G594" s="288"/>
      <c r="H594" s="291">
        <v>40.135000000000005</v>
      </c>
      <c r="I594" s="292"/>
      <c r="J594" s="288"/>
      <c r="K594" s="288"/>
      <c r="L594" s="293"/>
      <c r="M594" s="294"/>
      <c r="N594" s="295"/>
      <c r="O594" s="295"/>
      <c r="P594" s="295"/>
      <c r="Q594" s="295"/>
      <c r="R594" s="295"/>
      <c r="S594" s="295"/>
      <c r="T594" s="29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97" t="s">
        <v>194</v>
      </c>
      <c r="AU594" s="297" t="s">
        <v>84</v>
      </c>
      <c r="AV594" s="16" t="s">
        <v>114</v>
      </c>
      <c r="AW594" s="16" t="s">
        <v>36</v>
      </c>
      <c r="AX594" s="16" t="s">
        <v>75</v>
      </c>
      <c r="AY594" s="297" t="s">
        <v>183</v>
      </c>
    </row>
    <row r="595" s="13" customFormat="1">
      <c r="A595" s="13"/>
      <c r="B595" s="233"/>
      <c r="C595" s="234"/>
      <c r="D595" s="235" t="s">
        <v>194</v>
      </c>
      <c r="E595" s="236" t="s">
        <v>19</v>
      </c>
      <c r="F595" s="237" t="s">
        <v>750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194</v>
      </c>
      <c r="AU595" s="243" t="s">
        <v>84</v>
      </c>
      <c r="AV595" s="13" t="s">
        <v>82</v>
      </c>
      <c r="AW595" s="13" t="s">
        <v>36</v>
      </c>
      <c r="AX595" s="13" t="s">
        <v>75</v>
      </c>
      <c r="AY595" s="243" t="s">
        <v>183</v>
      </c>
    </row>
    <row r="596" s="13" customFormat="1">
      <c r="A596" s="13"/>
      <c r="B596" s="233"/>
      <c r="C596" s="234"/>
      <c r="D596" s="235" t="s">
        <v>194</v>
      </c>
      <c r="E596" s="236" t="s">
        <v>19</v>
      </c>
      <c r="F596" s="237" t="s">
        <v>751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194</v>
      </c>
      <c r="AU596" s="243" t="s">
        <v>84</v>
      </c>
      <c r="AV596" s="13" t="s">
        <v>82</v>
      </c>
      <c r="AW596" s="13" t="s">
        <v>36</v>
      </c>
      <c r="AX596" s="13" t="s">
        <v>75</v>
      </c>
      <c r="AY596" s="243" t="s">
        <v>183</v>
      </c>
    </row>
    <row r="597" s="13" customFormat="1">
      <c r="A597" s="13"/>
      <c r="B597" s="233"/>
      <c r="C597" s="234"/>
      <c r="D597" s="235" t="s">
        <v>194</v>
      </c>
      <c r="E597" s="236" t="s">
        <v>19</v>
      </c>
      <c r="F597" s="237" t="s">
        <v>752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194</v>
      </c>
      <c r="AU597" s="243" t="s">
        <v>84</v>
      </c>
      <c r="AV597" s="13" t="s">
        <v>82</v>
      </c>
      <c r="AW597" s="13" t="s">
        <v>36</v>
      </c>
      <c r="AX597" s="13" t="s">
        <v>75</v>
      </c>
      <c r="AY597" s="243" t="s">
        <v>183</v>
      </c>
    </row>
    <row r="598" s="13" customFormat="1">
      <c r="A598" s="13"/>
      <c r="B598" s="233"/>
      <c r="C598" s="234"/>
      <c r="D598" s="235" t="s">
        <v>194</v>
      </c>
      <c r="E598" s="236" t="s">
        <v>19</v>
      </c>
      <c r="F598" s="237" t="s">
        <v>781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194</v>
      </c>
      <c r="AU598" s="243" t="s">
        <v>84</v>
      </c>
      <c r="AV598" s="13" t="s">
        <v>82</v>
      </c>
      <c r="AW598" s="13" t="s">
        <v>36</v>
      </c>
      <c r="AX598" s="13" t="s">
        <v>75</v>
      </c>
      <c r="AY598" s="243" t="s">
        <v>183</v>
      </c>
    </row>
    <row r="599" s="13" customFormat="1">
      <c r="A599" s="13"/>
      <c r="B599" s="233"/>
      <c r="C599" s="234"/>
      <c r="D599" s="235" t="s">
        <v>194</v>
      </c>
      <c r="E599" s="236" t="s">
        <v>19</v>
      </c>
      <c r="F599" s="237" t="s">
        <v>782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194</v>
      </c>
      <c r="AU599" s="243" t="s">
        <v>84</v>
      </c>
      <c r="AV599" s="13" t="s">
        <v>82</v>
      </c>
      <c r="AW599" s="13" t="s">
        <v>36</v>
      </c>
      <c r="AX599" s="13" t="s">
        <v>75</v>
      </c>
      <c r="AY599" s="243" t="s">
        <v>183</v>
      </c>
    </row>
    <row r="600" s="14" customFormat="1">
      <c r="A600" s="14"/>
      <c r="B600" s="244"/>
      <c r="C600" s="245"/>
      <c r="D600" s="235" t="s">
        <v>194</v>
      </c>
      <c r="E600" s="246" t="s">
        <v>19</v>
      </c>
      <c r="F600" s="247" t="s">
        <v>832</v>
      </c>
      <c r="G600" s="245"/>
      <c r="H600" s="248">
        <v>5.2000000000000002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194</v>
      </c>
      <c r="AU600" s="254" t="s">
        <v>84</v>
      </c>
      <c r="AV600" s="14" t="s">
        <v>84</v>
      </c>
      <c r="AW600" s="14" t="s">
        <v>36</v>
      </c>
      <c r="AX600" s="14" t="s">
        <v>75</v>
      </c>
      <c r="AY600" s="254" t="s">
        <v>183</v>
      </c>
    </row>
    <row r="601" s="16" customFormat="1">
      <c r="A601" s="16"/>
      <c r="B601" s="287"/>
      <c r="C601" s="288"/>
      <c r="D601" s="235" t="s">
        <v>194</v>
      </c>
      <c r="E601" s="289" t="s">
        <v>19</v>
      </c>
      <c r="F601" s="290" t="s">
        <v>794</v>
      </c>
      <c r="G601" s="288"/>
      <c r="H601" s="291">
        <v>5.2000000000000002</v>
      </c>
      <c r="I601" s="292"/>
      <c r="J601" s="288"/>
      <c r="K601" s="288"/>
      <c r="L601" s="293"/>
      <c r="M601" s="294"/>
      <c r="N601" s="295"/>
      <c r="O601" s="295"/>
      <c r="P601" s="295"/>
      <c r="Q601" s="295"/>
      <c r="R601" s="295"/>
      <c r="S601" s="295"/>
      <c r="T601" s="29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97" t="s">
        <v>194</v>
      </c>
      <c r="AU601" s="297" t="s">
        <v>84</v>
      </c>
      <c r="AV601" s="16" t="s">
        <v>114</v>
      </c>
      <c r="AW601" s="16" t="s">
        <v>36</v>
      </c>
      <c r="AX601" s="16" t="s">
        <v>75</v>
      </c>
      <c r="AY601" s="297" t="s">
        <v>183</v>
      </c>
    </row>
    <row r="602" s="15" customFormat="1">
      <c r="A602" s="15"/>
      <c r="B602" s="259"/>
      <c r="C602" s="260"/>
      <c r="D602" s="235" t="s">
        <v>194</v>
      </c>
      <c r="E602" s="261" t="s">
        <v>19</v>
      </c>
      <c r="F602" s="262" t="s">
        <v>320</v>
      </c>
      <c r="G602" s="260"/>
      <c r="H602" s="263">
        <v>45.335000000000008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9" t="s">
        <v>194</v>
      </c>
      <c r="AU602" s="269" t="s">
        <v>84</v>
      </c>
      <c r="AV602" s="15" t="s">
        <v>190</v>
      </c>
      <c r="AW602" s="15" t="s">
        <v>36</v>
      </c>
      <c r="AX602" s="15" t="s">
        <v>82</v>
      </c>
      <c r="AY602" s="269" t="s">
        <v>183</v>
      </c>
    </row>
    <row r="603" s="13" customFormat="1">
      <c r="A603" s="13"/>
      <c r="B603" s="233"/>
      <c r="C603" s="234"/>
      <c r="D603" s="235" t="s">
        <v>194</v>
      </c>
      <c r="E603" s="236" t="s">
        <v>19</v>
      </c>
      <c r="F603" s="237" t="s">
        <v>766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194</v>
      </c>
      <c r="AU603" s="243" t="s">
        <v>84</v>
      </c>
      <c r="AV603" s="13" t="s">
        <v>82</v>
      </c>
      <c r="AW603" s="13" t="s">
        <v>36</v>
      </c>
      <c r="AX603" s="13" t="s">
        <v>75</v>
      </c>
      <c r="AY603" s="243" t="s">
        <v>183</v>
      </c>
    </row>
    <row r="604" s="13" customFormat="1">
      <c r="A604" s="13"/>
      <c r="B604" s="233"/>
      <c r="C604" s="234"/>
      <c r="D604" s="235" t="s">
        <v>194</v>
      </c>
      <c r="E604" s="236" t="s">
        <v>19</v>
      </c>
      <c r="F604" s="237" t="s">
        <v>751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194</v>
      </c>
      <c r="AU604" s="243" t="s">
        <v>84</v>
      </c>
      <c r="AV604" s="13" t="s">
        <v>82</v>
      </c>
      <c r="AW604" s="13" t="s">
        <v>36</v>
      </c>
      <c r="AX604" s="13" t="s">
        <v>75</v>
      </c>
      <c r="AY604" s="243" t="s">
        <v>183</v>
      </c>
    </row>
    <row r="605" s="13" customFormat="1">
      <c r="A605" s="13"/>
      <c r="B605" s="233"/>
      <c r="C605" s="234"/>
      <c r="D605" s="235" t="s">
        <v>194</v>
      </c>
      <c r="E605" s="236" t="s">
        <v>19</v>
      </c>
      <c r="F605" s="237" t="s">
        <v>767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194</v>
      </c>
      <c r="AU605" s="243" t="s">
        <v>84</v>
      </c>
      <c r="AV605" s="13" t="s">
        <v>82</v>
      </c>
      <c r="AW605" s="13" t="s">
        <v>36</v>
      </c>
      <c r="AX605" s="13" t="s">
        <v>75</v>
      </c>
      <c r="AY605" s="243" t="s">
        <v>183</v>
      </c>
    </row>
    <row r="606" s="13" customFormat="1">
      <c r="A606" s="13"/>
      <c r="B606" s="233"/>
      <c r="C606" s="234"/>
      <c r="D606" s="235" t="s">
        <v>194</v>
      </c>
      <c r="E606" s="236" t="s">
        <v>19</v>
      </c>
      <c r="F606" s="237" t="s">
        <v>768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194</v>
      </c>
      <c r="AU606" s="243" t="s">
        <v>84</v>
      </c>
      <c r="AV606" s="13" t="s">
        <v>82</v>
      </c>
      <c r="AW606" s="13" t="s">
        <v>36</v>
      </c>
      <c r="AX606" s="13" t="s">
        <v>75</v>
      </c>
      <c r="AY606" s="243" t="s">
        <v>183</v>
      </c>
    </row>
    <row r="607" s="13" customFormat="1">
      <c r="A607" s="13"/>
      <c r="B607" s="233"/>
      <c r="C607" s="234"/>
      <c r="D607" s="235" t="s">
        <v>194</v>
      </c>
      <c r="E607" s="236" t="s">
        <v>19</v>
      </c>
      <c r="F607" s="237" t="s">
        <v>753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194</v>
      </c>
      <c r="AU607" s="243" t="s">
        <v>84</v>
      </c>
      <c r="AV607" s="13" t="s">
        <v>82</v>
      </c>
      <c r="AW607" s="13" t="s">
        <v>36</v>
      </c>
      <c r="AX607" s="13" t="s">
        <v>75</v>
      </c>
      <c r="AY607" s="243" t="s">
        <v>183</v>
      </c>
    </row>
    <row r="608" s="13" customFormat="1">
      <c r="A608" s="13"/>
      <c r="B608" s="233"/>
      <c r="C608" s="234"/>
      <c r="D608" s="235" t="s">
        <v>194</v>
      </c>
      <c r="E608" s="236" t="s">
        <v>19</v>
      </c>
      <c r="F608" s="237" t="s">
        <v>754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194</v>
      </c>
      <c r="AU608" s="243" t="s">
        <v>84</v>
      </c>
      <c r="AV608" s="13" t="s">
        <v>82</v>
      </c>
      <c r="AW608" s="13" t="s">
        <v>36</v>
      </c>
      <c r="AX608" s="13" t="s">
        <v>75</v>
      </c>
      <c r="AY608" s="243" t="s">
        <v>183</v>
      </c>
    </row>
    <row r="609" s="13" customFormat="1">
      <c r="A609" s="13"/>
      <c r="B609" s="233"/>
      <c r="C609" s="234"/>
      <c r="D609" s="235" t="s">
        <v>194</v>
      </c>
      <c r="E609" s="236" t="s">
        <v>19</v>
      </c>
      <c r="F609" s="237" t="s">
        <v>755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194</v>
      </c>
      <c r="AU609" s="243" t="s">
        <v>84</v>
      </c>
      <c r="AV609" s="13" t="s">
        <v>82</v>
      </c>
      <c r="AW609" s="13" t="s">
        <v>36</v>
      </c>
      <c r="AX609" s="13" t="s">
        <v>75</v>
      </c>
      <c r="AY609" s="243" t="s">
        <v>183</v>
      </c>
    </row>
    <row r="610" s="13" customFormat="1">
      <c r="A610" s="13"/>
      <c r="B610" s="233"/>
      <c r="C610" s="234"/>
      <c r="D610" s="235" t="s">
        <v>194</v>
      </c>
      <c r="E610" s="236" t="s">
        <v>19</v>
      </c>
      <c r="F610" s="237" t="s">
        <v>769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194</v>
      </c>
      <c r="AU610" s="243" t="s">
        <v>84</v>
      </c>
      <c r="AV610" s="13" t="s">
        <v>82</v>
      </c>
      <c r="AW610" s="13" t="s">
        <v>36</v>
      </c>
      <c r="AX610" s="13" t="s">
        <v>75</v>
      </c>
      <c r="AY610" s="243" t="s">
        <v>183</v>
      </c>
    </row>
    <row r="611" s="13" customFormat="1">
      <c r="A611" s="13"/>
      <c r="B611" s="233"/>
      <c r="C611" s="234"/>
      <c r="D611" s="235" t="s">
        <v>194</v>
      </c>
      <c r="E611" s="236" t="s">
        <v>19</v>
      </c>
      <c r="F611" s="237" t="s">
        <v>770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194</v>
      </c>
      <c r="AU611" s="243" t="s">
        <v>84</v>
      </c>
      <c r="AV611" s="13" t="s">
        <v>82</v>
      </c>
      <c r="AW611" s="13" t="s">
        <v>36</v>
      </c>
      <c r="AX611" s="13" t="s">
        <v>75</v>
      </c>
      <c r="AY611" s="243" t="s">
        <v>183</v>
      </c>
    </row>
    <row r="612" s="13" customFormat="1">
      <c r="A612" s="13"/>
      <c r="B612" s="233"/>
      <c r="C612" s="234"/>
      <c r="D612" s="235" t="s">
        <v>194</v>
      </c>
      <c r="E612" s="236" t="s">
        <v>19</v>
      </c>
      <c r="F612" s="237" t="s">
        <v>758</v>
      </c>
      <c r="G612" s="234"/>
      <c r="H612" s="236" t="s">
        <v>19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194</v>
      </c>
      <c r="AU612" s="243" t="s">
        <v>84</v>
      </c>
      <c r="AV612" s="13" t="s">
        <v>82</v>
      </c>
      <c r="AW612" s="13" t="s">
        <v>36</v>
      </c>
      <c r="AX612" s="13" t="s">
        <v>75</v>
      </c>
      <c r="AY612" s="243" t="s">
        <v>183</v>
      </c>
    </row>
    <row r="613" s="13" customFormat="1">
      <c r="A613" s="13"/>
      <c r="B613" s="233"/>
      <c r="C613" s="234"/>
      <c r="D613" s="235" t="s">
        <v>194</v>
      </c>
      <c r="E613" s="236" t="s">
        <v>19</v>
      </c>
      <c r="F613" s="237" t="s">
        <v>759</v>
      </c>
      <c r="G613" s="234"/>
      <c r="H613" s="236" t="s">
        <v>19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194</v>
      </c>
      <c r="AU613" s="243" t="s">
        <v>84</v>
      </c>
      <c r="AV613" s="13" t="s">
        <v>82</v>
      </c>
      <c r="AW613" s="13" t="s">
        <v>36</v>
      </c>
      <c r="AX613" s="13" t="s">
        <v>75</v>
      </c>
      <c r="AY613" s="243" t="s">
        <v>183</v>
      </c>
    </row>
    <row r="614" s="13" customFormat="1">
      <c r="A614" s="13"/>
      <c r="B614" s="233"/>
      <c r="C614" s="234"/>
      <c r="D614" s="235" t="s">
        <v>194</v>
      </c>
      <c r="E614" s="236" t="s">
        <v>19</v>
      </c>
      <c r="F614" s="237" t="s">
        <v>760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194</v>
      </c>
      <c r="AU614" s="243" t="s">
        <v>84</v>
      </c>
      <c r="AV614" s="13" t="s">
        <v>82</v>
      </c>
      <c r="AW614" s="13" t="s">
        <v>36</v>
      </c>
      <c r="AX614" s="13" t="s">
        <v>75</v>
      </c>
      <c r="AY614" s="243" t="s">
        <v>183</v>
      </c>
    </row>
    <row r="615" s="13" customFormat="1">
      <c r="A615" s="13"/>
      <c r="B615" s="233"/>
      <c r="C615" s="234"/>
      <c r="D615" s="235" t="s">
        <v>194</v>
      </c>
      <c r="E615" s="236" t="s">
        <v>19</v>
      </c>
      <c r="F615" s="237" t="s">
        <v>761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194</v>
      </c>
      <c r="AU615" s="243" t="s">
        <v>84</v>
      </c>
      <c r="AV615" s="13" t="s">
        <v>82</v>
      </c>
      <c r="AW615" s="13" t="s">
        <v>36</v>
      </c>
      <c r="AX615" s="13" t="s">
        <v>75</v>
      </c>
      <c r="AY615" s="243" t="s">
        <v>183</v>
      </c>
    </row>
    <row r="616" s="14" customFormat="1">
      <c r="A616" s="14"/>
      <c r="B616" s="244"/>
      <c r="C616" s="245"/>
      <c r="D616" s="235" t="s">
        <v>194</v>
      </c>
      <c r="E616" s="246" t="s">
        <v>19</v>
      </c>
      <c r="F616" s="247" t="s">
        <v>771</v>
      </c>
      <c r="G616" s="245"/>
      <c r="H616" s="248">
        <v>11.4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194</v>
      </c>
      <c r="AU616" s="254" t="s">
        <v>84</v>
      </c>
      <c r="AV616" s="14" t="s">
        <v>84</v>
      </c>
      <c r="AW616" s="14" t="s">
        <v>36</v>
      </c>
      <c r="AX616" s="14" t="s">
        <v>75</v>
      </c>
      <c r="AY616" s="254" t="s">
        <v>183</v>
      </c>
    </row>
    <row r="617" s="16" customFormat="1">
      <c r="A617" s="16"/>
      <c r="B617" s="287"/>
      <c r="C617" s="288"/>
      <c r="D617" s="235" t="s">
        <v>194</v>
      </c>
      <c r="E617" s="289" t="s">
        <v>19</v>
      </c>
      <c r="F617" s="290" t="s">
        <v>794</v>
      </c>
      <c r="G617" s="288"/>
      <c r="H617" s="291">
        <v>11.4</v>
      </c>
      <c r="I617" s="292"/>
      <c r="J617" s="288"/>
      <c r="K617" s="288"/>
      <c r="L617" s="293"/>
      <c r="M617" s="294"/>
      <c r="N617" s="295"/>
      <c r="O617" s="295"/>
      <c r="P617" s="295"/>
      <c r="Q617" s="295"/>
      <c r="R617" s="295"/>
      <c r="S617" s="295"/>
      <c r="T617" s="29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97" t="s">
        <v>194</v>
      </c>
      <c r="AU617" s="297" t="s">
        <v>84</v>
      </c>
      <c r="AV617" s="16" t="s">
        <v>114</v>
      </c>
      <c r="AW617" s="16" t="s">
        <v>36</v>
      </c>
      <c r="AX617" s="16" t="s">
        <v>75</v>
      </c>
      <c r="AY617" s="297" t="s">
        <v>183</v>
      </c>
    </row>
    <row r="618" s="15" customFormat="1">
      <c r="A618" s="15"/>
      <c r="B618" s="259"/>
      <c r="C618" s="260"/>
      <c r="D618" s="235" t="s">
        <v>194</v>
      </c>
      <c r="E618" s="261" t="s">
        <v>19</v>
      </c>
      <c r="F618" s="262" t="s">
        <v>320</v>
      </c>
      <c r="G618" s="260"/>
      <c r="H618" s="263">
        <v>11.4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9" t="s">
        <v>194</v>
      </c>
      <c r="AU618" s="269" t="s">
        <v>84</v>
      </c>
      <c r="AV618" s="15" t="s">
        <v>190</v>
      </c>
      <c r="AW618" s="15" t="s">
        <v>36</v>
      </c>
      <c r="AX618" s="15" t="s">
        <v>75</v>
      </c>
      <c r="AY618" s="269" t="s">
        <v>183</v>
      </c>
    </row>
    <row r="619" s="12" customFormat="1" ht="22.8" customHeight="1">
      <c r="A619" s="12"/>
      <c r="B619" s="199"/>
      <c r="C619" s="200"/>
      <c r="D619" s="201" t="s">
        <v>74</v>
      </c>
      <c r="E619" s="213" t="s">
        <v>224</v>
      </c>
      <c r="F619" s="213" t="s">
        <v>225</v>
      </c>
      <c r="G619" s="200"/>
      <c r="H619" s="200"/>
      <c r="I619" s="203"/>
      <c r="J619" s="214">
        <f>BK619</f>
        <v>0</v>
      </c>
      <c r="K619" s="200"/>
      <c r="L619" s="205"/>
      <c r="M619" s="206"/>
      <c r="N619" s="207"/>
      <c r="O619" s="207"/>
      <c r="P619" s="208">
        <f>P620</f>
        <v>0</v>
      </c>
      <c r="Q619" s="207"/>
      <c r="R619" s="208">
        <f>R620</f>
        <v>0</v>
      </c>
      <c r="S619" s="207"/>
      <c r="T619" s="209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0" t="s">
        <v>82</v>
      </c>
      <c r="AT619" s="211" t="s">
        <v>74</v>
      </c>
      <c r="AU619" s="211" t="s">
        <v>82</v>
      </c>
      <c r="AY619" s="210" t="s">
        <v>183</v>
      </c>
      <c r="BK619" s="212">
        <f>BK620</f>
        <v>0</v>
      </c>
    </row>
    <row r="620" s="12" customFormat="1" ht="20.88" customHeight="1">
      <c r="A620" s="12"/>
      <c r="B620" s="199"/>
      <c r="C620" s="200"/>
      <c r="D620" s="201" t="s">
        <v>74</v>
      </c>
      <c r="E620" s="213" t="s">
        <v>649</v>
      </c>
      <c r="F620" s="213" t="s">
        <v>650</v>
      </c>
      <c r="G620" s="200"/>
      <c r="H620" s="200"/>
      <c r="I620" s="203"/>
      <c r="J620" s="214">
        <f>BK620</f>
        <v>0</v>
      </c>
      <c r="K620" s="200"/>
      <c r="L620" s="205"/>
      <c r="M620" s="206"/>
      <c r="N620" s="207"/>
      <c r="O620" s="207"/>
      <c r="P620" s="208">
        <f>SUM(P621:P622)</f>
        <v>0</v>
      </c>
      <c r="Q620" s="207"/>
      <c r="R620" s="208">
        <f>SUM(R621:R622)</f>
        <v>0</v>
      </c>
      <c r="S620" s="207"/>
      <c r="T620" s="209">
        <f>SUM(T621:T622)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0" t="s">
        <v>82</v>
      </c>
      <c r="AT620" s="211" t="s">
        <v>74</v>
      </c>
      <c r="AU620" s="211" t="s">
        <v>84</v>
      </c>
      <c r="AY620" s="210" t="s">
        <v>183</v>
      </c>
      <c r="BK620" s="212">
        <f>SUM(BK621:BK622)</f>
        <v>0</v>
      </c>
    </row>
    <row r="621" s="2" customFormat="1" ht="24.15" customHeight="1">
      <c r="A621" s="40"/>
      <c r="B621" s="41"/>
      <c r="C621" s="215" t="s">
        <v>888</v>
      </c>
      <c r="D621" s="215" t="s">
        <v>185</v>
      </c>
      <c r="E621" s="216" t="s">
        <v>889</v>
      </c>
      <c r="F621" s="217" t="s">
        <v>890</v>
      </c>
      <c r="G621" s="218" t="s">
        <v>256</v>
      </c>
      <c r="H621" s="219">
        <v>7.8399999999999999</v>
      </c>
      <c r="I621" s="220"/>
      <c r="J621" s="221">
        <f>ROUND(I621*H621,2)</f>
        <v>0</v>
      </c>
      <c r="K621" s="217" t="s">
        <v>189</v>
      </c>
      <c r="L621" s="46"/>
      <c r="M621" s="222" t="s">
        <v>19</v>
      </c>
      <c r="N621" s="223" t="s">
        <v>46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190</v>
      </c>
      <c r="AT621" s="226" t="s">
        <v>185</v>
      </c>
      <c r="AU621" s="226" t="s">
        <v>114</v>
      </c>
      <c r="AY621" s="19" t="s">
        <v>183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82</v>
      </c>
      <c r="BK621" s="227">
        <f>ROUND(I621*H621,2)</f>
        <v>0</v>
      </c>
      <c r="BL621" s="19" t="s">
        <v>190</v>
      </c>
      <c r="BM621" s="226" t="s">
        <v>891</v>
      </c>
    </row>
    <row r="622" s="2" customFormat="1">
      <c r="A622" s="40"/>
      <c r="B622" s="41"/>
      <c r="C622" s="42"/>
      <c r="D622" s="228" t="s">
        <v>192</v>
      </c>
      <c r="E622" s="42"/>
      <c r="F622" s="229" t="s">
        <v>892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192</v>
      </c>
      <c r="AU622" s="19" t="s">
        <v>114</v>
      </c>
    </row>
    <row r="623" s="12" customFormat="1" ht="25.92" customHeight="1">
      <c r="A623" s="12"/>
      <c r="B623" s="199"/>
      <c r="C623" s="200"/>
      <c r="D623" s="201" t="s">
        <v>74</v>
      </c>
      <c r="E623" s="202" t="s">
        <v>677</v>
      </c>
      <c r="F623" s="202" t="s">
        <v>678</v>
      </c>
      <c r="G623" s="200"/>
      <c r="H623" s="200"/>
      <c r="I623" s="203"/>
      <c r="J623" s="204">
        <f>BK623</f>
        <v>0</v>
      </c>
      <c r="K623" s="200"/>
      <c r="L623" s="205"/>
      <c r="M623" s="206"/>
      <c r="N623" s="207"/>
      <c r="O623" s="207"/>
      <c r="P623" s="208">
        <f>P624+P815+P936+P957</f>
        <v>0</v>
      </c>
      <c r="Q623" s="207"/>
      <c r="R623" s="208">
        <f>R624+R815+R936+R957</f>
        <v>9.040533774</v>
      </c>
      <c r="S623" s="207"/>
      <c r="T623" s="209">
        <f>T624+T815+T936+T957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0" t="s">
        <v>84</v>
      </c>
      <c r="AT623" s="211" t="s">
        <v>74</v>
      </c>
      <c r="AU623" s="211" t="s">
        <v>75</v>
      </c>
      <c r="AY623" s="210" t="s">
        <v>183</v>
      </c>
      <c r="BK623" s="212">
        <f>BK624+BK815+BK936+BK957</f>
        <v>0</v>
      </c>
    </row>
    <row r="624" s="12" customFormat="1" ht="22.8" customHeight="1">
      <c r="A624" s="12"/>
      <c r="B624" s="199"/>
      <c r="C624" s="200"/>
      <c r="D624" s="201" t="s">
        <v>74</v>
      </c>
      <c r="E624" s="213" t="s">
        <v>893</v>
      </c>
      <c r="F624" s="213" t="s">
        <v>894</v>
      </c>
      <c r="G624" s="200"/>
      <c r="H624" s="200"/>
      <c r="I624" s="203"/>
      <c r="J624" s="214">
        <f>BK624</f>
        <v>0</v>
      </c>
      <c r="K624" s="200"/>
      <c r="L624" s="205"/>
      <c r="M624" s="206"/>
      <c r="N624" s="207"/>
      <c r="O624" s="207"/>
      <c r="P624" s="208">
        <f>SUM(P625:P814)</f>
        <v>0</v>
      </c>
      <c r="Q624" s="207"/>
      <c r="R624" s="208">
        <f>SUM(R625:R814)</f>
        <v>1.1904213640000001</v>
      </c>
      <c r="S624" s="207"/>
      <c r="T624" s="209">
        <f>SUM(T625:T814)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0" t="s">
        <v>84</v>
      </c>
      <c r="AT624" s="211" t="s">
        <v>74</v>
      </c>
      <c r="AU624" s="211" t="s">
        <v>82</v>
      </c>
      <c r="AY624" s="210" t="s">
        <v>183</v>
      </c>
      <c r="BK624" s="212">
        <f>SUM(BK625:BK814)</f>
        <v>0</v>
      </c>
    </row>
    <row r="625" s="2" customFormat="1" ht="24.15" customHeight="1">
      <c r="A625" s="40"/>
      <c r="B625" s="41"/>
      <c r="C625" s="215" t="s">
        <v>646</v>
      </c>
      <c r="D625" s="215" t="s">
        <v>185</v>
      </c>
      <c r="E625" s="216" t="s">
        <v>895</v>
      </c>
      <c r="F625" s="217" t="s">
        <v>896</v>
      </c>
      <c r="G625" s="218" t="s">
        <v>304</v>
      </c>
      <c r="H625" s="219">
        <v>134</v>
      </c>
      <c r="I625" s="220"/>
      <c r="J625" s="221">
        <f>ROUND(I625*H625,2)</f>
        <v>0</v>
      </c>
      <c r="K625" s="217" t="s">
        <v>189</v>
      </c>
      <c r="L625" s="46"/>
      <c r="M625" s="222" t="s">
        <v>19</v>
      </c>
      <c r="N625" s="223" t="s">
        <v>46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277</v>
      </c>
      <c r="AT625" s="226" t="s">
        <v>185</v>
      </c>
      <c r="AU625" s="226" t="s">
        <v>84</v>
      </c>
      <c r="AY625" s="19" t="s">
        <v>183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82</v>
      </c>
      <c r="BK625" s="227">
        <f>ROUND(I625*H625,2)</f>
        <v>0</v>
      </c>
      <c r="BL625" s="19" t="s">
        <v>277</v>
      </c>
      <c r="BM625" s="226" t="s">
        <v>897</v>
      </c>
    </row>
    <row r="626" s="2" customFormat="1">
      <c r="A626" s="40"/>
      <c r="B626" s="41"/>
      <c r="C626" s="42"/>
      <c r="D626" s="228" t="s">
        <v>192</v>
      </c>
      <c r="E626" s="42"/>
      <c r="F626" s="229" t="s">
        <v>898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192</v>
      </c>
      <c r="AU626" s="19" t="s">
        <v>84</v>
      </c>
    </row>
    <row r="627" s="13" customFormat="1">
      <c r="A627" s="13"/>
      <c r="B627" s="233"/>
      <c r="C627" s="234"/>
      <c r="D627" s="235" t="s">
        <v>194</v>
      </c>
      <c r="E627" s="236" t="s">
        <v>19</v>
      </c>
      <c r="F627" s="237" t="s">
        <v>899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194</v>
      </c>
      <c r="AU627" s="243" t="s">
        <v>84</v>
      </c>
      <c r="AV627" s="13" t="s">
        <v>82</v>
      </c>
      <c r="AW627" s="13" t="s">
        <v>36</v>
      </c>
      <c r="AX627" s="13" t="s">
        <v>75</v>
      </c>
      <c r="AY627" s="243" t="s">
        <v>183</v>
      </c>
    </row>
    <row r="628" s="13" customFormat="1">
      <c r="A628" s="13"/>
      <c r="B628" s="233"/>
      <c r="C628" s="234"/>
      <c r="D628" s="235" t="s">
        <v>194</v>
      </c>
      <c r="E628" s="236" t="s">
        <v>19</v>
      </c>
      <c r="F628" s="237" t="s">
        <v>900</v>
      </c>
      <c r="G628" s="234"/>
      <c r="H628" s="236" t="s">
        <v>19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194</v>
      </c>
      <c r="AU628" s="243" t="s">
        <v>84</v>
      </c>
      <c r="AV628" s="13" t="s">
        <v>82</v>
      </c>
      <c r="AW628" s="13" t="s">
        <v>36</v>
      </c>
      <c r="AX628" s="13" t="s">
        <v>75</v>
      </c>
      <c r="AY628" s="243" t="s">
        <v>183</v>
      </c>
    </row>
    <row r="629" s="13" customFormat="1">
      <c r="A629" s="13"/>
      <c r="B629" s="233"/>
      <c r="C629" s="234"/>
      <c r="D629" s="235" t="s">
        <v>194</v>
      </c>
      <c r="E629" s="236" t="s">
        <v>19</v>
      </c>
      <c r="F629" s="237" t="s">
        <v>901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194</v>
      </c>
      <c r="AU629" s="243" t="s">
        <v>84</v>
      </c>
      <c r="AV629" s="13" t="s">
        <v>82</v>
      </c>
      <c r="AW629" s="13" t="s">
        <v>36</v>
      </c>
      <c r="AX629" s="13" t="s">
        <v>75</v>
      </c>
      <c r="AY629" s="243" t="s">
        <v>183</v>
      </c>
    </row>
    <row r="630" s="13" customFormat="1">
      <c r="A630" s="13"/>
      <c r="B630" s="233"/>
      <c r="C630" s="234"/>
      <c r="D630" s="235" t="s">
        <v>194</v>
      </c>
      <c r="E630" s="236" t="s">
        <v>19</v>
      </c>
      <c r="F630" s="237" t="s">
        <v>902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194</v>
      </c>
      <c r="AU630" s="243" t="s">
        <v>84</v>
      </c>
      <c r="AV630" s="13" t="s">
        <v>82</v>
      </c>
      <c r="AW630" s="13" t="s">
        <v>36</v>
      </c>
      <c r="AX630" s="13" t="s">
        <v>75</v>
      </c>
      <c r="AY630" s="243" t="s">
        <v>183</v>
      </c>
    </row>
    <row r="631" s="13" customFormat="1">
      <c r="A631" s="13"/>
      <c r="B631" s="233"/>
      <c r="C631" s="234"/>
      <c r="D631" s="235" t="s">
        <v>194</v>
      </c>
      <c r="E631" s="236" t="s">
        <v>19</v>
      </c>
      <c r="F631" s="237" t="s">
        <v>903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194</v>
      </c>
      <c r="AU631" s="243" t="s">
        <v>84</v>
      </c>
      <c r="AV631" s="13" t="s">
        <v>82</v>
      </c>
      <c r="AW631" s="13" t="s">
        <v>36</v>
      </c>
      <c r="AX631" s="13" t="s">
        <v>75</v>
      </c>
      <c r="AY631" s="243" t="s">
        <v>183</v>
      </c>
    </row>
    <row r="632" s="13" customFormat="1">
      <c r="A632" s="13"/>
      <c r="B632" s="233"/>
      <c r="C632" s="234"/>
      <c r="D632" s="235" t="s">
        <v>194</v>
      </c>
      <c r="E632" s="236" t="s">
        <v>19</v>
      </c>
      <c r="F632" s="237" t="s">
        <v>904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194</v>
      </c>
      <c r="AU632" s="243" t="s">
        <v>84</v>
      </c>
      <c r="AV632" s="13" t="s">
        <v>82</v>
      </c>
      <c r="AW632" s="13" t="s">
        <v>36</v>
      </c>
      <c r="AX632" s="13" t="s">
        <v>75</v>
      </c>
      <c r="AY632" s="243" t="s">
        <v>183</v>
      </c>
    </row>
    <row r="633" s="13" customFormat="1">
      <c r="A633" s="13"/>
      <c r="B633" s="233"/>
      <c r="C633" s="234"/>
      <c r="D633" s="235" t="s">
        <v>194</v>
      </c>
      <c r="E633" s="236" t="s">
        <v>19</v>
      </c>
      <c r="F633" s="237" t="s">
        <v>905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194</v>
      </c>
      <c r="AU633" s="243" t="s">
        <v>84</v>
      </c>
      <c r="AV633" s="13" t="s">
        <v>82</v>
      </c>
      <c r="AW633" s="13" t="s">
        <v>36</v>
      </c>
      <c r="AX633" s="13" t="s">
        <v>75</v>
      </c>
      <c r="AY633" s="243" t="s">
        <v>183</v>
      </c>
    </row>
    <row r="634" s="13" customFormat="1">
      <c r="A634" s="13"/>
      <c r="B634" s="233"/>
      <c r="C634" s="234"/>
      <c r="D634" s="235" t="s">
        <v>194</v>
      </c>
      <c r="E634" s="236" t="s">
        <v>19</v>
      </c>
      <c r="F634" s="237" t="s">
        <v>906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194</v>
      </c>
      <c r="AU634" s="243" t="s">
        <v>84</v>
      </c>
      <c r="AV634" s="13" t="s">
        <v>82</v>
      </c>
      <c r="AW634" s="13" t="s">
        <v>36</v>
      </c>
      <c r="AX634" s="13" t="s">
        <v>75</v>
      </c>
      <c r="AY634" s="243" t="s">
        <v>183</v>
      </c>
    </row>
    <row r="635" s="13" customFormat="1">
      <c r="A635" s="13"/>
      <c r="B635" s="233"/>
      <c r="C635" s="234"/>
      <c r="D635" s="235" t="s">
        <v>194</v>
      </c>
      <c r="E635" s="236" t="s">
        <v>19</v>
      </c>
      <c r="F635" s="237" t="s">
        <v>907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194</v>
      </c>
      <c r="AU635" s="243" t="s">
        <v>84</v>
      </c>
      <c r="AV635" s="13" t="s">
        <v>82</v>
      </c>
      <c r="AW635" s="13" t="s">
        <v>36</v>
      </c>
      <c r="AX635" s="13" t="s">
        <v>75</v>
      </c>
      <c r="AY635" s="243" t="s">
        <v>183</v>
      </c>
    </row>
    <row r="636" s="13" customFormat="1">
      <c r="A636" s="13"/>
      <c r="B636" s="233"/>
      <c r="C636" s="234"/>
      <c r="D636" s="235" t="s">
        <v>194</v>
      </c>
      <c r="E636" s="236" t="s">
        <v>19</v>
      </c>
      <c r="F636" s="237" t="s">
        <v>908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194</v>
      </c>
      <c r="AU636" s="243" t="s">
        <v>84</v>
      </c>
      <c r="AV636" s="13" t="s">
        <v>82</v>
      </c>
      <c r="AW636" s="13" t="s">
        <v>36</v>
      </c>
      <c r="AX636" s="13" t="s">
        <v>75</v>
      </c>
      <c r="AY636" s="243" t="s">
        <v>183</v>
      </c>
    </row>
    <row r="637" s="13" customFormat="1">
      <c r="A637" s="13"/>
      <c r="B637" s="233"/>
      <c r="C637" s="234"/>
      <c r="D637" s="235" t="s">
        <v>194</v>
      </c>
      <c r="E637" s="236" t="s">
        <v>19</v>
      </c>
      <c r="F637" s="237" t="s">
        <v>909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194</v>
      </c>
      <c r="AU637" s="243" t="s">
        <v>84</v>
      </c>
      <c r="AV637" s="13" t="s">
        <v>82</v>
      </c>
      <c r="AW637" s="13" t="s">
        <v>36</v>
      </c>
      <c r="AX637" s="13" t="s">
        <v>75</v>
      </c>
      <c r="AY637" s="243" t="s">
        <v>183</v>
      </c>
    </row>
    <row r="638" s="13" customFormat="1">
      <c r="A638" s="13"/>
      <c r="B638" s="233"/>
      <c r="C638" s="234"/>
      <c r="D638" s="235" t="s">
        <v>194</v>
      </c>
      <c r="E638" s="236" t="s">
        <v>19</v>
      </c>
      <c r="F638" s="237" t="s">
        <v>910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194</v>
      </c>
      <c r="AU638" s="243" t="s">
        <v>84</v>
      </c>
      <c r="AV638" s="13" t="s">
        <v>82</v>
      </c>
      <c r="AW638" s="13" t="s">
        <v>36</v>
      </c>
      <c r="AX638" s="13" t="s">
        <v>75</v>
      </c>
      <c r="AY638" s="243" t="s">
        <v>183</v>
      </c>
    </row>
    <row r="639" s="13" customFormat="1">
      <c r="A639" s="13"/>
      <c r="B639" s="233"/>
      <c r="C639" s="234"/>
      <c r="D639" s="235" t="s">
        <v>194</v>
      </c>
      <c r="E639" s="236" t="s">
        <v>19</v>
      </c>
      <c r="F639" s="237" t="s">
        <v>911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194</v>
      </c>
      <c r="AU639" s="243" t="s">
        <v>84</v>
      </c>
      <c r="AV639" s="13" t="s">
        <v>82</v>
      </c>
      <c r="AW639" s="13" t="s">
        <v>36</v>
      </c>
      <c r="AX639" s="13" t="s">
        <v>75</v>
      </c>
      <c r="AY639" s="243" t="s">
        <v>183</v>
      </c>
    </row>
    <row r="640" s="13" customFormat="1">
      <c r="A640" s="13"/>
      <c r="B640" s="233"/>
      <c r="C640" s="234"/>
      <c r="D640" s="235" t="s">
        <v>194</v>
      </c>
      <c r="E640" s="236" t="s">
        <v>19</v>
      </c>
      <c r="F640" s="237" t="s">
        <v>912</v>
      </c>
      <c r="G640" s="234"/>
      <c r="H640" s="236" t="s">
        <v>19</v>
      </c>
      <c r="I640" s="238"/>
      <c r="J640" s="234"/>
      <c r="K640" s="234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194</v>
      </c>
      <c r="AU640" s="243" t="s">
        <v>84</v>
      </c>
      <c r="AV640" s="13" t="s">
        <v>82</v>
      </c>
      <c r="AW640" s="13" t="s">
        <v>36</v>
      </c>
      <c r="AX640" s="13" t="s">
        <v>75</v>
      </c>
      <c r="AY640" s="243" t="s">
        <v>183</v>
      </c>
    </row>
    <row r="641" s="13" customFormat="1">
      <c r="A641" s="13"/>
      <c r="B641" s="233"/>
      <c r="C641" s="234"/>
      <c r="D641" s="235" t="s">
        <v>194</v>
      </c>
      <c r="E641" s="236" t="s">
        <v>19</v>
      </c>
      <c r="F641" s="237" t="s">
        <v>913</v>
      </c>
      <c r="G641" s="234"/>
      <c r="H641" s="236" t="s">
        <v>19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194</v>
      </c>
      <c r="AU641" s="243" t="s">
        <v>84</v>
      </c>
      <c r="AV641" s="13" t="s">
        <v>82</v>
      </c>
      <c r="AW641" s="13" t="s">
        <v>36</v>
      </c>
      <c r="AX641" s="13" t="s">
        <v>75</v>
      </c>
      <c r="AY641" s="243" t="s">
        <v>183</v>
      </c>
    </row>
    <row r="642" s="14" customFormat="1">
      <c r="A642" s="14"/>
      <c r="B642" s="244"/>
      <c r="C642" s="245"/>
      <c r="D642" s="235" t="s">
        <v>194</v>
      </c>
      <c r="E642" s="246" t="s">
        <v>19</v>
      </c>
      <c r="F642" s="247" t="s">
        <v>566</v>
      </c>
      <c r="G642" s="245"/>
      <c r="H642" s="248">
        <v>92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194</v>
      </c>
      <c r="AU642" s="254" t="s">
        <v>84</v>
      </c>
      <c r="AV642" s="14" t="s">
        <v>84</v>
      </c>
      <c r="AW642" s="14" t="s">
        <v>36</v>
      </c>
      <c r="AX642" s="14" t="s">
        <v>75</v>
      </c>
      <c r="AY642" s="254" t="s">
        <v>183</v>
      </c>
    </row>
    <row r="643" s="13" customFormat="1">
      <c r="A643" s="13"/>
      <c r="B643" s="233"/>
      <c r="C643" s="234"/>
      <c r="D643" s="235" t="s">
        <v>194</v>
      </c>
      <c r="E643" s="236" t="s">
        <v>19</v>
      </c>
      <c r="F643" s="237" t="s">
        <v>914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194</v>
      </c>
      <c r="AU643" s="243" t="s">
        <v>84</v>
      </c>
      <c r="AV643" s="13" t="s">
        <v>82</v>
      </c>
      <c r="AW643" s="13" t="s">
        <v>36</v>
      </c>
      <c r="AX643" s="13" t="s">
        <v>75</v>
      </c>
      <c r="AY643" s="243" t="s">
        <v>183</v>
      </c>
    </row>
    <row r="644" s="13" customFormat="1">
      <c r="A644" s="13"/>
      <c r="B644" s="233"/>
      <c r="C644" s="234"/>
      <c r="D644" s="235" t="s">
        <v>194</v>
      </c>
      <c r="E644" s="236" t="s">
        <v>19</v>
      </c>
      <c r="F644" s="237" t="s">
        <v>915</v>
      </c>
      <c r="G644" s="234"/>
      <c r="H644" s="236" t="s">
        <v>19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194</v>
      </c>
      <c r="AU644" s="243" t="s">
        <v>84</v>
      </c>
      <c r="AV644" s="13" t="s">
        <v>82</v>
      </c>
      <c r="AW644" s="13" t="s">
        <v>36</v>
      </c>
      <c r="AX644" s="13" t="s">
        <v>75</v>
      </c>
      <c r="AY644" s="243" t="s">
        <v>183</v>
      </c>
    </row>
    <row r="645" s="13" customFormat="1">
      <c r="A645" s="13"/>
      <c r="B645" s="233"/>
      <c r="C645" s="234"/>
      <c r="D645" s="235" t="s">
        <v>194</v>
      </c>
      <c r="E645" s="236" t="s">
        <v>19</v>
      </c>
      <c r="F645" s="237" t="s">
        <v>902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194</v>
      </c>
      <c r="AU645" s="243" t="s">
        <v>84</v>
      </c>
      <c r="AV645" s="13" t="s">
        <v>82</v>
      </c>
      <c r="AW645" s="13" t="s">
        <v>36</v>
      </c>
      <c r="AX645" s="13" t="s">
        <v>75</v>
      </c>
      <c r="AY645" s="243" t="s">
        <v>183</v>
      </c>
    </row>
    <row r="646" s="13" customFormat="1">
      <c r="A646" s="13"/>
      <c r="B646" s="233"/>
      <c r="C646" s="234"/>
      <c r="D646" s="235" t="s">
        <v>194</v>
      </c>
      <c r="E646" s="236" t="s">
        <v>19</v>
      </c>
      <c r="F646" s="237" t="s">
        <v>903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194</v>
      </c>
      <c r="AU646" s="243" t="s">
        <v>84</v>
      </c>
      <c r="AV646" s="13" t="s">
        <v>82</v>
      </c>
      <c r="AW646" s="13" t="s">
        <v>36</v>
      </c>
      <c r="AX646" s="13" t="s">
        <v>75</v>
      </c>
      <c r="AY646" s="243" t="s">
        <v>183</v>
      </c>
    </row>
    <row r="647" s="13" customFormat="1">
      <c r="A647" s="13"/>
      <c r="B647" s="233"/>
      <c r="C647" s="234"/>
      <c r="D647" s="235" t="s">
        <v>194</v>
      </c>
      <c r="E647" s="236" t="s">
        <v>19</v>
      </c>
      <c r="F647" s="237" t="s">
        <v>904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194</v>
      </c>
      <c r="AU647" s="243" t="s">
        <v>84</v>
      </c>
      <c r="AV647" s="13" t="s">
        <v>82</v>
      </c>
      <c r="AW647" s="13" t="s">
        <v>36</v>
      </c>
      <c r="AX647" s="13" t="s">
        <v>75</v>
      </c>
      <c r="AY647" s="243" t="s">
        <v>183</v>
      </c>
    </row>
    <row r="648" s="13" customFormat="1">
      <c r="A648" s="13"/>
      <c r="B648" s="233"/>
      <c r="C648" s="234"/>
      <c r="D648" s="235" t="s">
        <v>194</v>
      </c>
      <c r="E648" s="236" t="s">
        <v>19</v>
      </c>
      <c r="F648" s="237" t="s">
        <v>905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194</v>
      </c>
      <c r="AU648" s="243" t="s">
        <v>84</v>
      </c>
      <c r="AV648" s="13" t="s">
        <v>82</v>
      </c>
      <c r="AW648" s="13" t="s">
        <v>36</v>
      </c>
      <c r="AX648" s="13" t="s">
        <v>75</v>
      </c>
      <c r="AY648" s="243" t="s">
        <v>183</v>
      </c>
    </row>
    <row r="649" s="13" customFormat="1">
      <c r="A649" s="13"/>
      <c r="B649" s="233"/>
      <c r="C649" s="234"/>
      <c r="D649" s="235" t="s">
        <v>194</v>
      </c>
      <c r="E649" s="236" t="s">
        <v>19</v>
      </c>
      <c r="F649" s="237" t="s">
        <v>906</v>
      </c>
      <c r="G649" s="234"/>
      <c r="H649" s="236" t="s">
        <v>19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194</v>
      </c>
      <c r="AU649" s="243" t="s">
        <v>84</v>
      </c>
      <c r="AV649" s="13" t="s">
        <v>82</v>
      </c>
      <c r="AW649" s="13" t="s">
        <v>36</v>
      </c>
      <c r="AX649" s="13" t="s">
        <v>75</v>
      </c>
      <c r="AY649" s="243" t="s">
        <v>183</v>
      </c>
    </row>
    <row r="650" s="13" customFormat="1">
      <c r="A650" s="13"/>
      <c r="B650" s="233"/>
      <c r="C650" s="234"/>
      <c r="D650" s="235" t="s">
        <v>194</v>
      </c>
      <c r="E650" s="236" t="s">
        <v>19</v>
      </c>
      <c r="F650" s="237" t="s">
        <v>907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194</v>
      </c>
      <c r="AU650" s="243" t="s">
        <v>84</v>
      </c>
      <c r="AV650" s="13" t="s">
        <v>82</v>
      </c>
      <c r="AW650" s="13" t="s">
        <v>36</v>
      </c>
      <c r="AX650" s="13" t="s">
        <v>75</v>
      </c>
      <c r="AY650" s="243" t="s">
        <v>183</v>
      </c>
    </row>
    <row r="651" s="13" customFormat="1">
      <c r="A651" s="13"/>
      <c r="B651" s="233"/>
      <c r="C651" s="234"/>
      <c r="D651" s="235" t="s">
        <v>194</v>
      </c>
      <c r="E651" s="236" t="s">
        <v>19</v>
      </c>
      <c r="F651" s="237" t="s">
        <v>908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194</v>
      </c>
      <c r="AU651" s="243" t="s">
        <v>84</v>
      </c>
      <c r="AV651" s="13" t="s">
        <v>82</v>
      </c>
      <c r="AW651" s="13" t="s">
        <v>36</v>
      </c>
      <c r="AX651" s="13" t="s">
        <v>75</v>
      </c>
      <c r="AY651" s="243" t="s">
        <v>183</v>
      </c>
    </row>
    <row r="652" s="13" customFormat="1">
      <c r="A652" s="13"/>
      <c r="B652" s="233"/>
      <c r="C652" s="234"/>
      <c r="D652" s="235" t="s">
        <v>194</v>
      </c>
      <c r="E652" s="236" t="s">
        <v>19</v>
      </c>
      <c r="F652" s="237" t="s">
        <v>909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194</v>
      </c>
      <c r="AU652" s="243" t="s">
        <v>84</v>
      </c>
      <c r="AV652" s="13" t="s">
        <v>82</v>
      </c>
      <c r="AW652" s="13" t="s">
        <v>36</v>
      </c>
      <c r="AX652" s="13" t="s">
        <v>75</v>
      </c>
      <c r="AY652" s="243" t="s">
        <v>183</v>
      </c>
    </row>
    <row r="653" s="13" customFormat="1">
      <c r="A653" s="13"/>
      <c r="B653" s="233"/>
      <c r="C653" s="234"/>
      <c r="D653" s="235" t="s">
        <v>194</v>
      </c>
      <c r="E653" s="236" t="s">
        <v>19</v>
      </c>
      <c r="F653" s="237" t="s">
        <v>916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194</v>
      </c>
      <c r="AU653" s="243" t="s">
        <v>84</v>
      </c>
      <c r="AV653" s="13" t="s">
        <v>82</v>
      </c>
      <c r="AW653" s="13" t="s">
        <v>36</v>
      </c>
      <c r="AX653" s="13" t="s">
        <v>75</v>
      </c>
      <c r="AY653" s="243" t="s">
        <v>183</v>
      </c>
    </row>
    <row r="654" s="13" customFormat="1">
      <c r="A654" s="13"/>
      <c r="B654" s="233"/>
      <c r="C654" s="234"/>
      <c r="D654" s="235" t="s">
        <v>194</v>
      </c>
      <c r="E654" s="236" t="s">
        <v>19</v>
      </c>
      <c r="F654" s="237" t="s">
        <v>911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194</v>
      </c>
      <c r="AU654" s="243" t="s">
        <v>84</v>
      </c>
      <c r="AV654" s="13" t="s">
        <v>82</v>
      </c>
      <c r="AW654" s="13" t="s">
        <v>36</v>
      </c>
      <c r="AX654" s="13" t="s">
        <v>75</v>
      </c>
      <c r="AY654" s="243" t="s">
        <v>183</v>
      </c>
    </row>
    <row r="655" s="13" customFormat="1">
      <c r="A655" s="13"/>
      <c r="B655" s="233"/>
      <c r="C655" s="234"/>
      <c r="D655" s="235" t="s">
        <v>194</v>
      </c>
      <c r="E655" s="236" t="s">
        <v>19</v>
      </c>
      <c r="F655" s="237" t="s">
        <v>912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194</v>
      </c>
      <c r="AU655" s="243" t="s">
        <v>84</v>
      </c>
      <c r="AV655" s="13" t="s">
        <v>82</v>
      </c>
      <c r="AW655" s="13" t="s">
        <v>36</v>
      </c>
      <c r="AX655" s="13" t="s">
        <v>75</v>
      </c>
      <c r="AY655" s="243" t="s">
        <v>183</v>
      </c>
    </row>
    <row r="656" s="13" customFormat="1">
      <c r="A656" s="13"/>
      <c r="B656" s="233"/>
      <c r="C656" s="234"/>
      <c r="D656" s="235" t="s">
        <v>194</v>
      </c>
      <c r="E656" s="236" t="s">
        <v>19</v>
      </c>
      <c r="F656" s="237" t="s">
        <v>913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194</v>
      </c>
      <c r="AU656" s="243" t="s">
        <v>84</v>
      </c>
      <c r="AV656" s="13" t="s">
        <v>82</v>
      </c>
      <c r="AW656" s="13" t="s">
        <v>36</v>
      </c>
      <c r="AX656" s="13" t="s">
        <v>75</v>
      </c>
      <c r="AY656" s="243" t="s">
        <v>183</v>
      </c>
    </row>
    <row r="657" s="14" customFormat="1">
      <c r="A657" s="14"/>
      <c r="B657" s="244"/>
      <c r="C657" s="245"/>
      <c r="D657" s="235" t="s">
        <v>194</v>
      </c>
      <c r="E657" s="246" t="s">
        <v>19</v>
      </c>
      <c r="F657" s="247" t="s">
        <v>439</v>
      </c>
      <c r="G657" s="245"/>
      <c r="H657" s="248">
        <v>42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194</v>
      </c>
      <c r="AU657" s="254" t="s">
        <v>84</v>
      </c>
      <c r="AV657" s="14" t="s">
        <v>84</v>
      </c>
      <c r="AW657" s="14" t="s">
        <v>36</v>
      </c>
      <c r="AX657" s="14" t="s">
        <v>75</v>
      </c>
      <c r="AY657" s="254" t="s">
        <v>183</v>
      </c>
    </row>
    <row r="658" s="15" customFormat="1">
      <c r="A658" s="15"/>
      <c r="B658" s="259"/>
      <c r="C658" s="260"/>
      <c r="D658" s="235" t="s">
        <v>194</v>
      </c>
      <c r="E658" s="261" t="s">
        <v>19</v>
      </c>
      <c r="F658" s="262" t="s">
        <v>320</v>
      </c>
      <c r="G658" s="260"/>
      <c r="H658" s="263">
        <v>134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9" t="s">
        <v>194</v>
      </c>
      <c r="AU658" s="269" t="s">
        <v>84</v>
      </c>
      <c r="AV658" s="15" t="s">
        <v>190</v>
      </c>
      <c r="AW658" s="15" t="s">
        <v>36</v>
      </c>
      <c r="AX658" s="15" t="s">
        <v>82</v>
      </c>
      <c r="AY658" s="269" t="s">
        <v>183</v>
      </c>
    </row>
    <row r="659" s="13" customFormat="1">
      <c r="A659" s="13"/>
      <c r="B659" s="233"/>
      <c r="C659" s="234"/>
      <c r="D659" s="235" t="s">
        <v>194</v>
      </c>
      <c r="E659" s="236" t="s">
        <v>19</v>
      </c>
      <c r="F659" s="237" t="s">
        <v>917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194</v>
      </c>
      <c r="AU659" s="243" t="s">
        <v>84</v>
      </c>
      <c r="AV659" s="13" t="s">
        <v>82</v>
      </c>
      <c r="AW659" s="13" t="s">
        <v>36</v>
      </c>
      <c r="AX659" s="13" t="s">
        <v>75</v>
      </c>
      <c r="AY659" s="243" t="s">
        <v>183</v>
      </c>
    </row>
    <row r="660" s="13" customFormat="1">
      <c r="A660" s="13"/>
      <c r="B660" s="233"/>
      <c r="C660" s="234"/>
      <c r="D660" s="235" t="s">
        <v>194</v>
      </c>
      <c r="E660" s="236" t="s">
        <v>19</v>
      </c>
      <c r="F660" s="237" t="s">
        <v>918</v>
      </c>
      <c r="G660" s="234"/>
      <c r="H660" s="236" t="s">
        <v>19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194</v>
      </c>
      <c r="AU660" s="243" t="s">
        <v>84</v>
      </c>
      <c r="AV660" s="13" t="s">
        <v>82</v>
      </c>
      <c r="AW660" s="13" t="s">
        <v>36</v>
      </c>
      <c r="AX660" s="13" t="s">
        <v>75</v>
      </c>
      <c r="AY660" s="243" t="s">
        <v>183</v>
      </c>
    </row>
    <row r="661" s="13" customFormat="1">
      <c r="A661" s="13"/>
      <c r="B661" s="233"/>
      <c r="C661" s="234"/>
      <c r="D661" s="235" t="s">
        <v>194</v>
      </c>
      <c r="E661" s="236" t="s">
        <v>19</v>
      </c>
      <c r="F661" s="237" t="s">
        <v>902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194</v>
      </c>
      <c r="AU661" s="243" t="s">
        <v>84</v>
      </c>
      <c r="AV661" s="13" t="s">
        <v>82</v>
      </c>
      <c r="AW661" s="13" t="s">
        <v>36</v>
      </c>
      <c r="AX661" s="13" t="s">
        <v>75</v>
      </c>
      <c r="AY661" s="243" t="s">
        <v>183</v>
      </c>
    </row>
    <row r="662" s="13" customFormat="1">
      <c r="A662" s="13"/>
      <c r="B662" s="233"/>
      <c r="C662" s="234"/>
      <c r="D662" s="235" t="s">
        <v>194</v>
      </c>
      <c r="E662" s="236" t="s">
        <v>19</v>
      </c>
      <c r="F662" s="237" t="s">
        <v>903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194</v>
      </c>
      <c r="AU662" s="243" t="s">
        <v>84</v>
      </c>
      <c r="AV662" s="13" t="s">
        <v>82</v>
      </c>
      <c r="AW662" s="13" t="s">
        <v>36</v>
      </c>
      <c r="AX662" s="13" t="s">
        <v>75</v>
      </c>
      <c r="AY662" s="243" t="s">
        <v>183</v>
      </c>
    </row>
    <row r="663" s="13" customFormat="1">
      <c r="A663" s="13"/>
      <c r="B663" s="233"/>
      <c r="C663" s="234"/>
      <c r="D663" s="235" t="s">
        <v>194</v>
      </c>
      <c r="E663" s="236" t="s">
        <v>19</v>
      </c>
      <c r="F663" s="237" t="s">
        <v>904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194</v>
      </c>
      <c r="AU663" s="243" t="s">
        <v>84</v>
      </c>
      <c r="AV663" s="13" t="s">
        <v>82</v>
      </c>
      <c r="AW663" s="13" t="s">
        <v>36</v>
      </c>
      <c r="AX663" s="13" t="s">
        <v>75</v>
      </c>
      <c r="AY663" s="243" t="s">
        <v>183</v>
      </c>
    </row>
    <row r="664" s="13" customFormat="1">
      <c r="A664" s="13"/>
      <c r="B664" s="233"/>
      <c r="C664" s="234"/>
      <c r="D664" s="235" t="s">
        <v>194</v>
      </c>
      <c r="E664" s="236" t="s">
        <v>19</v>
      </c>
      <c r="F664" s="237" t="s">
        <v>905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194</v>
      </c>
      <c r="AU664" s="243" t="s">
        <v>84</v>
      </c>
      <c r="AV664" s="13" t="s">
        <v>82</v>
      </c>
      <c r="AW664" s="13" t="s">
        <v>36</v>
      </c>
      <c r="AX664" s="13" t="s">
        <v>75</v>
      </c>
      <c r="AY664" s="243" t="s">
        <v>183</v>
      </c>
    </row>
    <row r="665" s="13" customFormat="1">
      <c r="A665" s="13"/>
      <c r="B665" s="233"/>
      <c r="C665" s="234"/>
      <c r="D665" s="235" t="s">
        <v>194</v>
      </c>
      <c r="E665" s="236" t="s">
        <v>19</v>
      </c>
      <c r="F665" s="237" t="s">
        <v>911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194</v>
      </c>
      <c r="AU665" s="243" t="s">
        <v>84</v>
      </c>
      <c r="AV665" s="13" t="s">
        <v>82</v>
      </c>
      <c r="AW665" s="13" t="s">
        <v>36</v>
      </c>
      <c r="AX665" s="13" t="s">
        <v>75</v>
      </c>
      <c r="AY665" s="243" t="s">
        <v>183</v>
      </c>
    </row>
    <row r="666" s="13" customFormat="1">
      <c r="A666" s="13"/>
      <c r="B666" s="233"/>
      <c r="C666" s="234"/>
      <c r="D666" s="235" t="s">
        <v>194</v>
      </c>
      <c r="E666" s="236" t="s">
        <v>19</v>
      </c>
      <c r="F666" s="237" t="s">
        <v>919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194</v>
      </c>
      <c r="AU666" s="243" t="s">
        <v>84</v>
      </c>
      <c r="AV666" s="13" t="s">
        <v>82</v>
      </c>
      <c r="AW666" s="13" t="s">
        <v>36</v>
      </c>
      <c r="AX666" s="13" t="s">
        <v>75</v>
      </c>
      <c r="AY666" s="243" t="s">
        <v>183</v>
      </c>
    </row>
    <row r="667" s="13" customFormat="1">
      <c r="A667" s="13"/>
      <c r="B667" s="233"/>
      <c r="C667" s="234"/>
      <c r="D667" s="235" t="s">
        <v>194</v>
      </c>
      <c r="E667" s="236" t="s">
        <v>19</v>
      </c>
      <c r="F667" s="237" t="s">
        <v>913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194</v>
      </c>
      <c r="AU667" s="243" t="s">
        <v>84</v>
      </c>
      <c r="AV667" s="13" t="s">
        <v>82</v>
      </c>
      <c r="AW667" s="13" t="s">
        <v>36</v>
      </c>
      <c r="AX667" s="13" t="s">
        <v>75</v>
      </c>
      <c r="AY667" s="243" t="s">
        <v>183</v>
      </c>
    </row>
    <row r="668" s="13" customFormat="1">
      <c r="A668" s="13"/>
      <c r="B668" s="233"/>
      <c r="C668" s="234"/>
      <c r="D668" s="235" t="s">
        <v>194</v>
      </c>
      <c r="E668" s="236" t="s">
        <v>19</v>
      </c>
      <c r="F668" s="237" t="s">
        <v>920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194</v>
      </c>
      <c r="AU668" s="243" t="s">
        <v>84</v>
      </c>
      <c r="AV668" s="13" t="s">
        <v>82</v>
      </c>
      <c r="AW668" s="13" t="s">
        <v>36</v>
      </c>
      <c r="AX668" s="13" t="s">
        <v>75</v>
      </c>
      <c r="AY668" s="243" t="s">
        <v>183</v>
      </c>
    </row>
    <row r="669" s="13" customFormat="1">
      <c r="A669" s="13"/>
      <c r="B669" s="233"/>
      <c r="C669" s="234"/>
      <c r="D669" s="235" t="s">
        <v>194</v>
      </c>
      <c r="E669" s="236" t="s">
        <v>19</v>
      </c>
      <c r="F669" s="237" t="s">
        <v>921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194</v>
      </c>
      <c r="AU669" s="243" t="s">
        <v>84</v>
      </c>
      <c r="AV669" s="13" t="s">
        <v>82</v>
      </c>
      <c r="AW669" s="13" t="s">
        <v>36</v>
      </c>
      <c r="AX669" s="13" t="s">
        <v>75</v>
      </c>
      <c r="AY669" s="243" t="s">
        <v>183</v>
      </c>
    </row>
    <row r="670" s="14" customFormat="1">
      <c r="A670" s="14"/>
      <c r="B670" s="244"/>
      <c r="C670" s="245"/>
      <c r="D670" s="235" t="s">
        <v>194</v>
      </c>
      <c r="E670" s="246" t="s">
        <v>19</v>
      </c>
      <c r="F670" s="247" t="s">
        <v>253</v>
      </c>
      <c r="G670" s="245"/>
      <c r="H670" s="248">
        <v>12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194</v>
      </c>
      <c r="AU670" s="254" t="s">
        <v>84</v>
      </c>
      <c r="AV670" s="14" t="s">
        <v>84</v>
      </c>
      <c r="AW670" s="14" t="s">
        <v>36</v>
      </c>
      <c r="AX670" s="14" t="s">
        <v>75</v>
      </c>
      <c r="AY670" s="254" t="s">
        <v>183</v>
      </c>
    </row>
    <row r="671" s="15" customFormat="1">
      <c r="A671" s="15"/>
      <c r="B671" s="259"/>
      <c r="C671" s="260"/>
      <c r="D671" s="235" t="s">
        <v>194</v>
      </c>
      <c r="E671" s="261" t="s">
        <v>19</v>
      </c>
      <c r="F671" s="262" t="s">
        <v>320</v>
      </c>
      <c r="G671" s="260"/>
      <c r="H671" s="263">
        <v>12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9" t="s">
        <v>194</v>
      </c>
      <c r="AU671" s="269" t="s">
        <v>84</v>
      </c>
      <c r="AV671" s="15" t="s">
        <v>190</v>
      </c>
      <c r="AW671" s="15" t="s">
        <v>36</v>
      </c>
      <c r="AX671" s="15" t="s">
        <v>75</v>
      </c>
      <c r="AY671" s="269" t="s">
        <v>183</v>
      </c>
    </row>
    <row r="672" s="2" customFormat="1" ht="16.5" customHeight="1">
      <c r="A672" s="40"/>
      <c r="B672" s="41"/>
      <c r="C672" s="270" t="s">
        <v>922</v>
      </c>
      <c r="D672" s="270" t="s">
        <v>348</v>
      </c>
      <c r="E672" s="271" t="s">
        <v>923</v>
      </c>
      <c r="F672" s="272" t="s">
        <v>924</v>
      </c>
      <c r="G672" s="273" t="s">
        <v>256</v>
      </c>
      <c r="H672" s="274">
        <v>0.042999999999999997</v>
      </c>
      <c r="I672" s="275"/>
      <c r="J672" s="276">
        <f>ROUND(I672*H672,2)</f>
        <v>0</v>
      </c>
      <c r="K672" s="272" t="s">
        <v>189</v>
      </c>
      <c r="L672" s="277"/>
      <c r="M672" s="278" t="s">
        <v>19</v>
      </c>
      <c r="N672" s="279" t="s">
        <v>46</v>
      </c>
      <c r="O672" s="86"/>
      <c r="P672" s="224">
        <f>O672*H672</f>
        <v>0</v>
      </c>
      <c r="Q672" s="224">
        <v>1</v>
      </c>
      <c r="R672" s="224">
        <f>Q672*H672</f>
        <v>0.042999999999999997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370</v>
      </c>
      <c r="AT672" s="226" t="s">
        <v>348</v>
      </c>
      <c r="AU672" s="226" t="s">
        <v>84</v>
      </c>
      <c r="AY672" s="19" t="s">
        <v>183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82</v>
      </c>
      <c r="BK672" s="227">
        <f>ROUND(I672*H672,2)</f>
        <v>0</v>
      </c>
      <c r="BL672" s="19" t="s">
        <v>277</v>
      </c>
      <c r="BM672" s="226" t="s">
        <v>925</v>
      </c>
    </row>
    <row r="673" s="14" customFormat="1">
      <c r="A673" s="14"/>
      <c r="B673" s="244"/>
      <c r="C673" s="245"/>
      <c r="D673" s="235" t="s">
        <v>194</v>
      </c>
      <c r="E673" s="245"/>
      <c r="F673" s="247" t="s">
        <v>926</v>
      </c>
      <c r="G673" s="245"/>
      <c r="H673" s="248">
        <v>0.042999999999999997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194</v>
      </c>
      <c r="AU673" s="254" t="s">
        <v>84</v>
      </c>
      <c r="AV673" s="14" t="s">
        <v>84</v>
      </c>
      <c r="AW673" s="14" t="s">
        <v>4</v>
      </c>
      <c r="AX673" s="14" t="s">
        <v>82</v>
      </c>
      <c r="AY673" s="254" t="s">
        <v>183</v>
      </c>
    </row>
    <row r="674" s="2" customFormat="1" ht="21.75" customHeight="1">
      <c r="A674" s="40"/>
      <c r="B674" s="41"/>
      <c r="C674" s="215" t="s">
        <v>653</v>
      </c>
      <c r="D674" s="215" t="s">
        <v>185</v>
      </c>
      <c r="E674" s="216" t="s">
        <v>927</v>
      </c>
      <c r="F674" s="217" t="s">
        <v>928</v>
      </c>
      <c r="G674" s="218" t="s">
        <v>304</v>
      </c>
      <c r="H674" s="219">
        <v>134</v>
      </c>
      <c r="I674" s="220"/>
      <c r="J674" s="221">
        <f>ROUND(I674*H674,2)</f>
        <v>0</v>
      </c>
      <c r="K674" s="217" t="s">
        <v>189</v>
      </c>
      <c r="L674" s="46"/>
      <c r="M674" s="222" t="s">
        <v>19</v>
      </c>
      <c r="N674" s="223" t="s">
        <v>46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277</v>
      </c>
      <c r="AT674" s="226" t="s">
        <v>185</v>
      </c>
      <c r="AU674" s="226" t="s">
        <v>84</v>
      </c>
      <c r="AY674" s="19" t="s">
        <v>183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82</v>
      </c>
      <c r="BK674" s="227">
        <f>ROUND(I674*H674,2)</f>
        <v>0</v>
      </c>
      <c r="BL674" s="19" t="s">
        <v>277</v>
      </c>
      <c r="BM674" s="226" t="s">
        <v>929</v>
      </c>
    </row>
    <row r="675" s="2" customFormat="1">
      <c r="A675" s="40"/>
      <c r="B675" s="41"/>
      <c r="C675" s="42"/>
      <c r="D675" s="228" t="s">
        <v>192</v>
      </c>
      <c r="E675" s="42"/>
      <c r="F675" s="229" t="s">
        <v>930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192</v>
      </c>
      <c r="AU675" s="19" t="s">
        <v>84</v>
      </c>
    </row>
    <row r="676" s="13" customFormat="1">
      <c r="A676" s="13"/>
      <c r="B676" s="233"/>
      <c r="C676" s="234"/>
      <c r="D676" s="235" t="s">
        <v>194</v>
      </c>
      <c r="E676" s="236" t="s">
        <v>19</v>
      </c>
      <c r="F676" s="237" t="s">
        <v>899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194</v>
      </c>
      <c r="AU676" s="243" t="s">
        <v>84</v>
      </c>
      <c r="AV676" s="13" t="s">
        <v>82</v>
      </c>
      <c r="AW676" s="13" t="s">
        <v>36</v>
      </c>
      <c r="AX676" s="13" t="s">
        <v>75</v>
      </c>
      <c r="AY676" s="243" t="s">
        <v>183</v>
      </c>
    </row>
    <row r="677" s="13" customFormat="1">
      <c r="A677" s="13"/>
      <c r="B677" s="233"/>
      <c r="C677" s="234"/>
      <c r="D677" s="235" t="s">
        <v>194</v>
      </c>
      <c r="E677" s="236" t="s">
        <v>19</v>
      </c>
      <c r="F677" s="237" t="s">
        <v>900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194</v>
      </c>
      <c r="AU677" s="243" t="s">
        <v>84</v>
      </c>
      <c r="AV677" s="13" t="s">
        <v>82</v>
      </c>
      <c r="AW677" s="13" t="s">
        <v>36</v>
      </c>
      <c r="AX677" s="13" t="s">
        <v>75</v>
      </c>
      <c r="AY677" s="243" t="s">
        <v>183</v>
      </c>
    </row>
    <row r="678" s="13" customFormat="1">
      <c r="A678" s="13"/>
      <c r="B678" s="233"/>
      <c r="C678" s="234"/>
      <c r="D678" s="235" t="s">
        <v>194</v>
      </c>
      <c r="E678" s="236" t="s">
        <v>19</v>
      </c>
      <c r="F678" s="237" t="s">
        <v>901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194</v>
      </c>
      <c r="AU678" s="243" t="s">
        <v>84</v>
      </c>
      <c r="AV678" s="13" t="s">
        <v>82</v>
      </c>
      <c r="AW678" s="13" t="s">
        <v>36</v>
      </c>
      <c r="AX678" s="13" t="s">
        <v>75</v>
      </c>
      <c r="AY678" s="243" t="s">
        <v>183</v>
      </c>
    </row>
    <row r="679" s="13" customFormat="1">
      <c r="A679" s="13"/>
      <c r="B679" s="233"/>
      <c r="C679" s="234"/>
      <c r="D679" s="235" t="s">
        <v>194</v>
      </c>
      <c r="E679" s="236" t="s">
        <v>19</v>
      </c>
      <c r="F679" s="237" t="s">
        <v>902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194</v>
      </c>
      <c r="AU679" s="243" t="s">
        <v>84</v>
      </c>
      <c r="AV679" s="13" t="s">
        <v>82</v>
      </c>
      <c r="AW679" s="13" t="s">
        <v>36</v>
      </c>
      <c r="AX679" s="13" t="s">
        <v>75</v>
      </c>
      <c r="AY679" s="243" t="s">
        <v>183</v>
      </c>
    </row>
    <row r="680" s="13" customFormat="1">
      <c r="A680" s="13"/>
      <c r="B680" s="233"/>
      <c r="C680" s="234"/>
      <c r="D680" s="235" t="s">
        <v>194</v>
      </c>
      <c r="E680" s="236" t="s">
        <v>19</v>
      </c>
      <c r="F680" s="237" t="s">
        <v>903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194</v>
      </c>
      <c r="AU680" s="243" t="s">
        <v>84</v>
      </c>
      <c r="AV680" s="13" t="s">
        <v>82</v>
      </c>
      <c r="AW680" s="13" t="s">
        <v>36</v>
      </c>
      <c r="AX680" s="13" t="s">
        <v>75</v>
      </c>
      <c r="AY680" s="243" t="s">
        <v>183</v>
      </c>
    </row>
    <row r="681" s="13" customFormat="1">
      <c r="A681" s="13"/>
      <c r="B681" s="233"/>
      <c r="C681" s="234"/>
      <c r="D681" s="235" t="s">
        <v>194</v>
      </c>
      <c r="E681" s="236" t="s">
        <v>19</v>
      </c>
      <c r="F681" s="237" t="s">
        <v>904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194</v>
      </c>
      <c r="AU681" s="243" t="s">
        <v>84</v>
      </c>
      <c r="AV681" s="13" t="s">
        <v>82</v>
      </c>
      <c r="AW681" s="13" t="s">
        <v>36</v>
      </c>
      <c r="AX681" s="13" t="s">
        <v>75</v>
      </c>
      <c r="AY681" s="243" t="s">
        <v>183</v>
      </c>
    </row>
    <row r="682" s="13" customFormat="1">
      <c r="A682" s="13"/>
      <c r="B682" s="233"/>
      <c r="C682" s="234"/>
      <c r="D682" s="235" t="s">
        <v>194</v>
      </c>
      <c r="E682" s="236" t="s">
        <v>19</v>
      </c>
      <c r="F682" s="237" t="s">
        <v>905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194</v>
      </c>
      <c r="AU682" s="243" t="s">
        <v>84</v>
      </c>
      <c r="AV682" s="13" t="s">
        <v>82</v>
      </c>
      <c r="AW682" s="13" t="s">
        <v>36</v>
      </c>
      <c r="AX682" s="13" t="s">
        <v>75</v>
      </c>
      <c r="AY682" s="243" t="s">
        <v>183</v>
      </c>
    </row>
    <row r="683" s="13" customFormat="1">
      <c r="A683" s="13"/>
      <c r="B683" s="233"/>
      <c r="C683" s="234"/>
      <c r="D683" s="235" t="s">
        <v>194</v>
      </c>
      <c r="E683" s="236" t="s">
        <v>19</v>
      </c>
      <c r="F683" s="237" t="s">
        <v>906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194</v>
      </c>
      <c r="AU683" s="243" t="s">
        <v>84</v>
      </c>
      <c r="AV683" s="13" t="s">
        <v>82</v>
      </c>
      <c r="AW683" s="13" t="s">
        <v>36</v>
      </c>
      <c r="AX683" s="13" t="s">
        <v>75</v>
      </c>
      <c r="AY683" s="243" t="s">
        <v>183</v>
      </c>
    </row>
    <row r="684" s="13" customFormat="1">
      <c r="A684" s="13"/>
      <c r="B684" s="233"/>
      <c r="C684" s="234"/>
      <c r="D684" s="235" t="s">
        <v>194</v>
      </c>
      <c r="E684" s="236" t="s">
        <v>19</v>
      </c>
      <c r="F684" s="237" t="s">
        <v>907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194</v>
      </c>
      <c r="AU684" s="243" t="s">
        <v>84</v>
      </c>
      <c r="AV684" s="13" t="s">
        <v>82</v>
      </c>
      <c r="AW684" s="13" t="s">
        <v>36</v>
      </c>
      <c r="AX684" s="13" t="s">
        <v>75</v>
      </c>
      <c r="AY684" s="243" t="s">
        <v>183</v>
      </c>
    </row>
    <row r="685" s="13" customFormat="1">
      <c r="A685" s="13"/>
      <c r="B685" s="233"/>
      <c r="C685" s="234"/>
      <c r="D685" s="235" t="s">
        <v>194</v>
      </c>
      <c r="E685" s="236" t="s">
        <v>19</v>
      </c>
      <c r="F685" s="237" t="s">
        <v>908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194</v>
      </c>
      <c r="AU685" s="243" t="s">
        <v>84</v>
      </c>
      <c r="AV685" s="13" t="s">
        <v>82</v>
      </c>
      <c r="AW685" s="13" t="s">
        <v>36</v>
      </c>
      <c r="AX685" s="13" t="s">
        <v>75</v>
      </c>
      <c r="AY685" s="243" t="s">
        <v>183</v>
      </c>
    </row>
    <row r="686" s="13" customFormat="1">
      <c r="A686" s="13"/>
      <c r="B686" s="233"/>
      <c r="C686" s="234"/>
      <c r="D686" s="235" t="s">
        <v>194</v>
      </c>
      <c r="E686" s="236" t="s">
        <v>19</v>
      </c>
      <c r="F686" s="237" t="s">
        <v>909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194</v>
      </c>
      <c r="AU686" s="243" t="s">
        <v>84</v>
      </c>
      <c r="AV686" s="13" t="s">
        <v>82</v>
      </c>
      <c r="AW686" s="13" t="s">
        <v>36</v>
      </c>
      <c r="AX686" s="13" t="s">
        <v>75</v>
      </c>
      <c r="AY686" s="243" t="s">
        <v>183</v>
      </c>
    </row>
    <row r="687" s="13" customFormat="1">
      <c r="A687" s="13"/>
      <c r="B687" s="233"/>
      <c r="C687" s="234"/>
      <c r="D687" s="235" t="s">
        <v>194</v>
      </c>
      <c r="E687" s="236" t="s">
        <v>19</v>
      </c>
      <c r="F687" s="237" t="s">
        <v>910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194</v>
      </c>
      <c r="AU687" s="243" t="s">
        <v>84</v>
      </c>
      <c r="AV687" s="13" t="s">
        <v>82</v>
      </c>
      <c r="AW687" s="13" t="s">
        <v>36</v>
      </c>
      <c r="AX687" s="13" t="s">
        <v>75</v>
      </c>
      <c r="AY687" s="243" t="s">
        <v>183</v>
      </c>
    </row>
    <row r="688" s="13" customFormat="1">
      <c r="A688" s="13"/>
      <c r="B688" s="233"/>
      <c r="C688" s="234"/>
      <c r="D688" s="235" t="s">
        <v>194</v>
      </c>
      <c r="E688" s="236" t="s">
        <v>19</v>
      </c>
      <c r="F688" s="237" t="s">
        <v>911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194</v>
      </c>
      <c r="AU688" s="243" t="s">
        <v>84</v>
      </c>
      <c r="AV688" s="13" t="s">
        <v>82</v>
      </c>
      <c r="AW688" s="13" t="s">
        <v>36</v>
      </c>
      <c r="AX688" s="13" t="s">
        <v>75</v>
      </c>
      <c r="AY688" s="243" t="s">
        <v>183</v>
      </c>
    </row>
    <row r="689" s="13" customFormat="1">
      <c r="A689" s="13"/>
      <c r="B689" s="233"/>
      <c r="C689" s="234"/>
      <c r="D689" s="235" t="s">
        <v>194</v>
      </c>
      <c r="E689" s="236" t="s">
        <v>19</v>
      </c>
      <c r="F689" s="237" t="s">
        <v>912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194</v>
      </c>
      <c r="AU689" s="243" t="s">
        <v>84</v>
      </c>
      <c r="AV689" s="13" t="s">
        <v>82</v>
      </c>
      <c r="AW689" s="13" t="s">
        <v>36</v>
      </c>
      <c r="AX689" s="13" t="s">
        <v>75</v>
      </c>
      <c r="AY689" s="243" t="s">
        <v>183</v>
      </c>
    </row>
    <row r="690" s="13" customFormat="1">
      <c r="A690" s="13"/>
      <c r="B690" s="233"/>
      <c r="C690" s="234"/>
      <c r="D690" s="235" t="s">
        <v>194</v>
      </c>
      <c r="E690" s="236" t="s">
        <v>19</v>
      </c>
      <c r="F690" s="237" t="s">
        <v>913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194</v>
      </c>
      <c r="AU690" s="243" t="s">
        <v>84</v>
      </c>
      <c r="AV690" s="13" t="s">
        <v>82</v>
      </c>
      <c r="AW690" s="13" t="s">
        <v>36</v>
      </c>
      <c r="AX690" s="13" t="s">
        <v>75</v>
      </c>
      <c r="AY690" s="243" t="s">
        <v>183</v>
      </c>
    </row>
    <row r="691" s="14" customFormat="1">
      <c r="A691" s="14"/>
      <c r="B691" s="244"/>
      <c r="C691" s="245"/>
      <c r="D691" s="235" t="s">
        <v>194</v>
      </c>
      <c r="E691" s="246" t="s">
        <v>19</v>
      </c>
      <c r="F691" s="247" t="s">
        <v>566</v>
      </c>
      <c r="G691" s="245"/>
      <c r="H691" s="248">
        <v>92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194</v>
      </c>
      <c r="AU691" s="254" t="s">
        <v>84</v>
      </c>
      <c r="AV691" s="14" t="s">
        <v>84</v>
      </c>
      <c r="AW691" s="14" t="s">
        <v>36</v>
      </c>
      <c r="AX691" s="14" t="s">
        <v>75</v>
      </c>
      <c r="AY691" s="254" t="s">
        <v>183</v>
      </c>
    </row>
    <row r="692" s="13" customFormat="1">
      <c r="A692" s="13"/>
      <c r="B692" s="233"/>
      <c r="C692" s="234"/>
      <c r="D692" s="235" t="s">
        <v>194</v>
      </c>
      <c r="E692" s="236" t="s">
        <v>19</v>
      </c>
      <c r="F692" s="237" t="s">
        <v>914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194</v>
      </c>
      <c r="AU692" s="243" t="s">
        <v>84</v>
      </c>
      <c r="AV692" s="13" t="s">
        <v>82</v>
      </c>
      <c r="AW692" s="13" t="s">
        <v>36</v>
      </c>
      <c r="AX692" s="13" t="s">
        <v>75</v>
      </c>
      <c r="AY692" s="243" t="s">
        <v>183</v>
      </c>
    </row>
    <row r="693" s="13" customFormat="1">
      <c r="A693" s="13"/>
      <c r="B693" s="233"/>
      <c r="C693" s="234"/>
      <c r="D693" s="235" t="s">
        <v>194</v>
      </c>
      <c r="E693" s="236" t="s">
        <v>19</v>
      </c>
      <c r="F693" s="237" t="s">
        <v>915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194</v>
      </c>
      <c r="AU693" s="243" t="s">
        <v>84</v>
      </c>
      <c r="AV693" s="13" t="s">
        <v>82</v>
      </c>
      <c r="AW693" s="13" t="s">
        <v>36</v>
      </c>
      <c r="AX693" s="13" t="s">
        <v>75</v>
      </c>
      <c r="AY693" s="243" t="s">
        <v>183</v>
      </c>
    </row>
    <row r="694" s="13" customFormat="1">
      <c r="A694" s="13"/>
      <c r="B694" s="233"/>
      <c r="C694" s="234"/>
      <c r="D694" s="235" t="s">
        <v>194</v>
      </c>
      <c r="E694" s="236" t="s">
        <v>19</v>
      </c>
      <c r="F694" s="237" t="s">
        <v>902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194</v>
      </c>
      <c r="AU694" s="243" t="s">
        <v>84</v>
      </c>
      <c r="AV694" s="13" t="s">
        <v>82</v>
      </c>
      <c r="AW694" s="13" t="s">
        <v>36</v>
      </c>
      <c r="AX694" s="13" t="s">
        <v>75</v>
      </c>
      <c r="AY694" s="243" t="s">
        <v>183</v>
      </c>
    </row>
    <row r="695" s="13" customFormat="1">
      <c r="A695" s="13"/>
      <c r="B695" s="233"/>
      <c r="C695" s="234"/>
      <c r="D695" s="235" t="s">
        <v>194</v>
      </c>
      <c r="E695" s="236" t="s">
        <v>19</v>
      </c>
      <c r="F695" s="237" t="s">
        <v>903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194</v>
      </c>
      <c r="AU695" s="243" t="s">
        <v>84</v>
      </c>
      <c r="AV695" s="13" t="s">
        <v>82</v>
      </c>
      <c r="AW695" s="13" t="s">
        <v>36</v>
      </c>
      <c r="AX695" s="13" t="s">
        <v>75</v>
      </c>
      <c r="AY695" s="243" t="s">
        <v>183</v>
      </c>
    </row>
    <row r="696" s="13" customFormat="1">
      <c r="A696" s="13"/>
      <c r="B696" s="233"/>
      <c r="C696" s="234"/>
      <c r="D696" s="235" t="s">
        <v>194</v>
      </c>
      <c r="E696" s="236" t="s">
        <v>19</v>
      </c>
      <c r="F696" s="237" t="s">
        <v>904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194</v>
      </c>
      <c r="AU696" s="243" t="s">
        <v>84</v>
      </c>
      <c r="AV696" s="13" t="s">
        <v>82</v>
      </c>
      <c r="AW696" s="13" t="s">
        <v>36</v>
      </c>
      <c r="AX696" s="13" t="s">
        <v>75</v>
      </c>
      <c r="AY696" s="243" t="s">
        <v>183</v>
      </c>
    </row>
    <row r="697" s="13" customFormat="1">
      <c r="A697" s="13"/>
      <c r="B697" s="233"/>
      <c r="C697" s="234"/>
      <c r="D697" s="235" t="s">
        <v>194</v>
      </c>
      <c r="E697" s="236" t="s">
        <v>19</v>
      </c>
      <c r="F697" s="237" t="s">
        <v>905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194</v>
      </c>
      <c r="AU697" s="243" t="s">
        <v>84</v>
      </c>
      <c r="AV697" s="13" t="s">
        <v>82</v>
      </c>
      <c r="AW697" s="13" t="s">
        <v>36</v>
      </c>
      <c r="AX697" s="13" t="s">
        <v>75</v>
      </c>
      <c r="AY697" s="243" t="s">
        <v>183</v>
      </c>
    </row>
    <row r="698" s="13" customFormat="1">
      <c r="A698" s="13"/>
      <c r="B698" s="233"/>
      <c r="C698" s="234"/>
      <c r="D698" s="235" t="s">
        <v>194</v>
      </c>
      <c r="E698" s="236" t="s">
        <v>19</v>
      </c>
      <c r="F698" s="237" t="s">
        <v>906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194</v>
      </c>
      <c r="AU698" s="243" t="s">
        <v>84</v>
      </c>
      <c r="AV698" s="13" t="s">
        <v>82</v>
      </c>
      <c r="AW698" s="13" t="s">
        <v>36</v>
      </c>
      <c r="AX698" s="13" t="s">
        <v>75</v>
      </c>
      <c r="AY698" s="243" t="s">
        <v>183</v>
      </c>
    </row>
    <row r="699" s="13" customFormat="1">
      <c r="A699" s="13"/>
      <c r="B699" s="233"/>
      <c r="C699" s="234"/>
      <c r="D699" s="235" t="s">
        <v>194</v>
      </c>
      <c r="E699" s="236" t="s">
        <v>19</v>
      </c>
      <c r="F699" s="237" t="s">
        <v>907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194</v>
      </c>
      <c r="AU699" s="243" t="s">
        <v>84</v>
      </c>
      <c r="AV699" s="13" t="s">
        <v>82</v>
      </c>
      <c r="AW699" s="13" t="s">
        <v>36</v>
      </c>
      <c r="AX699" s="13" t="s">
        <v>75</v>
      </c>
      <c r="AY699" s="243" t="s">
        <v>183</v>
      </c>
    </row>
    <row r="700" s="13" customFormat="1">
      <c r="A700" s="13"/>
      <c r="B700" s="233"/>
      <c r="C700" s="234"/>
      <c r="D700" s="235" t="s">
        <v>194</v>
      </c>
      <c r="E700" s="236" t="s">
        <v>19</v>
      </c>
      <c r="F700" s="237" t="s">
        <v>908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194</v>
      </c>
      <c r="AU700" s="243" t="s">
        <v>84</v>
      </c>
      <c r="AV700" s="13" t="s">
        <v>82</v>
      </c>
      <c r="AW700" s="13" t="s">
        <v>36</v>
      </c>
      <c r="AX700" s="13" t="s">
        <v>75</v>
      </c>
      <c r="AY700" s="243" t="s">
        <v>183</v>
      </c>
    </row>
    <row r="701" s="13" customFormat="1">
      <c r="A701" s="13"/>
      <c r="B701" s="233"/>
      <c r="C701" s="234"/>
      <c r="D701" s="235" t="s">
        <v>194</v>
      </c>
      <c r="E701" s="236" t="s">
        <v>19</v>
      </c>
      <c r="F701" s="237" t="s">
        <v>909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194</v>
      </c>
      <c r="AU701" s="243" t="s">
        <v>84</v>
      </c>
      <c r="AV701" s="13" t="s">
        <v>82</v>
      </c>
      <c r="AW701" s="13" t="s">
        <v>36</v>
      </c>
      <c r="AX701" s="13" t="s">
        <v>75</v>
      </c>
      <c r="AY701" s="243" t="s">
        <v>183</v>
      </c>
    </row>
    <row r="702" s="13" customFormat="1">
      <c r="A702" s="13"/>
      <c r="B702" s="233"/>
      <c r="C702" s="234"/>
      <c r="D702" s="235" t="s">
        <v>194</v>
      </c>
      <c r="E702" s="236" t="s">
        <v>19</v>
      </c>
      <c r="F702" s="237" t="s">
        <v>916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194</v>
      </c>
      <c r="AU702" s="243" t="s">
        <v>84</v>
      </c>
      <c r="AV702" s="13" t="s">
        <v>82</v>
      </c>
      <c r="AW702" s="13" t="s">
        <v>36</v>
      </c>
      <c r="AX702" s="13" t="s">
        <v>75</v>
      </c>
      <c r="AY702" s="243" t="s">
        <v>183</v>
      </c>
    </row>
    <row r="703" s="13" customFormat="1">
      <c r="A703" s="13"/>
      <c r="B703" s="233"/>
      <c r="C703" s="234"/>
      <c r="D703" s="235" t="s">
        <v>194</v>
      </c>
      <c r="E703" s="236" t="s">
        <v>19</v>
      </c>
      <c r="F703" s="237" t="s">
        <v>911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194</v>
      </c>
      <c r="AU703" s="243" t="s">
        <v>84</v>
      </c>
      <c r="AV703" s="13" t="s">
        <v>82</v>
      </c>
      <c r="AW703" s="13" t="s">
        <v>36</v>
      </c>
      <c r="AX703" s="13" t="s">
        <v>75</v>
      </c>
      <c r="AY703" s="243" t="s">
        <v>183</v>
      </c>
    </row>
    <row r="704" s="13" customFormat="1">
      <c r="A704" s="13"/>
      <c r="B704" s="233"/>
      <c r="C704" s="234"/>
      <c r="D704" s="235" t="s">
        <v>194</v>
      </c>
      <c r="E704" s="236" t="s">
        <v>19</v>
      </c>
      <c r="F704" s="237" t="s">
        <v>912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194</v>
      </c>
      <c r="AU704" s="243" t="s">
        <v>84</v>
      </c>
      <c r="AV704" s="13" t="s">
        <v>82</v>
      </c>
      <c r="AW704" s="13" t="s">
        <v>36</v>
      </c>
      <c r="AX704" s="13" t="s">
        <v>75</v>
      </c>
      <c r="AY704" s="243" t="s">
        <v>183</v>
      </c>
    </row>
    <row r="705" s="13" customFormat="1">
      <c r="A705" s="13"/>
      <c r="B705" s="233"/>
      <c r="C705" s="234"/>
      <c r="D705" s="235" t="s">
        <v>194</v>
      </c>
      <c r="E705" s="236" t="s">
        <v>19</v>
      </c>
      <c r="F705" s="237" t="s">
        <v>913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194</v>
      </c>
      <c r="AU705" s="243" t="s">
        <v>84</v>
      </c>
      <c r="AV705" s="13" t="s">
        <v>82</v>
      </c>
      <c r="AW705" s="13" t="s">
        <v>36</v>
      </c>
      <c r="AX705" s="13" t="s">
        <v>75</v>
      </c>
      <c r="AY705" s="243" t="s">
        <v>183</v>
      </c>
    </row>
    <row r="706" s="14" customFormat="1">
      <c r="A706" s="14"/>
      <c r="B706" s="244"/>
      <c r="C706" s="245"/>
      <c r="D706" s="235" t="s">
        <v>194</v>
      </c>
      <c r="E706" s="246" t="s">
        <v>19</v>
      </c>
      <c r="F706" s="247" t="s">
        <v>439</v>
      </c>
      <c r="G706" s="245"/>
      <c r="H706" s="248">
        <v>42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194</v>
      </c>
      <c r="AU706" s="254" t="s">
        <v>84</v>
      </c>
      <c r="AV706" s="14" t="s">
        <v>84</v>
      </c>
      <c r="AW706" s="14" t="s">
        <v>36</v>
      </c>
      <c r="AX706" s="14" t="s">
        <v>75</v>
      </c>
      <c r="AY706" s="254" t="s">
        <v>183</v>
      </c>
    </row>
    <row r="707" s="15" customFormat="1">
      <c r="A707" s="15"/>
      <c r="B707" s="259"/>
      <c r="C707" s="260"/>
      <c r="D707" s="235" t="s">
        <v>194</v>
      </c>
      <c r="E707" s="261" t="s">
        <v>19</v>
      </c>
      <c r="F707" s="262" t="s">
        <v>320</v>
      </c>
      <c r="G707" s="260"/>
      <c r="H707" s="263">
        <v>134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9" t="s">
        <v>194</v>
      </c>
      <c r="AU707" s="269" t="s">
        <v>84</v>
      </c>
      <c r="AV707" s="15" t="s">
        <v>190</v>
      </c>
      <c r="AW707" s="15" t="s">
        <v>36</v>
      </c>
      <c r="AX707" s="15" t="s">
        <v>82</v>
      </c>
      <c r="AY707" s="269" t="s">
        <v>183</v>
      </c>
    </row>
    <row r="708" s="13" customFormat="1">
      <c r="A708" s="13"/>
      <c r="B708" s="233"/>
      <c r="C708" s="234"/>
      <c r="D708" s="235" t="s">
        <v>194</v>
      </c>
      <c r="E708" s="236" t="s">
        <v>19</v>
      </c>
      <c r="F708" s="237" t="s">
        <v>917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194</v>
      </c>
      <c r="AU708" s="243" t="s">
        <v>84</v>
      </c>
      <c r="AV708" s="13" t="s">
        <v>82</v>
      </c>
      <c r="AW708" s="13" t="s">
        <v>36</v>
      </c>
      <c r="AX708" s="13" t="s">
        <v>75</v>
      </c>
      <c r="AY708" s="243" t="s">
        <v>183</v>
      </c>
    </row>
    <row r="709" s="13" customFormat="1">
      <c r="A709" s="13"/>
      <c r="B709" s="233"/>
      <c r="C709" s="234"/>
      <c r="D709" s="235" t="s">
        <v>194</v>
      </c>
      <c r="E709" s="236" t="s">
        <v>19</v>
      </c>
      <c r="F709" s="237" t="s">
        <v>918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194</v>
      </c>
      <c r="AU709" s="243" t="s">
        <v>84</v>
      </c>
      <c r="AV709" s="13" t="s">
        <v>82</v>
      </c>
      <c r="AW709" s="13" t="s">
        <v>36</v>
      </c>
      <c r="AX709" s="13" t="s">
        <v>75</v>
      </c>
      <c r="AY709" s="243" t="s">
        <v>183</v>
      </c>
    </row>
    <row r="710" s="13" customFormat="1">
      <c r="A710" s="13"/>
      <c r="B710" s="233"/>
      <c r="C710" s="234"/>
      <c r="D710" s="235" t="s">
        <v>194</v>
      </c>
      <c r="E710" s="236" t="s">
        <v>19</v>
      </c>
      <c r="F710" s="237" t="s">
        <v>902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194</v>
      </c>
      <c r="AU710" s="243" t="s">
        <v>84</v>
      </c>
      <c r="AV710" s="13" t="s">
        <v>82</v>
      </c>
      <c r="AW710" s="13" t="s">
        <v>36</v>
      </c>
      <c r="AX710" s="13" t="s">
        <v>75</v>
      </c>
      <c r="AY710" s="243" t="s">
        <v>183</v>
      </c>
    </row>
    <row r="711" s="13" customFormat="1">
      <c r="A711" s="13"/>
      <c r="B711" s="233"/>
      <c r="C711" s="234"/>
      <c r="D711" s="235" t="s">
        <v>194</v>
      </c>
      <c r="E711" s="236" t="s">
        <v>19</v>
      </c>
      <c r="F711" s="237" t="s">
        <v>903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194</v>
      </c>
      <c r="AU711" s="243" t="s">
        <v>84</v>
      </c>
      <c r="AV711" s="13" t="s">
        <v>82</v>
      </c>
      <c r="AW711" s="13" t="s">
        <v>36</v>
      </c>
      <c r="AX711" s="13" t="s">
        <v>75</v>
      </c>
      <c r="AY711" s="243" t="s">
        <v>183</v>
      </c>
    </row>
    <row r="712" s="13" customFormat="1">
      <c r="A712" s="13"/>
      <c r="B712" s="233"/>
      <c r="C712" s="234"/>
      <c r="D712" s="235" t="s">
        <v>194</v>
      </c>
      <c r="E712" s="236" t="s">
        <v>19</v>
      </c>
      <c r="F712" s="237" t="s">
        <v>904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194</v>
      </c>
      <c r="AU712" s="243" t="s">
        <v>84</v>
      </c>
      <c r="AV712" s="13" t="s">
        <v>82</v>
      </c>
      <c r="AW712" s="13" t="s">
        <v>36</v>
      </c>
      <c r="AX712" s="13" t="s">
        <v>75</v>
      </c>
      <c r="AY712" s="243" t="s">
        <v>183</v>
      </c>
    </row>
    <row r="713" s="13" customFormat="1">
      <c r="A713" s="13"/>
      <c r="B713" s="233"/>
      <c r="C713" s="234"/>
      <c r="D713" s="235" t="s">
        <v>194</v>
      </c>
      <c r="E713" s="236" t="s">
        <v>19</v>
      </c>
      <c r="F713" s="237" t="s">
        <v>905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194</v>
      </c>
      <c r="AU713" s="243" t="s">
        <v>84</v>
      </c>
      <c r="AV713" s="13" t="s">
        <v>82</v>
      </c>
      <c r="AW713" s="13" t="s">
        <v>36</v>
      </c>
      <c r="AX713" s="13" t="s">
        <v>75</v>
      </c>
      <c r="AY713" s="243" t="s">
        <v>183</v>
      </c>
    </row>
    <row r="714" s="13" customFormat="1">
      <c r="A714" s="13"/>
      <c r="B714" s="233"/>
      <c r="C714" s="234"/>
      <c r="D714" s="235" t="s">
        <v>194</v>
      </c>
      <c r="E714" s="236" t="s">
        <v>19</v>
      </c>
      <c r="F714" s="237" t="s">
        <v>911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194</v>
      </c>
      <c r="AU714" s="243" t="s">
        <v>84</v>
      </c>
      <c r="AV714" s="13" t="s">
        <v>82</v>
      </c>
      <c r="AW714" s="13" t="s">
        <v>36</v>
      </c>
      <c r="AX714" s="13" t="s">
        <v>75</v>
      </c>
      <c r="AY714" s="243" t="s">
        <v>183</v>
      </c>
    </row>
    <row r="715" s="13" customFormat="1">
      <c r="A715" s="13"/>
      <c r="B715" s="233"/>
      <c r="C715" s="234"/>
      <c r="D715" s="235" t="s">
        <v>194</v>
      </c>
      <c r="E715" s="236" t="s">
        <v>19</v>
      </c>
      <c r="F715" s="237" t="s">
        <v>919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194</v>
      </c>
      <c r="AU715" s="243" t="s">
        <v>84</v>
      </c>
      <c r="AV715" s="13" t="s">
        <v>82</v>
      </c>
      <c r="AW715" s="13" t="s">
        <v>36</v>
      </c>
      <c r="AX715" s="13" t="s">
        <v>75</v>
      </c>
      <c r="AY715" s="243" t="s">
        <v>183</v>
      </c>
    </row>
    <row r="716" s="13" customFormat="1">
      <c r="A716" s="13"/>
      <c r="B716" s="233"/>
      <c r="C716" s="234"/>
      <c r="D716" s="235" t="s">
        <v>194</v>
      </c>
      <c r="E716" s="236" t="s">
        <v>19</v>
      </c>
      <c r="F716" s="237" t="s">
        <v>913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194</v>
      </c>
      <c r="AU716" s="243" t="s">
        <v>84</v>
      </c>
      <c r="AV716" s="13" t="s">
        <v>82</v>
      </c>
      <c r="AW716" s="13" t="s">
        <v>36</v>
      </c>
      <c r="AX716" s="13" t="s">
        <v>75</v>
      </c>
      <c r="AY716" s="243" t="s">
        <v>183</v>
      </c>
    </row>
    <row r="717" s="13" customFormat="1">
      <c r="A717" s="13"/>
      <c r="B717" s="233"/>
      <c r="C717" s="234"/>
      <c r="D717" s="235" t="s">
        <v>194</v>
      </c>
      <c r="E717" s="236" t="s">
        <v>19</v>
      </c>
      <c r="F717" s="237" t="s">
        <v>920</v>
      </c>
      <c r="G717" s="234"/>
      <c r="H717" s="236" t="s">
        <v>19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194</v>
      </c>
      <c r="AU717" s="243" t="s">
        <v>84</v>
      </c>
      <c r="AV717" s="13" t="s">
        <v>82</v>
      </c>
      <c r="AW717" s="13" t="s">
        <v>36</v>
      </c>
      <c r="AX717" s="13" t="s">
        <v>75</v>
      </c>
      <c r="AY717" s="243" t="s">
        <v>183</v>
      </c>
    </row>
    <row r="718" s="13" customFormat="1">
      <c r="A718" s="13"/>
      <c r="B718" s="233"/>
      <c r="C718" s="234"/>
      <c r="D718" s="235" t="s">
        <v>194</v>
      </c>
      <c r="E718" s="236" t="s">
        <v>19</v>
      </c>
      <c r="F718" s="237" t="s">
        <v>921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194</v>
      </c>
      <c r="AU718" s="243" t="s">
        <v>84</v>
      </c>
      <c r="AV718" s="13" t="s">
        <v>82</v>
      </c>
      <c r="AW718" s="13" t="s">
        <v>36</v>
      </c>
      <c r="AX718" s="13" t="s">
        <v>75</v>
      </c>
      <c r="AY718" s="243" t="s">
        <v>183</v>
      </c>
    </row>
    <row r="719" s="14" customFormat="1">
      <c r="A719" s="14"/>
      <c r="B719" s="244"/>
      <c r="C719" s="245"/>
      <c r="D719" s="235" t="s">
        <v>194</v>
      </c>
      <c r="E719" s="246" t="s">
        <v>19</v>
      </c>
      <c r="F719" s="247" t="s">
        <v>253</v>
      </c>
      <c r="G719" s="245"/>
      <c r="H719" s="248">
        <v>12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194</v>
      </c>
      <c r="AU719" s="254" t="s">
        <v>84</v>
      </c>
      <c r="AV719" s="14" t="s">
        <v>84</v>
      </c>
      <c r="AW719" s="14" t="s">
        <v>36</v>
      </c>
      <c r="AX719" s="14" t="s">
        <v>75</v>
      </c>
      <c r="AY719" s="254" t="s">
        <v>183</v>
      </c>
    </row>
    <row r="720" s="15" customFormat="1">
      <c r="A720" s="15"/>
      <c r="B720" s="259"/>
      <c r="C720" s="260"/>
      <c r="D720" s="235" t="s">
        <v>194</v>
      </c>
      <c r="E720" s="261" t="s">
        <v>19</v>
      </c>
      <c r="F720" s="262" t="s">
        <v>320</v>
      </c>
      <c r="G720" s="260"/>
      <c r="H720" s="263">
        <v>12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9" t="s">
        <v>194</v>
      </c>
      <c r="AU720" s="269" t="s">
        <v>84</v>
      </c>
      <c r="AV720" s="15" t="s">
        <v>190</v>
      </c>
      <c r="AW720" s="15" t="s">
        <v>36</v>
      </c>
      <c r="AX720" s="15" t="s">
        <v>75</v>
      </c>
      <c r="AY720" s="269" t="s">
        <v>183</v>
      </c>
    </row>
    <row r="721" s="2" customFormat="1" ht="24.15" customHeight="1">
      <c r="A721" s="40"/>
      <c r="B721" s="41"/>
      <c r="C721" s="270" t="s">
        <v>931</v>
      </c>
      <c r="D721" s="270" t="s">
        <v>348</v>
      </c>
      <c r="E721" s="271" t="s">
        <v>932</v>
      </c>
      <c r="F721" s="272" t="s">
        <v>933</v>
      </c>
      <c r="G721" s="273" t="s">
        <v>304</v>
      </c>
      <c r="H721" s="274">
        <v>156.17699999999999</v>
      </c>
      <c r="I721" s="275"/>
      <c r="J721" s="276">
        <f>ROUND(I721*H721,2)</f>
        <v>0</v>
      </c>
      <c r="K721" s="272" t="s">
        <v>189</v>
      </c>
      <c r="L721" s="277"/>
      <c r="M721" s="278" t="s">
        <v>19</v>
      </c>
      <c r="N721" s="279" t="s">
        <v>46</v>
      </c>
      <c r="O721" s="86"/>
      <c r="P721" s="224">
        <f>O721*H721</f>
        <v>0</v>
      </c>
      <c r="Q721" s="224">
        <v>0.0047999999999999996</v>
      </c>
      <c r="R721" s="224">
        <f>Q721*H721</f>
        <v>0.74964959999999992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370</v>
      </c>
      <c r="AT721" s="226" t="s">
        <v>348</v>
      </c>
      <c r="AU721" s="226" t="s">
        <v>84</v>
      </c>
      <c r="AY721" s="19" t="s">
        <v>183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82</v>
      </c>
      <c r="BK721" s="227">
        <f>ROUND(I721*H721,2)</f>
        <v>0</v>
      </c>
      <c r="BL721" s="19" t="s">
        <v>277</v>
      </c>
      <c r="BM721" s="226" t="s">
        <v>934</v>
      </c>
    </row>
    <row r="722" s="14" customFormat="1">
      <c r="A722" s="14"/>
      <c r="B722" s="244"/>
      <c r="C722" s="245"/>
      <c r="D722" s="235" t="s">
        <v>194</v>
      </c>
      <c r="E722" s="245"/>
      <c r="F722" s="247" t="s">
        <v>935</v>
      </c>
      <c r="G722" s="245"/>
      <c r="H722" s="248">
        <v>156.17699999999999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194</v>
      </c>
      <c r="AU722" s="254" t="s">
        <v>84</v>
      </c>
      <c r="AV722" s="14" t="s">
        <v>84</v>
      </c>
      <c r="AW722" s="14" t="s">
        <v>4</v>
      </c>
      <c r="AX722" s="14" t="s">
        <v>82</v>
      </c>
      <c r="AY722" s="254" t="s">
        <v>183</v>
      </c>
    </row>
    <row r="723" s="2" customFormat="1" ht="33" customHeight="1">
      <c r="A723" s="40"/>
      <c r="B723" s="41"/>
      <c r="C723" s="215" t="s">
        <v>660</v>
      </c>
      <c r="D723" s="215" t="s">
        <v>185</v>
      </c>
      <c r="E723" s="216" t="s">
        <v>936</v>
      </c>
      <c r="F723" s="217" t="s">
        <v>937</v>
      </c>
      <c r="G723" s="218" t="s">
        <v>188</v>
      </c>
      <c r="H723" s="219">
        <v>804</v>
      </c>
      <c r="I723" s="220"/>
      <c r="J723" s="221">
        <f>ROUND(I723*H723,2)</f>
        <v>0</v>
      </c>
      <c r="K723" s="217" t="s">
        <v>189</v>
      </c>
      <c r="L723" s="46"/>
      <c r="M723" s="222" t="s">
        <v>19</v>
      </c>
      <c r="N723" s="223" t="s">
        <v>46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277</v>
      </c>
      <c r="AT723" s="226" t="s">
        <v>185</v>
      </c>
      <c r="AU723" s="226" t="s">
        <v>84</v>
      </c>
      <c r="AY723" s="19" t="s">
        <v>183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82</v>
      </c>
      <c r="BK723" s="227">
        <f>ROUND(I723*H723,2)</f>
        <v>0</v>
      </c>
      <c r="BL723" s="19" t="s">
        <v>277</v>
      </c>
      <c r="BM723" s="226" t="s">
        <v>938</v>
      </c>
    </row>
    <row r="724" s="2" customFormat="1">
      <c r="A724" s="40"/>
      <c r="B724" s="41"/>
      <c r="C724" s="42"/>
      <c r="D724" s="228" t="s">
        <v>192</v>
      </c>
      <c r="E724" s="42"/>
      <c r="F724" s="229" t="s">
        <v>939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192</v>
      </c>
      <c r="AU724" s="19" t="s">
        <v>84</v>
      </c>
    </row>
    <row r="725" s="14" customFormat="1">
      <c r="A725" s="14"/>
      <c r="B725" s="244"/>
      <c r="C725" s="245"/>
      <c r="D725" s="235" t="s">
        <v>194</v>
      </c>
      <c r="E725" s="246" t="s">
        <v>19</v>
      </c>
      <c r="F725" s="247" t="s">
        <v>940</v>
      </c>
      <c r="G725" s="245"/>
      <c r="H725" s="248">
        <v>804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194</v>
      </c>
      <c r="AU725" s="254" t="s">
        <v>84</v>
      </c>
      <c r="AV725" s="14" t="s">
        <v>84</v>
      </c>
      <c r="AW725" s="14" t="s">
        <v>36</v>
      </c>
      <c r="AX725" s="14" t="s">
        <v>82</v>
      </c>
      <c r="AY725" s="254" t="s">
        <v>183</v>
      </c>
    </row>
    <row r="726" s="2" customFormat="1" ht="16.5" customHeight="1">
      <c r="A726" s="40"/>
      <c r="B726" s="41"/>
      <c r="C726" s="270" t="s">
        <v>941</v>
      </c>
      <c r="D726" s="270" t="s">
        <v>348</v>
      </c>
      <c r="E726" s="271" t="s">
        <v>942</v>
      </c>
      <c r="F726" s="272" t="s">
        <v>943</v>
      </c>
      <c r="G726" s="273" t="s">
        <v>188</v>
      </c>
      <c r="H726" s="274">
        <v>844.20000000000005</v>
      </c>
      <c r="I726" s="275"/>
      <c r="J726" s="276">
        <f>ROUND(I726*H726,2)</f>
        <v>0</v>
      </c>
      <c r="K726" s="272" t="s">
        <v>189</v>
      </c>
      <c r="L726" s="277"/>
      <c r="M726" s="278" t="s">
        <v>19</v>
      </c>
      <c r="N726" s="279" t="s">
        <v>46</v>
      </c>
      <c r="O726" s="86"/>
      <c r="P726" s="224">
        <f>O726*H726</f>
        <v>0</v>
      </c>
      <c r="Q726" s="224">
        <v>3.0000000000000001E-05</v>
      </c>
      <c r="R726" s="224">
        <f>Q726*H726</f>
        <v>0.025326000000000001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370</v>
      </c>
      <c r="AT726" s="226" t="s">
        <v>348</v>
      </c>
      <c r="AU726" s="226" t="s">
        <v>84</v>
      </c>
      <c r="AY726" s="19" t="s">
        <v>183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82</v>
      </c>
      <c r="BK726" s="227">
        <f>ROUND(I726*H726,2)</f>
        <v>0</v>
      </c>
      <c r="BL726" s="19" t="s">
        <v>277</v>
      </c>
      <c r="BM726" s="226" t="s">
        <v>944</v>
      </c>
    </row>
    <row r="727" s="14" customFormat="1">
      <c r="A727" s="14"/>
      <c r="B727" s="244"/>
      <c r="C727" s="245"/>
      <c r="D727" s="235" t="s">
        <v>194</v>
      </c>
      <c r="E727" s="245"/>
      <c r="F727" s="247" t="s">
        <v>945</v>
      </c>
      <c r="G727" s="245"/>
      <c r="H727" s="248">
        <v>844.20000000000005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194</v>
      </c>
      <c r="AU727" s="254" t="s">
        <v>84</v>
      </c>
      <c r="AV727" s="14" t="s">
        <v>84</v>
      </c>
      <c r="AW727" s="14" t="s">
        <v>4</v>
      </c>
      <c r="AX727" s="14" t="s">
        <v>82</v>
      </c>
      <c r="AY727" s="254" t="s">
        <v>183</v>
      </c>
    </row>
    <row r="728" s="2" customFormat="1" ht="37.8" customHeight="1">
      <c r="A728" s="40"/>
      <c r="B728" s="41"/>
      <c r="C728" s="215" t="s">
        <v>668</v>
      </c>
      <c r="D728" s="215" t="s">
        <v>185</v>
      </c>
      <c r="E728" s="216" t="s">
        <v>946</v>
      </c>
      <c r="F728" s="217" t="s">
        <v>947</v>
      </c>
      <c r="G728" s="218" t="s">
        <v>304</v>
      </c>
      <c r="H728" s="219">
        <v>134</v>
      </c>
      <c r="I728" s="220"/>
      <c r="J728" s="221">
        <f>ROUND(I728*H728,2)</f>
        <v>0</v>
      </c>
      <c r="K728" s="217" t="s">
        <v>189</v>
      </c>
      <c r="L728" s="46"/>
      <c r="M728" s="222" t="s">
        <v>19</v>
      </c>
      <c r="N728" s="223" t="s">
        <v>46</v>
      </c>
      <c r="O728" s="86"/>
      <c r="P728" s="224">
        <f>O728*H728</f>
        <v>0</v>
      </c>
      <c r="Q728" s="224">
        <v>0.00021849599999999999</v>
      </c>
      <c r="R728" s="224">
        <f>Q728*H728</f>
        <v>0.029278463999999997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277</v>
      </c>
      <c r="AT728" s="226" t="s">
        <v>185</v>
      </c>
      <c r="AU728" s="226" t="s">
        <v>84</v>
      </c>
      <c r="AY728" s="19" t="s">
        <v>183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82</v>
      </c>
      <c r="BK728" s="227">
        <f>ROUND(I728*H728,2)</f>
        <v>0</v>
      </c>
      <c r="BL728" s="19" t="s">
        <v>277</v>
      </c>
      <c r="BM728" s="226" t="s">
        <v>948</v>
      </c>
    </row>
    <row r="729" s="2" customFormat="1">
      <c r="A729" s="40"/>
      <c r="B729" s="41"/>
      <c r="C729" s="42"/>
      <c r="D729" s="228" t="s">
        <v>192</v>
      </c>
      <c r="E729" s="42"/>
      <c r="F729" s="229" t="s">
        <v>949</v>
      </c>
      <c r="G729" s="42"/>
      <c r="H729" s="42"/>
      <c r="I729" s="230"/>
      <c r="J729" s="42"/>
      <c r="K729" s="42"/>
      <c r="L729" s="46"/>
      <c r="M729" s="231"/>
      <c r="N729" s="232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192</v>
      </c>
      <c r="AU729" s="19" t="s">
        <v>84</v>
      </c>
    </row>
    <row r="730" s="13" customFormat="1">
      <c r="A730" s="13"/>
      <c r="B730" s="233"/>
      <c r="C730" s="234"/>
      <c r="D730" s="235" t="s">
        <v>194</v>
      </c>
      <c r="E730" s="236" t="s">
        <v>19</v>
      </c>
      <c r="F730" s="237" t="s">
        <v>899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194</v>
      </c>
      <c r="AU730" s="243" t="s">
        <v>84</v>
      </c>
      <c r="AV730" s="13" t="s">
        <v>82</v>
      </c>
      <c r="AW730" s="13" t="s">
        <v>36</v>
      </c>
      <c r="AX730" s="13" t="s">
        <v>75</v>
      </c>
      <c r="AY730" s="243" t="s">
        <v>183</v>
      </c>
    </row>
    <row r="731" s="13" customFormat="1">
      <c r="A731" s="13"/>
      <c r="B731" s="233"/>
      <c r="C731" s="234"/>
      <c r="D731" s="235" t="s">
        <v>194</v>
      </c>
      <c r="E731" s="236" t="s">
        <v>19</v>
      </c>
      <c r="F731" s="237" t="s">
        <v>900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194</v>
      </c>
      <c r="AU731" s="243" t="s">
        <v>84</v>
      </c>
      <c r="AV731" s="13" t="s">
        <v>82</v>
      </c>
      <c r="AW731" s="13" t="s">
        <v>36</v>
      </c>
      <c r="AX731" s="13" t="s">
        <v>75</v>
      </c>
      <c r="AY731" s="243" t="s">
        <v>183</v>
      </c>
    </row>
    <row r="732" s="13" customFormat="1">
      <c r="A732" s="13"/>
      <c r="B732" s="233"/>
      <c r="C732" s="234"/>
      <c r="D732" s="235" t="s">
        <v>194</v>
      </c>
      <c r="E732" s="236" t="s">
        <v>19</v>
      </c>
      <c r="F732" s="237" t="s">
        <v>901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194</v>
      </c>
      <c r="AU732" s="243" t="s">
        <v>84</v>
      </c>
      <c r="AV732" s="13" t="s">
        <v>82</v>
      </c>
      <c r="AW732" s="13" t="s">
        <v>36</v>
      </c>
      <c r="AX732" s="13" t="s">
        <v>75</v>
      </c>
      <c r="AY732" s="243" t="s">
        <v>183</v>
      </c>
    </row>
    <row r="733" s="13" customFormat="1">
      <c r="A733" s="13"/>
      <c r="B733" s="233"/>
      <c r="C733" s="234"/>
      <c r="D733" s="235" t="s">
        <v>194</v>
      </c>
      <c r="E733" s="236" t="s">
        <v>19</v>
      </c>
      <c r="F733" s="237" t="s">
        <v>902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194</v>
      </c>
      <c r="AU733" s="243" t="s">
        <v>84</v>
      </c>
      <c r="AV733" s="13" t="s">
        <v>82</v>
      </c>
      <c r="AW733" s="13" t="s">
        <v>36</v>
      </c>
      <c r="AX733" s="13" t="s">
        <v>75</v>
      </c>
      <c r="AY733" s="243" t="s">
        <v>183</v>
      </c>
    </row>
    <row r="734" s="13" customFormat="1">
      <c r="A734" s="13"/>
      <c r="B734" s="233"/>
      <c r="C734" s="234"/>
      <c r="D734" s="235" t="s">
        <v>194</v>
      </c>
      <c r="E734" s="236" t="s">
        <v>19</v>
      </c>
      <c r="F734" s="237" t="s">
        <v>903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194</v>
      </c>
      <c r="AU734" s="243" t="s">
        <v>84</v>
      </c>
      <c r="AV734" s="13" t="s">
        <v>82</v>
      </c>
      <c r="AW734" s="13" t="s">
        <v>36</v>
      </c>
      <c r="AX734" s="13" t="s">
        <v>75</v>
      </c>
      <c r="AY734" s="243" t="s">
        <v>183</v>
      </c>
    </row>
    <row r="735" s="13" customFormat="1">
      <c r="A735" s="13"/>
      <c r="B735" s="233"/>
      <c r="C735" s="234"/>
      <c r="D735" s="235" t="s">
        <v>194</v>
      </c>
      <c r="E735" s="236" t="s">
        <v>19</v>
      </c>
      <c r="F735" s="237" t="s">
        <v>904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194</v>
      </c>
      <c r="AU735" s="243" t="s">
        <v>84</v>
      </c>
      <c r="AV735" s="13" t="s">
        <v>82</v>
      </c>
      <c r="AW735" s="13" t="s">
        <v>36</v>
      </c>
      <c r="AX735" s="13" t="s">
        <v>75</v>
      </c>
      <c r="AY735" s="243" t="s">
        <v>183</v>
      </c>
    </row>
    <row r="736" s="13" customFormat="1">
      <c r="A736" s="13"/>
      <c r="B736" s="233"/>
      <c r="C736" s="234"/>
      <c r="D736" s="235" t="s">
        <v>194</v>
      </c>
      <c r="E736" s="236" t="s">
        <v>19</v>
      </c>
      <c r="F736" s="237" t="s">
        <v>905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194</v>
      </c>
      <c r="AU736" s="243" t="s">
        <v>84</v>
      </c>
      <c r="AV736" s="13" t="s">
        <v>82</v>
      </c>
      <c r="AW736" s="13" t="s">
        <v>36</v>
      </c>
      <c r="AX736" s="13" t="s">
        <v>75</v>
      </c>
      <c r="AY736" s="243" t="s">
        <v>183</v>
      </c>
    </row>
    <row r="737" s="13" customFormat="1">
      <c r="A737" s="13"/>
      <c r="B737" s="233"/>
      <c r="C737" s="234"/>
      <c r="D737" s="235" t="s">
        <v>194</v>
      </c>
      <c r="E737" s="236" t="s">
        <v>19</v>
      </c>
      <c r="F737" s="237" t="s">
        <v>906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194</v>
      </c>
      <c r="AU737" s="243" t="s">
        <v>84</v>
      </c>
      <c r="AV737" s="13" t="s">
        <v>82</v>
      </c>
      <c r="AW737" s="13" t="s">
        <v>36</v>
      </c>
      <c r="AX737" s="13" t="s">
        <v>75</v>
      </c>
      <c r="AY737" s="243" t="s">
        <v>183</v>
      </c>
    </row>
    <row r="738" s="13" customFormat="1">
      <c r="A738" s="13"/>
      <c r="B738" s="233"/>
      <c r="C738" s="234"/>
      <c r="D738" s="235" t="s">
        <v>194</v>
      </c>
      <c r="E738" s="236" t="s">
        <v>19</v>
      </c>
      <c r="F738" s="237" t="s">
        <v>907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194</v>
      </c>
      <c r="AU738" s="243" t="s">
        <v>84</v>
      </c>
      <c r="AV738" s="13" t="s">
        <v>82</v>
      </c>
      <c r="AW738" s="13" t="s">
        <v>36</v>
      </c>
      <c r="AX738" s="13" t="s">
        <v>75</v>
      </c>
      <c r="AY738" s="243" t="s">
        <v>183</v>
      </c>
    </row>
    <row r="739" s="13" customFormat="1">
      <c r="A739" s="13"/>
      <c r="B739" s="233"/>
      <c r="C739" s="234"/>
      <c r="D739" s="235" t="s">
        <v>194</v>
      </c>
      <c r="E739" s="236" t="s">
        <v>19</v>
      </c>
      <c r="F739" s="237" t="s">
        <v>908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194</v>
      </c>
      <c r="AU739" s="243" t="s">
        <v>84</v>
      </c>
      <c r="AV739" s="13" t="s">
        <v>82</v>
      </c>
      <c r="AW739" s="13" t="s">
        <v>36</v>
      </c>
      <c r="AX739" s="13" t="s">
        <v>75</v>
      </c>
      <c r="AY739" s="243" t="s">
        <v>183</v>
      </c>
    </row>
    <row r="740" s="13" customFormat="1">
      <c r="A740" s="13"/>
      <c r="B740" s="233"/>
      <c r="C740" s="234"/>
      <c r="D740" s="235" t="s">
        <v>194</v>
      </c>
      <c r="E740" s="236" t="s">
        <v>19</v>
      </c>
      <c r="F740" s="237" t="s">
        <v>909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194</v>
      </c>
      <c r="AU740" s="243" t="s">
        <v>84</v>
      </c>
      <c r="AV740" s="13" t="s">
        <v>82</v>
      </c>
      <c r="AW740" s="13" t="s">
        <v>36</v>
      </c>
      <c r="AX740" s="13" t="s">
        <v>75</v>
      </c>
      <c r="AY740" s="243" t="s">
        <v>183</v>
      </c>
    </row>
    <row r="741" s="13" customFormat="1">
      <c r="A741" s="13"/>
      <c r="B741" s="233"/>
      <c r="C741" s="234"/>
      <c r="D741" s="235" t="s">
        <v>194</v>
      </c>
      <c r="E741" s="236" t="s">
        <v>19</v>
      </c>
      <c r="F741" s="237" t="s">
        <v>910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194</v>
      </c>
      <c r="AU741" s="243" t="s">
        <v>84</v>
      </c>
      <c r="AV741" s="13" t="s">
        <v>82</v>
      </c>
      <c r="AW741" s="13" t="s">
        <v>36</v>
      </c>
      <c r="AX741" s="13" t="s">
        <v>75</v>
      </c>
      <c r="AY741" s="243" t="s">
        <v>183</v>
      </c>
    </row>
    <row r="742" s="13" customFormat="1">
      <c r="A742" s="13"/>
      <c r="B742" s="233"/>
      <c r="C742" s="234"/>
      <c r="D742" s="235" t="s">
        <v>194</v>
      </c>
      <c r="E742" s="236" t="s">
        <v>19</v>
      </c>
      <c r="F742" s="237" t="s">
        <v>911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194</v>
      </c>
      <c r="AU742" s="243" t="s">
        <v>84</v>
      </c>
      <c r="AV742" s="13" t="s">
        <v>82</v>
      </c>
      <c r="AW742" s="13" t="s">
        <v>36</v>
      </c>
      <c r="AX742" s="13" t="s">
        <v>75</v>
      </c>
      <c r="AY742" s="243" t="s">
        <v>183</v>
      </c>
    </row>
    <row r="743" s="13" customFormat="1">
      <c r="A743" s="13"/>
      <c r="B743" s="233"/>
      <c r="C743" s="234"/>
      <c r="D743" s="235" t="s">
        <v>194</v>
      </c>
      <c r="E743" s="236" t="s">
        <v>19</v>
      </c>
      <c r="F743" s="237" t="s">
        <v>912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194</v>
      </c>
      <c r="AU743" s="243" t="s">
        <v>84</v>
      </c>
      <c r="AV743" s="13" t="s">
        <v>82</v>
      </c>
      <c r="AW743" s="13" t="s">
        <v>36</v>
      </c>
      <c r="AX743" s="13" t="s">
        <v>75</v>
      </c>
      <c r="AY743" s="243" t="s">
        <v>183</v>
      </c>
    </row>
    <row r="744" s="13" customFormat="1">
      <c r="A744" s="13"/>
      <c r="B744" s="233"/>
      <c r="C744" s="234"/>
      <c r="D744" s="235" t="s">
        <v>194</v>
      </c>
      <c r="E744" s="236" t="s">
        <v>19</v>
      </c>
      <c r="F744" s="237" t="s">
        <v>913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194</v>
      </c>
      <c r="AU744" s="243" t="s">
        <v>84</v>
      </c>
      <c r="AV744" s="13" t="s">
        <v>82</v>
      </c>
      <c r="AW744" s="13" t="s">
        <v>36</v>
      </c>
      <c r="AX744" s="13" t="s">
        <v>75</v>
      </c>
      <c r="AY744" s="243" t="s">
        <v>183</v>
      </c>
    </row>
    <row r="745" s="14" customFormat="1">
      <c r="A745" s="14"/>
      <c r="B745" s="244"/>
      <c r="C745" s="245"/>
      <c r="D745" s="235" t="s">
        <v>194</v>
      </c>
      <c r="E745" s="246" t="s">
        <v>19</v>
      </c>
      <c r="F745" s="247" t="s">
        <v>566</v>
      </c>
      <c r="G745" s="245"/>
      <c r="H745" s="248">
        <v>92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194</v>
      </c>
      <c r="AU745" s="254" t="s">
        <v>84</v>
      </c>
      <c r="AV745" s="14" t="s">
        <v>84</v>
      </c>
      <c r="AW745" s="14" t="s">
        <v>36</v>
      </c>
      <c r="AX745" s="14" t="s">
        <v>75</v>
      </c>
      <c r="AY745" s="254" t="s">
        <v>183</v>
      </c>
    </row>
    <row r="746" s="13" customFormat="1">
      <c r="A746" s="13"/>
      <c r="B746" s="233"/>
      <c r="C746" s="234"/>
      <c r="D746" s="235" t="s">
        <v>194</v>
      </c>
      <c r="E746" s="236" t="s">
        <v>19</v>
      </c>
      <c r="F746" s="237" t="s">
        <v>914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194</v>
      </c>
      <c r="AU746" s="243" t="s">
        <v>84</v>
      </c>
      <c r="AV746" s="13" t="s">
        <v>82</v>
      </c>
      <c r="AW746" s="13" t="s">
        <v>36</v>
      </c>
      <c r="AX746" s="13" t="s">
        <v>75</v>
      </c>
      <c r="AY746" s="243" t="s">
        <v>183</v>
      </c>
    </row>
    <row r="747" s="13" customFormat="1">
      <c r="A747" s="13"/>
      <c r="B747" s="233"/>
      <c r="C747" s="234"/>
      <c r="D747" s="235" t="s">
        <v>194</v>
      </c>
      <c r="E747" s="236" t="s">
        <v>19</v>
      </c>
      <c r="F747" s="237" t="s">
        <v>915</v>
      </c>
      <c r="G747" s="234"/>
      <c r="H747" s="236" t="s">
        <v>19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194</v>
      </c>
      <c r="AU747" s="243" t="s">
        <v>84</v>
      </c>
      <c r="AV747" s="13" t="s">
        <v>82</v>
      </c>
      <c r="AW747" s="13" t="s">
        <v>36</v>
      </c>
      <c r="AX747" s="13" t="s">
        <v>75</v>
      </c>
      <c r="AY747" s="243" t="s">
        <v>183</v>
      </c>
    </row>
    <row r="748" s="13" customFormat="1">
      <c r="A748" s="13"/>
      <c r="B748" s="233"/>
      <c r="C748" s="234"/>
      <c r="D748" s="235" t="s">
        <v>194</v>
      </c>
      <c r="E748" s="236" t="s">
        <v>19</v>
      </c>
      <c r="F748" s="237" t="s">
        <v>902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194</v>
      </c>
      <c r="AU748" s="243" t="s">
        <v>84</v>
      </c>
      <c r="AV748" s="13" t="s">
        <v>82</v>
      </c>
      <c r="AW748" s="13" t="s">
        <v>36</v>
      </c>
      <c r="AX748" s="13" t="s">
        <v>75</v>
      </c>
      <c r="AY748" s="243" t="s">
        <v>183</v>
      </c>
    </row>
    <row r="749" s="13" customFormat="1">
      <c r="A749" s="13"/>
      <c r="B749" s="233"/>
      <c r="C749" s="234"/>
      <c r="D749" s="235" t="s">
        <v>194</v>
      </c>
      <c r="E749" s="236" t="s">
        <v>19</v>
      </c>
      <c r="F749" s="237" t="s">
        <v>903</v>
      </c>
      <c r="G749" s="234"/>
      <c r="H749" s="236" t="s">
        <v>19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194</v>
      </c>
      <c r="AU749" s="243" t="s">
        <v>84</v>
      </c>
      <c r="AV749" s="13" t="s">
        <v>82</v>
      </c>
      <c r="AW749" s="13" t="s">
        <v>36</v>
      </c>
      <c r="AX749" s="13" t="s">
        <v>75</v>
      </c>
      <c r="AY749" s="243" t="s">
        <v>183</v>
      </c>
    </row>
    <row r="750" s="13" customFormat="1">
      <c r="A750" s="13"/>
      <c r="B750" s="233"/>
      <c r="C750" s="234"/>
      <c r="D750" s="235" t="s">
        <v>194</v>
      </c>
      <c r="E750" s="236" t="s">
        <v>19</v>
      </c>
      <c r="F750" s="237" t="s">
        <v>904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194</v>
      </c>
      <c r="AU750" s="243" t="s">
        <v>84</v>
      </c>
      <c r="AV750" s="13" t="s">
        <v>82</v>
      </c>
      <c r="AW750" s="13" t="s">
        <v>36</v>
      </c>
      <c r="AX750" s="13" t="s">
        <v>75</v>
      </c>
      <c r="AY750" s="243" t="s">
        <v>183</v>
      </c>
    </row>
    <row r="751" s="13" customFormat="1">
      <c r="A751" s="13"/>
      <c r="B751" s="233"/>
      <c r="C751" s="234"/>
      <c r="D751" s="235" t="s">
        <v>194</v>
      </c>
      <c r="E751" s="236" t="s">
        <v>19</v>
      </c>
      <c r="F751" s="237" t="s">
        <v>905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194</v>
      </c>
      <c r="AU751" s="243" t="s">
        <v>84</v>
      </c>
      <c r="AV751" s="13" t="s">
        <v>82</v>
      </c>
      <c r="AW751" s="13" t="s">
        <v>36</v>
      </c>
      <c r="AX751" s="13" t="s">
        <v>75</v>
      </c>
      <c r="AY751" s="243" t="s">
        <v>183</v>
      </c>
    </row>
    <row r="752" s="13" customFormat="1">
      <c r="A752" s="13"/>
      <c r="B752" s="233"/>
      <c r="C752" s="234"/>
      <c r="D752" s="235" t="s">
        <v>194</v>
      </c>
      <c r="E752" s="236" t="s">
        <v>19</v>
      </c>
      <c r="F752" s="237" t="s">
        <v>906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194</v>
      </c>
      <c r="AU752" s="243" t="s">
        <v>84</v>
      </c>
      <c r="AV752" s="13" t="s">
        <v>82</v>
      </c>
      <c r="AW752" s="13" t="s">
        <v>36</v>
      </c>
      <c r="AX752" s="13" t="s">
        <v>75</v>
      </c>
      <c r="AY752" s="243" t="s">
        <v>183</v>
      </c>
    </row>
    <row r="753" s="13" customFormat="1">
      <c r="A753" s="13"/>
      <c r="B753" s="233"/>
      <c r="C753" s="234"/>
      <c r="D753" s="235" t="s">
        <v>194</v>
      </c>
      <c r="E753" s="236" t="s">
        <v>19</v>
      </c>
      <c r="F753" s="237" t="s">
        <v>907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194</v>
      </c>
      <c r="AU753" s="243" t="s">
        <v>84</v>
      </c>
      <c r="AV753" s="13" t="s">
        <v>82</v>
      </c>
      <c r="AW753" s="13" t="s">
        <v>36</v>
      </c>
      <c r="AX753" s="13" t="s">
        <v>75</v>
      </c>
      <c r="AY753" s="243" t="s">
        <v>183</v>
      </c>
    </row>
    <row r="754" s="13" customFormat="1">
      <c r="A754" s="13"/>
      <c r="B754" s="233"/>
      <c r="C754" s="234"/>
      <c r="D754" s="235" t="s">
        <v>194</v>
      </c>
      <c r="E754" s="236" t="s">
        <v>19</v>
      </c>
      <c r="F754" s="237" t="s">
        <v>908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194</v>
      </c>
      <c r="AU754" s="243" t="s">
        <v>84</v>
      </c>
      <c r="AV754" s="13" t="s">
        <v>82</v>
      </c>
      <c r="AW754" s="13" t="s">
        <v>36</v>
      </c>
      <c r="AX754" s="13" t="s">
        <v>75</v>
      </c>
      <c r="AY754" s="243" t="s">
        <v>183</v>
      </c>
    </row>
    <row r="755" s="13" customFormat="1">
      <c r="A755" s="13"/>
      <c r="B755" s="233"/>
      <c r="C755" s="234"/>
      <c r="D755" s="235" t="s">
        <v>194</v>
      </c>
      <c r="E755" s="236" t="s">
        <v>19</v>
      </c>
      <c r="F755" s="237" t="s">
        <v>909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194</v>
      </c>
      <c r="AU755" s="243" t="s">
        <v>84</v>
      </c>
      <c r="AV755" s="13" t="s">
        <v>82</v>
      </c>
      <c r="AW755" s="13" t="s">
        <v>36</v>
      </c>
      <c r="AX755" s="13" t="s">
        <v>75</v>
      </c>
      <c r="AY755" s="243" t="s">
        <v>183</v>
      </c>
    </row>
    <row r="756" s="13" customFormat="1">
      <c r="A756" s="13"/>
      <c r="B756" s="233"/>
      <c r="C756" s="234"/>
      <c r="D756" s="235" t="s">
        <v>194</v>
      </c>
      <c r="E756" s="236" t="s">
        <v>19</v>
      </c>
      <c r="F756" s="237" t="s">
        <v>916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194</v>
      </c>
      <c r="AU756" s="243" t="s">
        <v>84</v>
      </c>
      <c r="AV756" s="13" t="s">
        <v>82</v>
      </c>
      <c r="AW756" s="13" t="s">
        <v>36</v>
      </c>
      <c r="AX756" s="13" t="s">
        <v>75</v>
      </c>
      <c r="AY756" s="243" t="s">
        <v>183</v>
      </c>
    </row>
    <row r="757" s="13" customFormat="1">
      <c r="A757" s="13"/>
      <c r="B757" s="233"/>
      <c r="C757" s="234"/>
      <c r="D757" s="235" t="s">
        <v>194</v>
      </c>
      <c r="E757" s="236" t="s">
        <v>19</v>
      </c>
      <c r="F757" s="237" t="s">
        <v>911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194</v>
      </c>
      <c r="AU757" s="243" t="s">
        <v>84</v>
      </c>
      <c r="AV757" s="13" t="s">
        <v>82</v>
      </c>
      <c r="AW757" s="13" t="s">
        <v>36</v>
      </c>
      <c r="AX757" s="13" t="s">
        <v>75</v>
      </c>
      <c r="AY757" s="243" t="s">
        <v>183</v>
      </c>
    </row>
    <row r="758" s="13" customFormat="1">
      <c r="A758" s="13"/>
      <c r="B758" s="233"/>
      <c r="C758" s="234"/>
      <c r="D758" s="235" t="s">
        <v>194</v>
      </c>
      <c r="E758" s="236" t="s">
        <v>19</v>
      </c>
      <c r="F758" s="237" t="s">
        <v>912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194</v>
      </c>
      <c r="AU758" s="243" t="s">
        <v>84</v>
      </c>
      <c r="AV758" s="13" t="s">
        <v>82</v>
      </c>
      <c r="AW758" s="13" t="s">
        <v>36</v>
      </c>
      <c r="AX758" s="13" t="s">
        <v>75</v>
      </c>
      <c r="AY758" s="243" t="s">
        <v>183</v>
      </c>
    </row>
    <row r="759" s="13" customFormat="1">
      <c r="A759" s="13"/>
      <c r="B759" s="233"/>
      <c r="C759" s="234"/>
      <c r="D759" s="235" t="s">
        <v>194</v>
      </c>
      <c r="E759" s="236" t="s">
        <v>19</v>
      </c>
      <c r="F759" s="237" t="s">
        <v>913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194</v>
      </c>
      <c r="AU759" s="243" t="s">
        <v>84</v>
      </c>
      <c r="AV759" s="13" t="s">
        <v>82</v>
      </c>
      <c r="AW759" s="13" t="s">
        <v>36</v>
      </c>
      <c r="AX759" s="13" t="s">
        <v>75</v>
      </c>
      <c r="AY759" s="243" t="s">
        <v>183</v>
      </c>
    </row>
    <row r="760" s="14" customFormat="1">
      <c r="A760" s="14"/>
      <c r="B760" s="244"/>
      <c r="C760" s="245"/>
      <c r="D760" s="235" t="s">
        <v>194</v>
      </c>
      <c r="E760" s="246" t="s">
        <v>19</v>
      </c>
      <c r="F760" s="247" t="s">
        <v>439</v>
      </c>
      <c r="G760" s="245"/>
      <c r="H760" s="248">
        <v>42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194</v>
      </c>
      <c r="AU760" s="254" t="s">
        <v>84</v>
      </c>
      <c r="AV760" s="14" t="s">
        <v>84</v>
      </c>
      <c r="AW760" s="14" t="s">
        <v>36</v>
      </c>
      <c r="AX760" s="14" t="s">
        <v>75</v>
      </c>
      <c r="AY760" s="254" t="s">
        <v>183</v>
      </c>
    </row>
    <row r="761" s="15" customFormat="1">
      <c r="A761" s="15"/>
      <c r="B761" s="259"/>
      <c r="C761" s="260"/>
      <c r="D761" s="235" t="s">
        <v>194</v>
      </c>
      <c r="E761" s="261" t="s">
        <v>19</v>
      </c>
      <c r="F761" s="262" t="s">
        <v>320</v>
      </c>
      <c r="G761" s="260"/>
      <c r="H761" s="263">
        <v>134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9" t="s">
        <v>194</v>
      </c>
      <c r="AU761" s="269" t="s">
        <v>84</v>
      </c>
      <c r="AV761" s="15" t="s">
        <v>190</v>
      </c>
      <c r="AW761" s="15" t="s">
        <v>36</v>
      </c>
      <c r="AX761" s="15" t="s">
        <v>82</v>
      </c>
      <c r="AY761" s="269" t="s">
        <v>183</v>
      </c>
    </row>
    <row r="762" s="2" customFormat="1" ht="16.5" customHeight="1">
      <c r="A762" s="40"/>
      <c r="B762" s="41"/>
      <c r="C762" s="270" t="s">
        <v>950</v>
      </c>
      <c r="D762" s="270" t="s">
        <v>348</v>
      </c>
      <c r="E762" s="271" t="s">
        <v>951</v>
      </c>
      <c r="F762" s="272" t="s">
        <v>952</v>
      </c>
      <c r="G762" s="273" t="s">
        <v>304</v>
      </c>
      <c r="H762" s="274">
        <v>156.17699999999999</v>
      </c>
      <c r="I762" s="275"/>
      <c r="J762" s="276">
        <f>ROUND(I762*H762,2)</f>
        <v>0</v>
      </c>
      <c r="K762" s="272" t="s">
        <v>189</v>
      </c>
      <c r="L762" s="277"/>
      <c r="M762" s="278" t="s">
        <v>19</v>
      </c>
      <c r="N762" s="279" t="s">
        <v>46</v>
      </c>
      <c r="O762" s="86"/>
      <c r="P762" s="224">
        <f>O762*H762</f>
        <v>0</v>
      </c>
      <c r="Q762" s="224">
        <v>0.0019</v>
      </c>
      <c r="R762" s="224">
        <f>Q762*H762</f>
        <v>0.29673630000000001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370</v>
      </c>
      <c r="AT762" s="226" t="s">
        <v>348</v>
      </c>
      <c r="AU762" s="226" t="s">
        <v>84</v>
      </c>
      <c r="AY762" s="19" t="s">
        <v>183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82</v>
      </c>
      <c r="BK762" s="227">
        <f>ROUND(I762*H762,2)</f>
        <v>0</v>
      </c>
      <c r="BL762" s="19" t="s">
        <v>277</v>
      </c>
      <c r="BM762" s="226" t="s">
        <v>953</v>
      </c>
    </row>
    <row r="763" s="14" customFormat="1">
      <c r="A763" s="14"/>
      <c r="B763" s="244"/>
      <c r="C763" s="245"/>
      <c r="D763" s="235" t="s">
        <v>194</v>
      </c>
      <c r="E763" s="245"/>
      <c r="F763" s="247" t="s">
        <v>935</v>
      </c>
      <c r="G763" s="245"/>
      <c r="H763" s="248">
        <v>156.17699999999999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194</v>
      </c>
      <c r="AU763" s="254" t="s">
        <v>84</v>
      </c>
      <c r="AV763" s="14" t="s">
        <v>84</v>
      </c>
      <c r="AW763" s="14" t="s">
        <v>4</v>
      </c>
      <c r="AX763" s="14" t="s">
        <v>82</v>
      </c>
      <c r="AY763" s="254" t="s">
        <v>183</v>
      </c>
    </row>
    <row r="764" s="2" customFormat="1" ht="21.75" customHeight="1">
      <c r="A764" s="40"/>
      <c r="B764" s="41"/>
      <c r="C764" s="215" t="s">
        <v>674</v>
      </c>
      <c r="D764" s="215" t="s">
        <v>185</v>
      </c>
      <c r="E764" s="216" t="s">
        <v>954</v>
      </c>
      <c r="F764" s="217" t="s">
        <v>955</v>
      </c>
      <c r="G764" s="218" t="s">
        <v>304</v>
      </c>
      <c r="H764" s="219">
        <v>134</v>
      </c>
      <c r="I764" s="220"/>
      <c r="J764" s="221">
        <f>ROUND(I764*H764,2)</f>
        <v>0</v>
      </c>
      <c r="K764" s="217" t="s">
        <v>189</v>
      </c>
      <c r="L764" s="46"/>
      <c r="M764" s="222" t="s">
        <v>19</v>
      </c>
      <c r="N764" s="223" t="s">
        <v>46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277</v>
      </c>
      <c r="AT764" s="226" t="s">
        <v>185</v>
      </c>
      <c r="AU764" s="226" t="s">
        <v>84</v>
      </c>
      <c r="AY764" s="19" t="s">
        <v>183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82</v>
      </c>
      <c r="BK764" s="227">
        <f>ROUND(I764*H764,2)</f>
        <v>0</v>
      </c>
      <c r="BL764" s="19" t="s">
        <v>277</v>
      </c>
      <c r="BM764" s="226" t="s">
        <v>956</v>
      </c>
    </row>
    <row r="765" s="2" customFormat="1">
      <c r="A765" s="40"/>
      <c r="B765" s="41"/>
      <c r="C765" s="42"/>
      <c r="D765" s="228" t="s">
        <v>192</v>
      </c>
      <c r="E765" s="42"/>
      <c r="F765" s="229" t="s">
        <v>957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192</v>
      </c>
      <c r="AU765" s="19" t="s">
        <v>84</v>
      </c>
    </row>
    <row r="766" s="13" customFormat="1">
      <c r="A766" s="13"/>
      <c r="B766" s="233"/>
      <c r="C766" s="234"/>
      <c r="D766" s="235" t="s">
        <v>194</v>
      </c>
      <c r="E766" s="236" t="s">
        <v>19</v>
      </c>
      <c r="F766" s="237" t="s">
        <v>899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194</v>
      </c>
      <c r="AU766" s="243" t="s">
        <v>84</v>
      </c>
      <c r="AV766" s="13" t="s">
        <v>82</v>
      </c>
      <c r="AW766" s="13" t="s">
        <v>36</v>
      </c>
      <c r="AX766" s="13" t="s">
        <v>75</v>
      </c>
      <c r="AY766" s="243" t="s">
        <v>183</v>
      </c>
    </row>
    <row r="767" s="13" customFormat="1">
      <c r="A767" s="13"/>
      <c r="B767" s="233"/>
      <c r="C767" s="234"/>
      <c r="D767" s="235" t="s">
        <v>194</v>
      </c>
      <c r="E767" s="236" t="s">
        <v>19</v>
      </c>
      <c r="F767" s="237" t="s">
        <v>900</v>
      </c>
      <c r="G767" s="234"/>
      <c r="H767" s="236" t="s">
        <v>19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194</v>
      </c>
      <c r="AU767" s="243" t="s">
        <v>84</v>
      </c>
      <c r="AV767" s="13" t="s">
        <v>82</v>
      </c>
      <c r="AW767" s="13" t="s">
        <v>36</v>
      </c>
      <c r="AX767" s="13" t="s">
        <v>75</v>
      </c>
      <c r="AY767" s="243" t="s">
        <v>183</v>
      </c>
    </row>
    <row r="768" s="13" customFormat="1">
      <c r="A768" s="13"/>
      <c r="B768" s="233"/>
      <c r="C768" s="234"/>
      <c r="D768" s="235" t="s">
        <v>194</v>
      </c>
      <c r="E768" s="236" t="s">
        <v>19</v>
      </c>
      <c r="F768" s="237" t="s">
        <v>901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194</v>
      </c>
      <c r="AU768" s="243" t="s">
        <v>84</v>
      </c>
      <c r="AV768" s="13" t="s">
        <v>82</v>
      </c>
      <c r="AW768" s="13" t="s">
        <v>36</v>
      </c>
      <c r="AX768" s="13" t="s">
        <v>75</v>
      </c>
      <c r="AY768" s="243" t="s">
        <v>183</v>
      </c>
    </row>
    <row r="769" s="13" customFormat="1">
      <c r="A769" s="13"/>
      <c r="B769" s="233"/>
      <c r="C769" s="234"/>
      <c r="D769" s="235" t="s">
        <v>194</v>
      </c>
      <c r="E769" s="236" t="s">
        <v>19</v>
      </c>
      <c r="F769" s="237" t="s">
        <v>902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194</v>
      </c>
      <c r="AU769" s="243" t="s">
        <v>84</v>
      </c>
      <c r="AV769" s="13" t="s">
        <v>82</v>
      </c>
      <c r="AW769" s="13" t="s">
        <v>36</v>
      </c>
      <c r="AX769" s="13" t="s">
        <v>75</v>
      </c>
      <c r="AY769" s="243" t="s">
        <v>183</v>
      </c>
    </row>
    <row r="770" s="13" customFormat="1">
      <c r="A770" s="13"/>
      <c r="B770" s="233"/>
      <c r="C770" s="234"/>
      <c r="D770" s="235" t="s">
        <v>194</v>
      </c>
      <c r="E770" s="236" t="s">
        <v>19</v>
      </c>
      <c r="F770" s="237" t="s">
        <v>903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194</v>
      </c>
      <c r="AU770" s="243" t="s">
        <v>84</v>
      </c>
      <c r="AV770" s="13" t="s">
        <v>82</v>
      </c>
      <c r="AW770" s="13" t="s">
        <v>36</v>
      </c>
      <c r="AX770" s="13" t="s">
        <v>75</v>
      </c>
      <c r="AY770" s="243" t="s">
        <v>183</v>
      </c>
    </row>
    <row r="771" s="13" customFormat="1">
      <c r="A771" s="13"/>
      <c r="B771" s="233"/>
      <c r="C771" s="234"/>
      <c r="D771" s="235" t="s">
        <v>194</v>
      </c>
      <c r="E771" s="236" t="s">
        <v>19</v>
      </c>
      <c r="F771" s="237" t="s">
        <v>904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194</v>
      </c>
      <c r="AU771" s="243" t="s">
        <v>84</v>
      </c>
      <c r="AV771" s="13" t="s">
        <v>82</v>
      </c>
      <c r="AW771" s="13" t="s">
        <v>36</v>
      </c>
      <c r="AX771" s="13" t="s">
        <v>75</v>
      </c>
      <c r="AY771" s="243" t="s">
        <v>183</v>
      </c>
    </row>
    <row r="772" s="13" customFormat="1">
      <c r="A772" s="13"/>
      <c r="B772" s="233"/>
      <c r="C772" s="234"/>
      <c r="D772" s="235" t="s">
        <v>194</v>
      </c>
      <c r="E772" s="236" t="s">
        <v>19</v>
      </c>
      <c r="F772" s="237" t="s">
        <v>905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194</v>
      </c>
      <c r="AU772" s="243" t="s">
        <v>84</v>
      </c>
      <c r="AV772" s="13" t="s">
        <v>82</v>
      </c>
      <c r="AW772" s="13" t="s">
        <v>36</v>
      </c>
      <c r="AX772" s="13" t="s">
        <v>75</v>
      </c>
      <c r="AY772" s="243" t="s">
        <v>183</v>
      </c>
    </row>
    <row r="773" s="13" customFormat="1">
      <c r="A773" s="13"/>
      <c r="B773" s="233"/>
      <c r="C773" s="234"/>
      <c r="D773" s="235" t="s">
        <v>194</v>
      </c>
      <c r="E773" s="236" t="s">
        <v>19</v>
      </c>
      <c r="F773" s="237" t="s">
        <v>906</v>
      </c>
      <c r="G773" s="234"/>
      <c r="H773" s="236" t="s">
        <v>19</v>
      </c>
      <c r="I773" s="238"/>
      <c r="J773" s="234"/>
      <c r="K773" s="234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194</v>
      </c>
      <c r="AU773" s="243" t="s">
        <v>84</v>
      </c>
      <c r="AV773" s="13" t="s">
        <v>82</v>
      </c>
      <c r="AW773" s="13" t="s">
        <v>36</v>
      </c>
      <c r="AX773" s="13" t="s">
        <v>75</v>
      </c>
      <c r="AY773" s="243" t="s">
        <v>183</v>
      </c>
    </row>
    <row r="774" s="13" customFormat="1">
      <c r="A774" s="13"/>
      <c r="B774" s="233"/>
      <c r="C774" s="234"/>
      <c r="D774" s="235" t="s">
        <v>194</v>
      </c>
      <c r="E774" s="236" t="s">
        <v>19</v>
      </c>
      <c r="F774" s="237" t="s">
        <v>907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194</v>
      </c>
      <c r="AU774" s="243" t="s">
        <v>84</v>
      </c>
      <c r="AV774" s="13" t="s">
        <v>82</v>
      </c>
      <c r="AW774" s="13" t="s">
        <v>36</v>
      </c>
      <c r="AX774" s="13" t="s">
        <v>75</v>
      </c>
      <c r="AY774" s="243" t="s">
        <v>183</v>
      </c>
    </row>
    <row r="775" s="13" customFormat="1">
      <c r="A775" s="13"/>
      <c r="B775" s="233"/>
      <c r="C775" s="234"/>
      <c r="D775" s="235" t="s">
        <v>194</v>
      </c>
      <c r="E775" s="236" t="s">
        <v>19</v>
      </c>
      <c r="F775" s="237" t="s">
        <v>908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194</v>
      </c>
      <c r="AU775" s="243" t="s">
        <v>84</v>
      </c>
      <c r="AV775" s="13" t="s">
        <v>82</v>
      </c>
      <c r="AW775" s="13" t="s">
        <v>36</v>
      </c>
      <c r="AX775" s="13" t="s">
        <v>75</v>
      </c>
      <c r="AY775" s="243" t="s">
        <v>183</v>
      </c>
    </row>
    <row r="776" s="13" customFormat="1">
      <c r="A776" s="13"/>
      <c r="B776" s="233"/>
      <c r="C776" s="234"/>
      <c r="D776" s="235" t="s">
        <v>194</v>
      </c>
      <c r="E776" s="236" t="s">
        <v>19</v>
      </c>
      <c r="F776" s="237" t="s">
        <v>909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194</v>
      </c>
      <c r="AU776" s="243" t="s">
        <v>84</v>
      </c>
      <c r="AV776" s="13" t="s">
        <v>82</v>
      </c>
      <c r="AW776" s="13" t="s">
        <v>36</v>
      </c>
      <c r="AX776" s="13" t="s">
        <v>75</v>
      </c>
      <c r="AY776" s="243" t="s">
        <v>183</v>
      </c>
    </row>
    <row r="777" s="13" customFormat="1">
      <c r="A777" s="13"/>
      <c r="B777" s="233"/>
      <c r="C777" s="234"/>
      <c r="D777" s="235" t="s">
        <v>194</v>
      </c>
      <c r="E777" s="236" t="s">
        <v>19</v>
      </c>
      <c r="F777" s="237" t="s">
        <v>910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194</v>
      </c>
      <c r="AU777" s="243" t="s">
        <v>84</v>
      </c>
      <c r="AV777" s="13" t="s">
        <v>82</v>
      </c>
      <c r="AW777" s="13" t="s">
        <v>36</v>
      </c>
      <c r="AX777" s="13" t="s">
        <v>75</v>
      </c>
      <c r="AY777" s="243" t="s">
        <v>183</v>
      </c>
    </row>
    <row r="778" s="13" customFormat="1">
      <c r="A778" s="13"/>
      <c r="B778" s="233"/>
      <c r="C778" s="234"/>
      <c r="D778" s="235" t="s">
        <v>194</v>
      </c>
      <c r="E778" s="236" t="s">
        <v>19</v>
      </c>
      <c r="F778" s="237" t="s">
        <v>911</v>
      </c>
      <c r="G778" s="234"/>
      <c r="H778" s="236" t="s">
        <v>19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194</v>
      </c>
      <c r="AU778" s="243" t="s">
        <v>84</v>
      </c>
      <c r="AV778" s="13" t="s">
        <v>82</v>
      </c>
      <c r="AW778" s="13" t="s">
        <v>36</v>
      </c>
      <c r="AX778" s="13" t="s">
        <v>75</v>
      </c>
      <c r="AY778" s="243" t="s">
        <v>183</v>
      </c>
    </row>
    <row r="779" s="13" customFormat="1">
      <c r="A779" s="13"/>
      <c r="B779" s="233"/>
      <c r="C779" s="234"/>
      <c r="D779" s="235" t="s">
        <v>194</v>
      </c>
      <c r="E779" s="236" t="s">
        <v>19</v>
      </c>
      <c r="F779" s="237" t="s">
        <v>912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194</v>
      </c>
      <c r="AU779" s="243" t="s">
        <v>84</v>
      </c>
      <c r="AV779" s="13" t="s">
        <v>82</v>
      </c>
      <c r="AW779" s="13" t="s">
        <v>36</v>
      </c>
      <c r="AX779" s="13" t="s">
        <v>75</v>
      </c>
      <c r="AY779" s="243" t="s">
        <v>183</v>
      </c>
    </row>
    <row r="780" s="13" customFormat="1">
      <c r="A780" s="13"/>
      <c r="B780" s="233"/>
      <c r="C780" s="234"/>
      <c r="D780" s="235" t="s">
        <v>194</v>
      </c>
      <c r="E780" s="236" t="s">
        <v>19</v>
      </c>
      <c r="F780" s="237" t="s">
        <v>913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194</v>
      </c>
      <c r="AU780" s="243" t="s">
        <v>84</v>
      </c>
      <c r="AV780" s="13" t="s">
        <v>82</v>
      </c>
      <c r="AW780" s="13" t="s">
        <v>36</v>
      </c>
      <c r="AX780" s="13" t="s">
        <v>75</v>
      </c>
      <c r="AY780" s="243" t="s">
        <v>183</v>
      </c>
    </row>
    <row r="781" s="14" customFormat="1">
      <c r="A781" s="14"/>
      <c r="B781" s="244"/>
      <c r="C781" s="245"/>
      <c r="D781" s="235" t="s">
        <v>194</v>
      </c>
      <c r="E781" s="246" t="s">
        <v>19</v>
      </c>
      <c r="F781" s="247" t="s">
        <v>566</v>
      </c>
      <c r="G781" s="245"/>
      <c r="H781" s="248">
        <v>92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194</v>
      </c>
      <c r="AU781" s="254" t="s">
        <v>84</v>
      </c>
      <c r="AV781" s="14" t="s">
        <v>84</v>
      </c>
      <c r="AW781" s="14" t="s">
        <v>36</v>
      </c>
      <c r="AX781" s="14" t="s">
        <v>75</v>
      </c>
      <c r="AY781" s="254" t="s">
        <v>183</v>
      </c>
    </row>
    <row r="782" s="13" customFormat="1">
      <c r="A782" s="13"/>
      <c r="B782" s="233"/>
      <c r="C782" s="234"/>
      <c r="D782" s="235" t="s">
        <v>194</v>
      </c>
      <c r="E782" s="236" t="s">
        <v>19</v>
      </c>
      <c r="F782" s="237" t="s">
        <v>914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194</v>
      </c>
      <c r="AU782" s="243" t="s">
        <v>84</v>
      </c>
      <c r="AV782" s="13" t="s">
        <v>82</v>
      </c>
      <c r="AW782" s="13" t="s">
        <v>36</v>
      </c>
      <c r="AX782" s="13" t="s">
        <v>75</v>
      </c>
      <c r="AY782" s="243" t="s">
        <v>183</v>
      </c>
    </row>
    <row r="783" s="13" customFormat="1">
      <c r="A783" s="13"/>
      <c r="B783" s="233"/>
      <c r="C783" s="234"/>
      <c r="D783" s="235" t="s">
        <v>194</v>
      </c>
      <c r="E783" s="236" t="s">
        <v>19</v>
      </c>
      <c r="F783" s="237" t="s">
        <v>915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194</v>
      </c>
      <c r="AU783" s="243" t="s">
        <v>84</v>
      </c>
      <c r="AV783" s="13" t="s">
        <v>82</v>
      </c>
      <c r="AW783" s="13" t="s">
        <v>36</v>
      </c>
      <c r="AX783" s="13" t="s">
        <v>75</v>
      </c>
      <c r="AY783" s="243" t="s">
        <v>183</v>
      </c>
    </row>
    <row r="784" s="13" customFormat="1">
      <c r="A784" s="13"/>
      <c r="B784" s="233"/>
      <c r="C784" s="234"/>
      <c r="D784" s="235" t="s">
        <v>194</v>
      </c>
      <c r="E784" s="236" t="s">
        <v>19</v>
      </c>
      <c r="F784" s="237" t="s">
        <v>902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194</v>
      </c>
      <c r="AU784" s="243" t="s">
        <v>84</v>
      </c>
      <c r="AV784" s="13" t="s">
        <v>82</v>
      </c>
      <c r="AW784" s="13" t="s">
        <v>36</v>
      </c>
      <c r="AX784" s="13" t="s">
        <v>75</v>
      </c>
      <c r="AY784" s="243" t="s">
        <v>183</v>
      </c>
    </row>
    <row r="785" s="13" customFormat="1">
      <c r="A785" s="13"/>
      <c r="B785" s="233"/>
      <c r="C785" s="234"/>
      <c r="D785" s="235" t="s">
        <v>194</v>
      </c>
      <c r="E785" s="236" t="s">
        <v>19</v>
      </c>
      <c r="F785" s="237" t="s">
        <v>903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194</v>
      </c>
      <c r="AU785" s="243" t="s">
        <v>84</v>
      </c>
      <c r="AV785" s="13" t="s">
        <v>82</v>
      </c>
      <c r="AW785" s="13" t="s">
        <v>36</v>
      </c>
      <c r="AX785" s="13" t="s">
        <v>75</v>
      </c>
      <c r="AY785" s="243" t="s">
        <v>183</v>
      </c>
    </row>
    <row r="786" s="13" customFormat="1">
      <c r="A786" s="13"/>
      <c r="B786" s="233"/>
      <c r="C786" s="234"/>
      <c r="D786" s="235" t="s">
        <v>194</v>
      </c>
      <c r="E786" s="236" t="s">
        <v>19</v>
      </c>
      <c r="F786" s="237" t="s">
        <v>904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194</v>
      </c>
      <c r="AU786" s="243" t="s">
        <v>84</v>
      </c>
      <c r="AV786" s="13" t="s">
        <v>82</v>
      </c>
      <c r="AW786" s="13" t="s">
        <v>36</v>
      </c>
      <c r="AX786" s="13" t="s">
        <v>75</v>
      </c>
      <c r="AY786" s="243" t="s">
        <v>183</v>
      </c>
    </row>
    <row r="787" s="13" customFormat="1">
      <c r="A787" s="13"/>
      <c r="B787" s="233"/>
      <c r="C787" s="234"/>
      <c r="D787" s="235" t="s">
        <v>194</v>
      </c>
      <c r="E787" s="236" t="s">
        <v>19</v>
      </c>
      <c r="F787" s="237" t="s">
        <v>905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194</v>
      </c>
      <c r="AU787" s="243" t="s">
        <v>84</v>
      </c>
      <c r="AV787" s="13" t="s">
        <v>82</v>
      </c>
      <c r="AW787" s="13" t="s">
        <v>36</v>
      </c>
      <c r="AX787" s="13" t="s">
        <v>75</v>
      </c>
      <c r="AY787" s="243" t="s">
        <v>183</v>
      </c>
    </row>
    <row r="788" s="13" customFormat="1">
      <c r="A788" s="13"/>
      <c r="B788" s="233"/>
      <c r="C788" s="234"/>
      <c r="D788" s="235" t="s">
        <v>194</v>
      </c>
      <c r="E788" s="236" t="s">
        <v>19</v>
      </c>
      <c r="F788" s="237" t="s">
        <v>906</v>
      </c>
      <c r="G788" s="234"/>
      <c r="H788" s="236" t="s">
        <v>19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194</v>
      </c>
      <c r="AU788" s="243" t="s">
        <v>84</v>
      </c>
      <c r="AV788" s="13" t="s">
        <v>82</v>
      </c>
      <c r="AW788" s="13" t="s">
        <v>36</v>
      </c>
      <c r="AX788" s="13" t="s">
        <v>75</v>
      </c>
      <c r="AY788" s="243" t="s">
        <v>183</v>
      </c>
    </row>
    <row r="789" s="13" customFormat="1">
      <c r="A789" s="13"/>
      <c r="B789" s="233"/>
      <c r="C789" s="234"/>
      <c r="D789" s="235" t="s">
        <v>194</v>
      </c>
      <c r="E789" s="236" t="s">
        <v>19</v>
      </c>
      <c r="F789" s="237" t="s">
        <v>907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194</v>
      </c>
      <c r="AU789" s="243" t="s">
        <v>84</v>
      </c>
      <c r="AV789" s="13" t="s">
        <v>82</v>
      </c>
      <c r="AW789" s="13" t="s">
        <v>36</v>
      </c>
      <c r="AX789" s="13" t="s">
        <v>75</v>
      </c>
      <c r="AY789" s="243" t="s">
        <v>183</v>
      </c>
    </row>
    <row r="790" s="13" customFormat="1">
      <c r="A790" s="13"/>
      <c r="B790" s="233"/>
      <c r="C790" s="234"/>
      <c r="D790" s="235" t="s">
        <v>194</v>
      </c>
      <c r="E790" s="236" t="s">
        <v>19</v>
      </c>
      <c r="F790" s="237" t="s">
        <v>908</v>
      </c>
      <c r="G790" s="234"/>
      <c r="H790" s="236" t="s">
        <v>19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194</v>
      </c>
      <c r="AU790" s="243" t="s">
        <v>84</v>
      </c>
      <c r="AV790" s="13" t="s">
        <v>82</v>
      </c>
      <c r="AW790" s="13" t="s">
        <v>36</v>
      </c>
      <c r="AX790" s="13" t="s">
        <v>75</v>
      </c>
      <c r="AY790" s="243" t="s">
        <v>183</v>
      </c>
    </row>
    <row r="791" s="13" customFormat="1">
      <c r="A791" s="13"/>
      <c r="B791" s="233"/>
      <c r="C791" s="234"/>
      <c r="D791" s="235" t="s">
        <v>194</v>
      </c>
      <c r="E791" s="236" t="s">
        <v>19</v>
      </c>
      <c r="F791" s="237" t="s">
        <v>909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194</v>
      </c>
      <c r="AU791" s="243" t="s">
        <v>84</v>
      </c>
      <c r="AV791" s="13" t="s">
        <v>82</v>
      </c>
      <c r="AW791" s="13" t="s">
        <v>36</v>
      </c>
      <c r="AX791" s="13" t="s">
        <v>75</v>
      </c>
      <c r="AY791" s="243" t="s">
        <v>183</v>
      </c>
    </row>
    <row r="792" s="13" customFormat="1">
      <c r="A792" s="13"/>
      <c r="B792" s="233"/>
      <c r="C792" s="234"/>
      <c r="D792" s="235" t="s">
        <v>194</v>
      </c>
      <c r="E792" s="236" t="s">
        <v>19</v>
      </c>
      <c r="F792" s="237" t="s">
        <v>916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194</v>
      </c>
      <c r="AU792" s="243" t="s">
        <v>84</v>
      </c>
      <c r="AV792" s="13" t="s">
        <v>82</v>
      </c>
      <c r="AW792" s="13" t="s">
        <v>36</v>
      </c>
      <c r="AX792" s="13" t="s">
        <v>75</v>
      </c>
      <c r="AY792" s="243" t="s">
        <v>183</v>
      </c>
    </row>
    <row r="793" s="13" customFormat="1">
      <c r="A793" s="13"/>
      <c r="B793" s="233"/>
      <c r="C793" s="234"/>
      <c r="D793" s="235" t="s">
        <v>194</v>
      </c>
      <c r="E793" s="236" t="s">
        <v>19</v>
      </c>
      <c r="F793" s="237" t="s">
        <v>911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194</v>
      </c>
      <c r="AU793" s="243" t="s">
        <v>84</v>
      </c>
      <c r="AV793" s="13" t="s">
        <v>82</v>
      </c>
      <c r="AW793" s="13" t="s">
        <v>36</v>
      </c>
      <c r="AX793" s="13" t="s">
        <v>75</v>
      </c>
      <c r="AY793" s="243" t="s">
        <v>183</v>
      </c>
    </row>
    <row r="794" s="13" customFormat="1">
      <c r="A794" s="13"/>
      <c r="B794" s="233"/>
      <c r="C794" s="234"/>
      <c r="D794" s="235" t="s">
        <v>194</v>
      </c>
      <c r="E794" s="236" t="s">
        <v>19</v>
      </c>
      <c r="F794" s="237" t="s">
        <v>912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194</v>
      </c>
      <c r="AU794" s="243" t="s">
        <v>84</v>
      </c>
      <c r="AV794" s="13" t="s">
        <v>82</v>
      </c>
      <c r="AW794" s="13" t="s">
        <v>36</v>
      </c>
      <c r="AX794" s="13" t="s">
        <v>75</v>
      </c>
      <c r="AY794" s="243" t="s">
        <v>183</v>
      </c>
    </row>
    <row r="795" s="13" customFormat="1">
      <c r="A795" s="13"/>
      <c r="B795" s="233"/>
      <c r="C795" s="234"/>
      <c r="D795" s="235" t="s">
        <v>194</v>
      </c>
      <c r="E795" s="236" t="s">
        <v>19</v>
      </c>
      <c r="F795" s="237" t="s">
        <v>913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194</v>
      </c>
      <c r="AU795" s="243" t="s">
        <v>84</v>
      </c>
      <c r="AV795" s="13" t="s">
        <v>82</v>
      </c>
      <c r="AW795" s="13" t="s">
        <v>36</v>
      </c>
      <c r="AX795" s="13" t="s">
        <v>75</v>
      </c>
      <c r="AY795" s="243" t="s">
        <v>183</v>
      </c>
    </row>
    <row r="796" s="14" customFormat="1">
      <c r="A796" s="14"/>
      <c r="B796" s="244"/>
      <c r="C796" s="245"/>
      <c r="D796" s="235" t="s">
        <v>194</v>
      </c>
      <c r="E796" s="246" t="s">
        <v>19</v>
      </c>
      <c r="F796" s="247" t="s">
        <v>439</v>
      </c>
      <c r="G796" s="245"/>
      <c r="H796" s="248">
        <v>42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194</v>
      </c>
      <c r="AU796" s="254" t="s">
        <v>84</v>
      </c>
      <c r="AV796" s="14" t="s">
        <v>84</v>
      </c>
      <c r="AW796" s="14" t="s">
        <v>36</v>
      </c>
      <c r="AX796" s="14" t="s">
        <v>75</v>
      </c>
      <c r="AY796" s="254" t="s">
        <v>183</v>
      </c>
    </row>
    <row r="797" s="15" customFormat="1">
      <c r="A797" s="15"/>
      <c r="B797" s="259"/>
      <c r="C797" s="260"/>
      <c r="D797" s="235" t="s">
        <v>194</v>
      </c>
      <c r="E797" s="261" t="s">
        <v>19</v>
      </c>
      <c r="F797" s="262" t="s">
        <v>320</v>
      </c>
      <c r="G797" s="260"/>
      <c r="H797" s="263">
        <v>134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9" t="s">
        <v>194</v>
      </c>
      <c r="AU797" s="269" t="s">
        <v>84</v>
      </c>
      <c r="AV797" s="15" t="s">
        <v>190</v>
      </c>
      <c r="AW797" s="15" t="s">
        <v>36</v>
      </c>
      <c r="AX797" s="15" t="s">
        <v>82</v>
      </c>
      <c r="AY797" s="269" t="s">
        <v>183</v>
      </c>
    </row>
    <row r="798" s="13" customFormat="1">
      <c r="A798" s="13"/>
      <c r="B798" s="233"/>
      <c r="C798" s="234"/>
      <c r="D798" s="235" t="s">
        <v>194</v>
      </c>
      <c r="E798" s="236" t="s">
        <v>19</v>
      </c>
      <c r="F798" s="237" t="s">
        <v>917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194</v>
      </c>
      <c r="AU798" s="243" t="s">
        <v>84</v>
      </c>
      <c r="AV798" s="13" t="s">
        <v>82</v>
      </c>
      <c r="AW798" s="13" t="s">
        <v>36</v>
      </c>
      <c r="AX798" s="13" t="s">
        <v>75</v>
      </c>
      <c r="AY798" s="243" t="s">
        <v>183</v>
      </c>
    </row>
    <row r="799" s="13" customFormat="1">
      <c r="A799" s="13"/>
      <c r="B799" s="233"/>
      <c r="C799" s="234"/>
      <c r="D799" s="235" t="s">
        <v>194</v>
      </c>
      <c r="E799" s="236" t="s">
        <v>19</v>
      </c>
      <c r="F799" s="237" t="s">
        <v>918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194</v>
      </c>
      <c r="AU799" s="243" t="s">
        <v>84</v>
      </c>
      <c r="AV799" s="13" t="s">
        <v>82</v>
      </c>
      <c r="AW799" s="13" t="s">
        <v>36</v>
      </c>
      <c r="AX799" s="13" t="s">
        <v>75</v>
      </c>
      <c r="AY799" s="243" t="s">
        <v>183</v>
      </c>
    </row>
    <row r="800" s="13" customFormat="1">
      <c r="A800" s="13"/>
      <c r="B800" s="233"/>
      <c r="C800" s="234"/>
      <c r="D800" s="235" t="s">
        <v>194</v>
      </c>
      <c r="E800" s="236" t="s">
        <v>19</v>
      </c>
      <c r="F800" s="237" t="s">
        <v>902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194</v>
      </c>
      <c r="AU800" s="243" t="s">
        <v>84</v>
      </c>
      <c r="AV800" s="13" t="s">
        <v>82</v>
      </c>
      <c r="AW800" s="13" t="s">
        <v>36</v>
      </c>
      <c r="AX800" s="13" t="s">
        <v>75</v>
      </c>
      <c r="AY800" s="243" t="s">
        <v>183</v>
      </c>
    </row>
    <row r="801" s="13" customFormat="1">
      <c r="A801" s="13"/>
      <c r="B801" s="233"/>
      <c r="C801" s="234"/>
      <c r="D801" s="235" t="s">
        <v>194</v>
      </c>
      <c r="E801" s="236" t="s">
        <v>19</v>
      </c>
      <c r="F801" s="237" t="s">
        <v>903</v>
      </c>
      <c r="G801" s="234"/>
      <c r="H801" s="236" t="s">
        <v>19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194</v>
      </c>
      <c r="AU801" s="243" t="s">
        <v>84</v>
      </c>
      <c r="AV801" s="13" t="s">
        <v>82</v>
      </c>
      <c r="AW801" s="13" t="s">
        <v>36</v>
      </c>
      <c r="AX801" s="13" t="s">
        <v>75</v>
      </c>
      <c r="AY801" s="243" t="s">
        <v>183</v>
      </c>
    </row>
    <row r="802" s="13" customFormat="1">
      <c r="A802" s="13"/>
      <c r="B802" s="233"/>
      <c r="C802" s="234"/>
      <c r="D802" s="235" t="s">
        <v>194</v>
      </c>
      <c r="E802" s="236" t="s">
        <v>19</v>
      </c>
      <c r="F802" s="237" t="s">
        <v>904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194</v>
      </c>
      <c r="AU802" s="243" t="s">
        <v>84</v>
      </c>
      <c r="AV802" s="13" t="s">
        <v>82</v>
      </c>
      <c r="AW802" s="13" t="s">
        <v>36</v>
      </c>
      <c r="AX802" s="13" t="s">
        <v>75</v>
      </c>
      <c r="AY802" s="243" t="s">
        <v>183</v>
      </c>
    </row>
    <row r="803" s="13" customFormat="1">
      <c r="A803" s="13"/>
      <c r="B803" s="233"/>
      <c r="C803" s="234"/>
      <c r="D803" s="235" t="s">
        <v>194</v>
      </c>
      <c r="E803" s="236" t="s">
        <v>19</v>
      </c>
      <c r="F803" s="237" t="s">
        <v>905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194</v>
      </c>
      <c r="AU803" s="243" t="s">
        <v>84</v>
      </c>
      <c r="AV803" s="13" t="s">
        <v>82</v>
      </c>
      <c r="AW803" s="13" t="s">
        <v>36</v>
      </c>
      <c r="AX803" s="13" t="s">
        <v>75</v>
      </c>
      <c r="AY803" s="243" t="s">
        <v>183</v>
      </c>
    </row>
    <row r="804" s="13" customFormat="1">
      <c r="A804" s="13"/>
      <c r="B804" s="233"/>
      <c r="C804" s="234"/>
      <c r="D804" s="235" t="s">
        <v>194</v>
      </c>
      <c r="E804" s="236" t="s">
        <v>19</v>
      </c>
      <c r="F804" s="237" t="s">
        <v>911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194</v>
      </c>
      <c r="AU804" s="243" t="s">
        <v>84</v>
      </c>
      <c r="AV804" s="13" t="s">
        <v>82</v>
      </c>
      <c r="AW804" s="13" t="s">
        <v>36</v>
      </c>
      <c r="AX804" s="13" t="s">
        <v>75</v>
      </c>
      <c r="AY804" s="243" t="s">
        <v>183</v>
      </c>
    </row>
    <row r="805" s="13" customFormat="1">
      <c r="A805" s="13"/>
      <c r="B805" s="233"/>
      <c r="C805" s="234"/>
      <c r="D805" s="235" t="s">
        <v>194</v>
      </c>
      <c r="E805" s="236" t="s">
        <v>19</v>
      </c>
      <c r="F805" s="237" t="s">
        <v>919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194</v>
      </c>
      <c r="AU805" s="243" t="s">
        <v>84</v>
      </c>
      <c r="AV805" s="13" t="s">
        <v>82</v>
      </c>
      <c r="AW805" s="13" t="s">
        <v>36</v>
      </c>
      <c r="AX805" s="13" t="s">
        <v>75</v>
      </c>
      <c r="AY805" s="243" t="s">
        <v>183</v>
      </c>
    </row>
    <row r="806" s="13" customFormat="1">
      <c r="A806" s="13"/>
      <c r="B806" s="233"/>
      <c r="C806" s="234"/>
      <c r="D806" s="235" t="s">
        <v>194</v>
      </c>
      <c r="E806" s="236" t="s">
        <v>19</v>
      </c>
      <c r="F806" s="237" t="s">
        <v>913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194</v>
      </c>
      <c r="AU806" s="243" t="s">
        <v>84</v>
      </c>
      <c r="AV806" s="13" t="s">
        <v>82</v>
      </c>
      <c r="AW806" s="13" t="s">
        <v>36</v>
      </c>
      <c r="AX806" s="13" t="s">
        <v>75</v>
      </c>
      <c r="AY806" s="243" t="s">
        <v>183</v>
      </c>
    </row>
    <row r="807" s="13" customFormat="1">
      <c r="A807" s="13"/>
      <c r="B807" s="233"/>
      <c r="C807" s="234"/>
      <c r="D807" s="235" t="s">
        <v>194</v>
      </c>
      <c r="E807" s="236" t="s">
        <v>19</v>
      </c>
      <c r="F807" s="237" t="s">
        <v>920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194</v>
      </c>
      <c r="AU807" s="243" t="s">
        <v>84</v>
      </c>
      <c r="AV807" s="13" t="s">
        <v>82</v>
      </c>
      <c r="AW807" s="13" t="s">
        <v>36</v>
      </c>
      <c r="AX807" s="13" t="s">
        <v>75</v>
      </c>
      <c r="AY807" s="243" t="s">
        <v>183</v>
      </c>
    </row>
    <row r="808" s="13" customFormat="1">
      <c r="A808" s="13"/>
      <c r="B808" s="233"/>
      <c r="C808" s="234"/>
      <c r="D808" s="235" t="s">
        <v>194</v>
      </c>
      <c r="E808" s="236" t="s">
        <v>19</v>
      </c>
      <c r="F808" s="237" t="s">
        <v>921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194</v>
      </c>
      <c r="AU808" s="243" t="s">
        <v>84</v>
      </c>
      <c r="AV808" s="13" t="s">
        <v>82</v>
      </c>
      <c r="AW808" s="13" t="s">
        <v>36</v>
      </c>
      <c r="AX808" s="13" t="s">
        <v>75</v>
      </c>
      <c r="AY808" s="243" t="s">
        <v>183</v>
      </c>
    </row>
    <row r="809" s="14" customFormat="1">
      <c r="A809" s="14"/>
      <c r="B809" s="244"/>
      <c r="C809" s="245"/>
      <c r="D809" s="235" t="s">
        <v>194</v>
      </c>
      <c r="E809" s="246" t="s">
        <v>19</v>
      </c>
      <c r="F809" s="247" t="s">
        <v>253</v>
      </c>
      <c r="G809" s="245"/>
      <c r="H809" s="248">
        <v>12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194</v>
      </c>
      <c r="AU809" s="254" t="s">
        <v>84</v>
      </c>
      <c r="AV809" s="14" t="s">
        <v>84</v>
      </c>
      <c r="AW809" s="14" t="s">
        <v>36</v>
      </c>
      <c r="AX809" s="14" t="s">
        <v>75</v>
      </c>
      <c r="AY809" s="254" t="s">
        <v>183</v>
      </c>
    </row>
    <row r="810" s="15" customFormat="1">
      <c r="A810" s="15"/>
      <c r="B810" s="259"/>
      <c r="C810" s="260"/>
      <c r="D810" s="235" t="s">
        <v>194</v>
      </c>
      <c r="E810" s="261" t="s">
        <v>19</v>
      </c>
      <c r="F810" s="262" t="s">
        <v>320</v>
      </c>
      <c r="G810" s="260"/>
      <c r="H810" s="263">
        <v>12</v>
      </c>
      <c r="I810" s="264"/>
      <c r="J810" s="260"/>
      <c r="K810" s="260"/>
      <c r="L810" s="265"/>
      <c r="M810" s="266"/>
      <c r="N810" s="267"/>
      <c r="O810" s="267"/>
      <c r="P810" s="267"/>
      <c r="Q810" s="267"/>
      <c r="R810" s="267"/>
      <c r="S810" s="267"/>
      <c r="T810" s="26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9" t="s">
        <v>194</v>
      </c>
      <c r="AU810" s="269" t="s">
        <v>84</v>
      </c>
      <c r="AV810" s="15" t="s">
        <v>190</v>
      </c>
      <c r="AW810" s="15" t="s">
        <v>36</v>
      </c>
      <c r="AX810" s="15" t="s">
        <v>75</v>
      </c>
      <c r="AY810" s="269" t="s">
        <v>183</v>
      </c>
    </row>
    <row r="811" s="2" customFormat="1" ht="16.5" customHeight="1">
      <c r="A811" s="40"/>
      <c r="B811" s="41"/>
      <c r="C811" s="270" t="s">
        <v>958</v>
      </c>
      <c r="D811" s="270" t="s">
        <v>348</v>
      </c>
      <c r="E811" s="271" t="s">
        <v>959</v>
      </c>
      <c r="F811" s="272" t="s">
        <v>960</v>
      </c>
      <c r="G811" s="273" t="s">
        <v>304</v>
      </c>
      <c r="H811" s="274">
        <v>154.77000000000001</v>
      </c>
      <c r="I811" s="275"/>
      <c r="J811" s="276">
        <f>ROUND(I811*H811,2)</f>
        <v>0</v>
      </c>
      <c r="K811" s="272" t="s">
        <v>189</v>
      </c>
      <c r="L811" s="277"/>
      <c r="M811" s="278" t="s">
        <v>19</v>
      </c>
      <c r="N811" s="279" t="s">
        <v>46</v>
      </c>
      <c r="O811" s="86"/>
      <c r="P811" s="224">
        <f>O811*H811</f>
        <v>0</v>
      </c>
      <c r="Q811" s="224">
        <v>0.00029999999999999997</v>
      </c>
      <c r="R811" s="224">
        <f>Q811*H811</f>
        <v>0.046431</v>
      </c>
      <c r="S811" s="224">
        <v>0</v>
      </c>
      <c r="T811" s="225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6" t="s">
        <v>370</v>
      </c>
      <c r="AT811" s="226" t="s">
        <v>348</v>
      </c>
      <c r="AU811" s="226" t="s">
        <v>84</v>
      </c>
      <c r="AY811" s="19" t="s">
        <v>183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19" t="s">
        <v>82</v>
      </c>
      <c r="BK811" s="227">
        <f>ROUND(I811*H811,2)</f>
        <v>0</v>
      </c>
      <c r="BL811" s="19" t="s">
        <v>277</v>
      </c>
      <c r="BM811" s="226" t="s">
        <v>961</v>
      </c>
    </row>
    <row r="812" s="14" customFormat="1">
      <c r="A812" s="14"/>
      <c r="B812" s="244"/>
      <c r="C812" s="245"/>
      <c r="D812" s="235" t="s">
        <v>194</v>
      </c>
      <c r="E812" s="245"/>
      <c r="F812" s="247" t="s">
        <v>962</v>
      </c>
      <c r="G812" s="245"/>
      <c r="H812" s="248">
        <v>154.77000000000001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194</v>
      </c>
      <c r="AU812" s="254" t="s">
        <v>84</v>
      </c>
      <c r="AV812" s="14" t="s">
        <v>84</v>
      </c>
      <c r="AW812" s="14" t="s">
        <v>4</v>
      </c>
      <c r="AX812" s="14" t="s">
        <v>82</v>
      </c>
      <c r="AY812" s="254" t="s">
        <v>183</v>
      </c>
    </row>
    <row r="813" s="2" customFormat="1" ht="24.15" customHeight="1">
      <c r="A813" s="40"/>
      <c r="B813" s="41"/>
      <c r="C813" s="215" t="s">
        <v>963</v>
      </c>
      <c r="D813" s="215" t="s">
        <v>185</v>
      </c>
      <c r="E813" s="216" t="s">
        <v>964</v>
      </c>
      <c r="F813" s="217" t="s">
        <v>965</v>
      </c>
      <c r="G813" s="218" t="s">
        <v>256</v>
      </c>
      <c r="H813" s="219">
        <v>1.19</v>
      </c>
      <c r="I813" s="220"/>
      <c r="J813" s="221">
        <f>ROUND(I813*H813,2)</f>
        <v>0</v>
      </c>
      <c r="K813" s="217" t="s">
        <v>189</v>
      </c>
      <c r="L813" s="46"/>
      <c r="M813" s="222" t="s">
        <v>19</v>
      </c>
      <c r="N813" s="223" t="s">
        <v>46</v>
      </c>
      <c r="O813" s="86"/>
      <c r="P813" s="224">
        <f>O813*H813</f>
        <v>0</v>
      </c>
      <c r="Q813" s="224">
        <v>0</v>
      </c>
      <c r="R813" s="224">
        <f>Q813*H813</f>
        <v>0</v>
      </c>
      <c r="S813" s="224">
        <v>0</v>
      </c>
      <c r="T813" s="225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6" t="s">
        <v>277</v>
      </c>
      <c r="AT813" s="226" t="s">
        <v>185</v>
      </c>
      <c r="AU813" s="226" t="s">
        <v>84</v>
      </c>
      <c r="AY813" s="19" t="s">
        <v>183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9" t="s">
        <v>82</v>
      </c>
      <c r="BK813" s="227">
        <f>ROUND(I813*H813,2)</f>
        <v>0</v>
      </c>
      <c r="BL813" s="19" t="s">
        <v>277</v>
      </c>
      <c r="BM813" s="226" t="s">
        <v>966</v>
      </c>
    </row>
    <row r="814" s="2" customFormat="1">
      <c r="A814" s="40"/>
      <c r="B814" s="41"/>
      <c r="C814" s="42"/>
      <c r="D814" s="228" t="s">
        <v>192</v>
      </c>
      <c r="E814" s="42"/>
      <c r="F814" s="229" t="s">
        <v>967</v>
      </c>
      <c r="G814" s="42"/>
      <c r="H814" s="42"/>
      <c r="I814" s="230"/>
      <c r="J814" s="42"/>
      <c r="K814" s="42"/>
      <c r="L814" s="46"/>
      <c r="M814" s="231"/>
      <c r="N814" s="232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192</v>
      </c>
      <c r="AU814" s="19" t="s">
        <v>84</v>
      </c>
    </row>
    <row r="815" s="12" customFormat="1" ht="22.8" customHeight="1">
      <c r="A815" s="12"/>
      <c r="B815" s="199"/>
      <c r="C815" s="200"/>
      <c r="D815" s="201" t="s">
        <v>74</v>
      </c>
      <c r="E815" s="213" t="s">
        <v>968</v>
      </c>
      <c r="F815" s="213" t="s">
        <v>969</v>
      </c>
      <c r="G815" s="200"/>
      <c r="H815" s="200"/>
      <c r="I815" s="203"/>
      <c r="J815" s="214">
        <f>BK815</f>
        <v>0</v>
      </c>
      <c r="K815" s="200"/>
      <c r="L815" s="205"/>
      <c r="M815" s="206"/>
      <c r="N815" s="207"/>
      <c r="O815" s="207"/>
      <c r="P815" s="208">
        <f>SUM(P816:P935)</f>
        <v>0</v>
      </c>
      <c r="Q815" s="207"/>
      <c r="R815" s="208">
        <f>SUM(R816:R935)</f>
        <v>3.2276724100000003</v>
      </c>
      <c r="S815" s="207"/>
      <c r="T815" s="209">
        <f>SUM(T816:T935)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10" t="s">
        <v>84</v>
      </c>
      <c r="AT815" s="211" t="s">
        <v>74</v>
      </c>
      <c r="AU815" s="211" t="s">
        <v>82</v>
      </c>
      <c r="AY815" s="210" t="s">
        <v>183</v>
      </c>
      <c r="BK815" s="212">
        <f>SUM(BK816:BK935)</f>
        <v>0</v>
      </c>
    </row>
    <row r="816" s="2" customFormat="1" ht="24.15" customHeight="1">
      <c r="A816" s="40"/>
      <c r="B816" s="41"/>
      <c r="C816" s="215" t="s">
        <v>970</v>
      </c>
      <c r="D816" s="215" t="s">
        <v>185</v>
      </c>
      <c r="E816" s="216" t="s">
        <v>971</v>
      </c>
      <c r="F816" s="217" t="s">
        <v>972</v>
      </c>
      <c r="G816" s="218" t="s">
        <v>304</v>
      </c>
      <c r="H816" s="219">
        <v>134</v>
      </c>
      <c r="I816" s="220"/>
      <c r="J816" s="221">
        <f>ROUND(I816*H816,2)</f>
        <v>0</v>
      </c>
      <c r="K816" s="217" t="s">
        <v>189</v>
      </c>
      <c r="L816" s="46"/>
      <c r="M816" s="222" t="s">
        <v>19</v>
      </c>
      <c r="N816" s="223" t="s">
        <v>46</v>
      </c>
      <c r="O816" s="86"/>
      <c r="P816" s="224">
        <f>O816*H816</f>
        <v>0</v>
      </c>
      <c r="Q816" s="224">
        <v>0</v>
      </c>
      <c r="R816" s="224">
        <f>Q816*H816</f>
        <v>0</v>
      </c>
      <c r="S816" s="224">
        <v>0</v>
      </c>
      <c r="T816" s="225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6" t="s">
        <v>277</v>
      </c>
      <c r="AT816" s="226" t="s">
        <v>185</v>
      </c>
      <c r="AU816" s="226" t="s">
        <v>84</v>
      </c>
      <c r="AY816" s="19" t="s">
        <v>183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19" t="s">
        <v>82</v>
      </c>
      <c r="BK816" s="227">
        <f>ROUND(I816*H816,2)</f>
        <v>0</v>
      </c>
      <c r="BL816" s="19" t="s">
        <v>277</v>
      </c>
      <c r="BM816" s="226" t="s">
        <v>973</v>
      </c>
    </row>
    <row r="817" s="2" customFormat="1">
      <c r="A817" s="40"/>
      <c r="B817" s="41"/>
      <c r="C817" s="42"/>
      <c r="D817" s="228" t="s">
        <v>192</v>
      </c>
      <c r="E817" s="42"/>
      <c r="F817" s="229" t="s">
        <v>974</v>
      </c>
      <c r="G817" s="42"/>
      <c r="H817" s="42"/>
      <c r="I817" s="230"/>
      <c r="J817" s="42"/>
      <c r="K817" s="42"/>
      <c r="L817" s="46"/>
      <c r="M817" s="231"/>
      <c r="N817" s="232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192</v>
      </c>
      <c r="AU817" s="19" t="s">
        <v>84</v>
      </c>
    </row>
    <row r="818" s="13" customFormat="1">
      <c r="A818" s="13"/>
      <c r="B818" s="233"/>
      <c r="C818" s="234"/>
      <c r="D818" s="235" t="s">
        <v>194</v>
      </c>
      <c r="E818" s="236" t="s">
        <v>19</v>
      </c>
      <c r="F818" s="237" t="s">
        <v>899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194</v>
      </c>
      <c r="AU818" s="243" t="s">
        <v>84</v>
      </c>
      <c r="AV818" s="13" t="s">
        <v>82</v>
      </c>
      <c r="AW818" s="13" t="s">
        <v>36</v>
      </c>
      <c r="AX818" s="13" t="s">
        <v>75</v>
      </c>
      <c r="AY818" s="243" t="s">
        <v>183</v>
      </c>
    </row>
    <row r="819" s="13" customFormat="1">
      <c r="A819" s="13"/>
      <c r="B819" s="233"/>
      <c r="C819" s="234"/>
      <c r="D819" s="235" t="s">
        <v>194</v>
      </c>
      <c r="E819" s="236" t="s">
        <v>19</v>
      </c>
      <c r="F819" s="237" t="s">
        <v>900</v>
      </c>
      <c r="G819" s="234"/>
      <c r="H819" s="236" t="s">
        <v>19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194</v>
      </c>
      <c r="AU819" s="243" t="s">
        <v>84</v>
      </c>
      <c r="AV819" s="13" t="s">
        <v>82</v>
      </c>
      <c r="AW819" s="13" t="s">
        <v>36</v>
      </c>
      <c r="AX819" s="13" t="s">
        <v>75</v>
      </c>
      <c r="AY819" s="243" t="s">
        <v>183</v>
      </c>
    </row>
    <row r="820" s="13" customFormat="1">
      <c r="A820" s="13"/>
      <c r="B820" s="233"/>
      <c r="C820" s="234"/>
      <c r="D820" s="235" t="s">
        <v>194</v>
      </c>
      <c r="E820" s="236" t="s">
        <v>19</v>
      </c>
      <c r="F820" s="237" t="s">
        <v>901</v>
      </c>
      <c r="G820" s="234"/>
      <c r="H820" s="236" t="s">
        <v>19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194</v>
      </c>
      <c r="AU820" s="243" t="s">
        <v>84</v>
      </c>
      <c r="AV820" s="13" t="s">
        <v>82</v>
      </c>
      <c r="AW820" s="13" t="s">
        <v>36</v>
      </c>
      <c r="AX820" s="13" t="s">
        <v>75</v>
      </c>
      <c r="AY820" s="243" t="s">
        <v>183</v>
      </c>
    </row>
    <row r="821" s="13" customFormat="1">
      <c r="A821" s="13"/>
      <c r="B821" s="233"/>
      <c r="C821" s="234"/>
      <c r="D821" s="235" t="s">
        <v>194</v>
      </c>
      <c r="E821" s="236" t="s">
        <v>19</v>
      </c>
      <c r="F821" s="237" t="s">
        <v>902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194</v>
      </c>
      <c r="AU821" s="243" t="s">
        <v>84</v>
      </c>
      <c r="AV821" s="13" t="s">
        <v>82</v>
      </c>
      <c r="AW821" s="13" t="s">
        <v>36</v>
      </c>
      <c r="AX821" s="13" t="s">
        <v>75</v>
      </c>
      <c r="AY821" s="243" t="s">
        <v>183</v>
      </c>
    </row>
    <row r="822" s="13" customFormat="1">
      <c r="A822" s="13"/>
      <c r="B822" s="233"/>
      <c r="C822" s="234"/>
      <c r="D822" s="235" t="s">
        <v>194</v>
      </c>
      <c r="E822" s="236" t="s">
        <v>19</v>
      </c>
      <c r="F822" s="237" t="s">
        <v>903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194</v>
      </c>
      <c r="AU822" s="243" t="s">
        <v>84</v>
      </c>
      <c r="AV822" s="13" t="s">
        <v>82</v>
      </c>
      <c r="AW822" s="13" t="s">
        <v>36</v>
      </c>
      <c r="AX822" s="13" t="s">
        <v>75</v>
      </c>
      <c r="AY822" s="243" t="s">
        <v>183</v>
      </c>
    </row>
    <row r="823" s="13" customFormat="1">
      <c r="A823" s="13"/>
      <c r="B823" s="233"/>
      <c r="C823" s="234"/>
      <c r="D823" s="235" t="s">
        <v>194</v>
      </c>
      <c r="E823" s="236" t="s">
        <v>19</v>
      </c>
      <c r="F823" s="237" t="s">
        <v>904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194</v>
      </c>
      <c r="AU823" s="243" t="s">
        <v>84</v>
      </c>
      <c r="AV823" s="13" t="s">
        <v>82</v>
      </c>
      <c r="AW823" s="13" t="s">
        <v>36</v>
      </c>
      <c r="AX823" s="13" t="s">
        <v>75</v>
      </c>
      <c r="AY823" s="243" t="s">
        <v>183</v>
      </c>
    </row>
    <row r="824" s="13" customFormat="1">
      <c r="A824" s="13"/>
      <c r="B824" s="233"/>
      <c r="C824" s="234"/>
      <c r="D824" s="235" t="s">
        <v>194</v>
      </c>
      <c r="E824" s="236" t="s">
        <v>19</v>
      </c>
      <c r="F824" s="237" t="s">
        <v>905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194</v>
      </c>
      <c r="AU824" s="243" t="s">
        <v>84</v>
      </c>
      <c r="AV824" s="13" t="s">
        <v>82</v>
      </c>
      <c r="AW824" s="13" t="s">
        <v>36</v>
      </c>
      <c r="AX824" s="13" t="s">
        <v>75</v>
      </c>
      <c r="AY824" s="243" t="s">
        <v>183</v>
      </c>
    </row>
    <row r="825" s="13" customFormat="1">
      <c r="A825" s="13"/>
      <c r="B825" s="233"/>
      <c r="C825" s="234"/>
      <c r="D825" s="235" t="s">
        <v>194</v>
      </c>
      <c r="E825" s="236" t="s">
        <v>19</v>
      </c>
      <c r="F825" s="237" t="s">
        <v>906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194</v>
      </c>
      <c r="AU825" s="243" t="s">
        <v>84</v>
      </c>
      <c r="AV825" s="13" t="s">
        <v>82</v>
      </c>
      <c r="AW825" s="13" t="s">
        <v>36</v>
      </c>
      <c r="AX825" s="13" t="s">
        <v>75</v>
      </c>
      <c r="AY825" s="243" t="s">
        <v>183</v>
      </c>
    </row>
    <row r="826" s="13" customFormat="1">
      <c r="A826" s="13"/>
      <c r="B826" s="233"/>
      <c r="C826" s="234"/>
      <c r="D826" s="235" t="s">
        <v>194</v>
      </c>
      <c r="E826" s="236" t="s">
        <v>19</v>
      </c>
      <c r="F826" s="237" t="s">
        <v>907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194</v>
      </c>
      <c r="AU826" s="243" t="s">
        <v>84</v>
      </c>
      <c r="AV826" s="13" t="s">
        <v>82</v>
      </c>
      <c r="AW826" s="13" t="s">
        <v>36</v>
      </c>
      <c r="AX826" s="13" t="s">
        <v>75</v>
      </c>
      <c r="AY826" s="243" t="s">
        <v>183</v>
      </c>
    </row>
    <row r="827" s="13" customFormat="1">
      <c r="A827" s="13"/>
      <c r="B827" s="233"/>
      <c r="C827" s="234"/>
      <c r="D827" s="235" t="s">
        <v>194</v>
      </c>
      <c r="E827" s="236" t="s">
        <v>19</v>
      </c>
      <c r="F827" s="237" t="s">
        <v>975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194</v>
      </c>
      <c r="AU827" s="243" t="s">
        <v>84</v>
      </c>
      <c r="AV827" s="13" t="s">
        <v>82</v>
      </c>
      <c r="AW827" s="13" t="s">
        <v>36</v>
      </c>
      <c r="AX827" s="13" t="s">
        <v>75</v>
      </c>
      <c r="AY827" s="243" t="s">
        <v>183</v>
      </c>
    </row>
    <row r="828" s="13" customFormat="1">
      <c r="A828" s="13"/>
      <c r="B828" s="233"/>
      <c r="C828" s="234"/>
      <c r="D828" s="235" t="s">
        <v>194</v>
      </c>
      <c r="E828" s="236" t="s">
        <v>19</v>
      </c>
      <c r="F828" s="237" t="s">
        <v>909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194</v>
      </c>
      <c r="AU828" s="243" t="s">
        <v>84</v>
      </c>
      <c r="AV828" s="13" t="s">
        <v>82</v>
      </c>
      <c r="AW828" s="13" t="s">
        <v>36</v>
      </c>
      <c r="AX828" s="13" t="s">
        <v>75</v>
      </c>
      <c r="AY828" s="243" t="s">
        <v>183</v>
      </c>
    </row>
    <row r="829" s="13" customFormat="1">
      <c r="A829" s="13"/>
      <c r="B829" s="233"/>
      <c r="C829" s="234"/>
      <c r="D829" s="235" t="s">
        <v>194</v>
      </c>
      <c r="E829" s="236" t="s">
        <v>19</v>
      </c>
      <c r="F829" s="237" t="s">
        <v>910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194</v>
      </c>
      <c r="AU829" s="243" t="s">
        <v>84</v>
      </c>
      <c r="AV829" s="13" t="s">
        <v>82</v>
      </c>
      <c r="AW829" s="13" t="s">
        <v>36</v>
      </c>
      <c r="AX829" s="13" t="s">
        <v>75</v>
      </c>
      <c r="AY829" s="243" t="s">
        <v>183</v>
      </c>
    </row>
    <row r="830" s="13" customFormat="1">
      <c r="A830" s="13"/>
      <c r="B830" s="233"/>
      <c r="C830" s="234"/>
      <c r="D830" s="235" t="s">
        <v>194</v>
      </c>
      <c r="E830" s="236" t="s">
        <v>19</v>
      </c>
      <c r="F830" s="237" t="s">
        <v>911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194</v>
      </c>
      <c r="AU830" s="243" t="s">
        <v>84</v>
      </c>
      <c r="AV830" s="13" t="s">
        <v>82</v>
      </c>
      <c r="AW830" s="13" t="s">
        <v>36</v>
      </c>
      <c r="AX830" s="13" t="s">
        <v>75</v>
      </c>
      <c r="AY830" s="243" t="s">
        <v>183</v>
      </c>
    </row>
    <row r="831" s="13" customFormat="1">
      <c r="A831" s="13"/>
      <c r="B831" s="233"/>
      <c r="C831" s="234"/>
      <c r="D831" s="235" t="s">
        <v>194</v>
      </c>
      <c r="E831" s="236" t="s">
        <v>19</v>
      </c>
      <c r="F831" s="237" t="s">
        <v>912</v>
      </c>
      <c r="G831" s="234"/>
      <c r="H831" s="236" t="s">
        <v>19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194</v>
      </c>
      <c r="AU831" s="243" t="s">
        <v>84</v>
      </c>
      <c r="AV831" s="13" t="s">
        <v>82</v>
      </c>
      <c r="AW831" s="13" t="s">
        <v>36</v>
      </c>
      <c r="AX831" s="13" t="s">
        <v>75</v>
      </c>
      <c r="AY831" s="243" t="s">
        <v>183</v>
      </c>
    </row>
    <row r="832" s="13" customFormat="1">
      <c r="A832" s="13"/>
      <c r="B832" s="233"/>
      <c r="C832" s="234"/>
      <c r="D832" s="235" t="s">
        <v>194</v>
      </c>
      <c r="E832" s="236" t="s">
        <v>19</v>
      </c>
      <c r="F832" s="237" t="s">
        <v>913</v>
      </c>
      <c r="G832" s="234"/>
      <c r="H832" s="236" t="s">
        <v>19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194</v>
      </c>
      <c r="AU832" s="243" t="s">
        <v>84</v>
      </c>
      <c r="AV832" s="13" t="s">
        <v>82</v>
      </c>
      <c r="AW832" s="13" t="s">
        <v>36</v>
      </c>
      <c r="AX832" s="13" t="s">
        <v>75</v>
      </c>
      <c r="AY832" s="243" t="s">
        <v>183</v>
      </c>
    </row>
    <row r="833" s="14" customFormat="1">
      <c r="A833" s="14"/>
      <c r="B833" s="244"/>
      <c r="C833" s="245"/>
      <c r="D833" s="235" t="s">
        <v>194</v>
      </c>
      <c r="E833" s="246" t="s">
        <v>19</v>
      </c>
      <c r="F833" s="247" t="s">
        <v>566</v>
      </c>
      <c r="G833" s="245"/>
      <c r="H833" s="248">
        <v>92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194</v>
      </c>
      <c r="AU833" s="254" t="s">
        <v>84</v>
      </c>
      <c r="AV833" s="14" t="s">
        <v>84</v>
      </c>
      <c r="AW833" s="14" t="s">
        <v>36</v>
      </c>
      <c r="AX833" s="14" t="s">
        <v>75</v>
      </c>
      <c r="AY833" s="254" t="s">
        <v>183</v>
      </c>
    </row>
    <row r="834" s="13" customFormat="1">
      <c r="A834" s="13"/>
      <c r="B834" s="233"/>
      <c r="C834" s="234"/>
      <c r="D834" s="235" t="s">
        <v>194</v>
      </c>
      <c r="E834" s="236" t="s">
        <v>19</v>
      </c>
      <c r="F834" s="237" t="s">
        <v>914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194</v>
      </c>
      <c r="AU834" s="243" t="s">
        <v>84</v>
      </c>
      <c r="AV834" s="13" t="s">
        <v>82</v>
      </c>
      <c r="AW834" s="13" t="s">
        <v>36</v>
      </c>
      <c r="AX834" s="13" t="s">
        <v>75</v>
      </c>
      <c r="AY834" s="243" t="s">
        <v>183</v>
      </c>
    </row>
    <row r="835" s="13" customFormat="1">
      <c r="A835" s="13"/>
      <c r="B835" s="233"/>
      <c r="C835" s="234"/>
      <c r="D835" s="235" t="s">
        <v>194</v>
      </c>
      <c r="E835" s="236" t="s">
        <v>19</v>
      </c>
      <c r="F835" s="237" t="s">
        <v>915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194</v>
      </c>
      <c r="AU835" s="243" t="s">
        <v>84</v>
      </c>
      <c r="AV835" s="13" t="s">
        <v>82</v>
      </c>
      <c r="AW835" s="13" t="s">
        <v>36</v>
      </c>
      <c r="AX835" s="13" t="s">
        <v>75</v>
      </c>
      <c r="AY835" s="243" t="s">
        <v>183</v>
      </c>
    </row>
    <row r="836" s="13" customFormat="1">
      <c r="A836" s="13"/>
      <c r="B836" s="233"/>
      <c r="C836" s="234"/>
      <c r="D836" s="235" t="s">
        <v>194</v>
      </c>
      <c r="E836" s="236" t="s">
        <v>19</v>
      </c>
      <c r="F836" s="237" t="s">
        <v>902</v>
      </c>
      <c r="G836" s="234"/>
      <c r="H836" s="236" t="s">
        <v>19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194</v>
      </c>
      <c r="AU836" s="243" t="s">
        <v>84</v>
      </c>
      <c r="AV836" s="13" t="s">
        <v>82</v>
      </c>
      <c r="AW836" s="13" t="s">
        <v>36</v>
      </c>
      <c r="AX836" s="13" t="s">
        <v>75</v>
      </c>
      <c r="AY836" s="243" t="s">
        <v>183</v>
      </c>
    </row>
    <row r="837" s="13" customFormat="1">
      <c r="A837" s="13"/>
      <c r="B837" s="233"/>
      <c r="C837" s="234"/>
      <c r="D837" s="235" t="s">
        <v>194</v>
      </c>
      <c r="E837" s="236" t="s">
        <v>19</v>
      </c>
      <c r="F837" s="237" t="s">
        <v>903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194</v>
      </c>
      <c r="AU837" s="243" t="s">
        <v>84</v>
      </c>
      <c r="AV837" s="13" t="s">
        <v>82</v>
      </c>
      <c r="AW837" s="13" t="s">
        <v>36</v>
      </c>
      <c r="AX837" s="13" t="s">
        <v>75</v>
      </c>
      <c r="AY837" s="243" t="s">
        <v>183</v>
      </c>
    </row>
    <row r="838" s="13" customFormat="1">
      <c r="A838" s="13"/>
      <c r="B838" s="233"/>
      <c r="C838" s="234"/>
      <c r="D838" s="235" t="s">
        <v>194</v>
      </c>
      <c r="E838" s="236" t="s">
        <v>19</v>
      </c>
      <c r="F838" s="237" t="s">
        <v>904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194</v>
      </c>
      <c r="AU838" s="243" t="s">
        <v>84</v>
      </c>
      <c r="AV838" s="13" t="s">
        <v>82</v>
      </c>
      <c r="AW838" s="13" t="s">
        <v>36</v>
      </c>
      <c r="AX838" s="13" t="s">
        <v>75</v>
      </c>
      <c r="AY838" s="243" t="s">
        <v>183</v>
      </c>
    </row>
    <row r="839" s="13" customFormat="1">
      <c r="A839" s="13"/>
      <c r="B839" s="233"/>
      <c r="C839" s="234"/>
      <c r="D839" s="235" t="s">
        <v>194</v>
      </c>
      <c r="E839" s="236" t="s">
        <v>19</v>
      </c>
      <c r="F839" s="237" t="s">
        <v>905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194</v>
      </c>
      <c r="AU839" s="243" t="s">
        <v>84</v>
      </c>
      <c r="AV839" s="13" t="s">
        <v>82</v>
      </c>
      <c r="AW839" s="13" t="s">
        <v>36</v>
      </c>
      <c r="AX839" s="13" t="s">
        <v>75</v>
      </c>
      <c r="AY839" s="243" t="s">
        <v>183</v>
      </c>
    </row>
    <row r="840" s="13" customFormat="1">
      <c r="A840" s="13"/>
      <c r="B840" s="233"/>
      <c r="C840" s="234"/>
      <c r="D840" s="235" t="s">
        <v>194</v>
      </c>
      <c r="E840" s="236" t="s">
        <v>19</v>
      </c>
      <c r="F840" s="237" t="s">
        <v>906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194</v>
      </c>
      <c r="AU840" s="243" t="s">
        <v>84</v>
      </c>
      <c r="AV840" s="13" t="s">
        <v>82</v>
      </c>
      <c r="AW840" s="13" t="s">
        <v>36</v>
      </c>
      <c r="AX840" s="13" t="s">
        <v>75</v>
      </c>
      <c r="AY840" s="243" t="s">
        <v>183</v>
      </c>
    </row>
    <row r="841" s="13" customFormat="1">
      <c r="A841" s="13"/>
      <c r="B841" s="233"/>
      <c r="C841" s="234"/>
      <c r="D841" s="235" t="s">
        <v>194</v>
      </c>
      <c r="E841" s="236" t="s">
        <v>19</v>
      </c>
      <c r="F841" s="237" t="s">
        <v>976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194</v>
      </c>
      <c r="AU841" s="243" t="s">
        <v>84</v>
      </c>
      <c r="AV841" s="13" t="s">
        <v>82</v>
      </c>
      <c r="AW841" s="13" t="s">
        <v>36</v>
      </c>
      <c r="AX841" s="13" t="s">
        <v>75</v>
      </c>
      <c r="AY841" s="243" t="s">
        <v>183</v>
      </c>
    </row>
    <row r="842" s="13" customFormat="1">
      <c r="A842" s="13"/>
      <c r="B842" s="233"/>
      <c r="C842" s="234"/>
      <c r="D842" s="235" t="s">
        <v>194</v>
      </c>
      <c r="E842" s="236" t="s">
        <v>19</v>
      </c>
      <c r="F842" s="237" t="s">
        <v>908</v>
      </c>
      <c r="G842" s="234"/>
      <c r="H842" s="236" t="s">
        <v>19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194</v>
      </c>
      <c r="AU842" s="243" t="s">
        <v>84</v>
      </c>
      <c r="AV842" s="13" t="s">
        <v>82</v>
      </c>
      <c r="AW842" s="13" t="s">
        <v>36</v>
      </c>
      <c r="AX842" s="13" t="s">
        <v>75</v>
      </c>
      <c r="AY842" s="243" t="s">
        <v>183</v>
      </c>
    </row>
    <row r="843" s="13" customFormat="1">
      <c r="A843" s="13"/>
      <c r="B843" s="233"/>
      <c r="C843" s="234"/>
      <c r="D843" s="235" t="s">
        <v>194</v>
      </c>
      <c r="E843" s="236" t="s">
        <v>19</v>
      </c>
      <c r="F843" s="237" t="s">
        <v>909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194</v>
      </c>
      <c r="AU843" s="243" t="s">
        <v>84</v>
      </c>
      <c r="AV843" s="13" t="s">
        <v>82</v>
      </c>
      <c r="AW843" s="13" t="s">
        <v>36</v>
      </c>
      <c r="AX843" s="13" t="s">
        <v>75</v>
      </c>
      <c r="AY843" s="243" t="s">
        <v>183</v>
      </c>
    </row>
    <row r="844" s="13" customFormat="1">
      <c r="A844" s="13"/>
      <c r="B844" s="233"/>
      <c r="C844" s="234"/>
      <c r="D844" s="235" t="s">
        <v>194</v>
      </c>
      <c r="E844" s="236" t="s">
        <v>19</v>
      </c>
      <c r="F844" s="237" t="s">
        <v>916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194</v>
      </c>
      <c r="AU844" s="243" t="s">
        <v>84</v>
      </c>
      <c r="AV844" s="13" t="s">
        <v>82</v>
      </c>
      <c r="AW844" s="13" t="s">
        <v>36</v>
      </c>
      <c r="AX844" s="13" t="s">
        <v>75</v>
      </c>
      <c r="AY844" s="243" t="s">
        <v>183</v>
      </c>
    </row>
    <row r="845" s="13" customFormat="1">
      <c r="A845" s="13"/>
      <c r="B845" s="233"/>
      <c r="C845" s="234"/>
      <c r="D845" s="235" t="s">
        <v>194</v>
      </c>
      <c r="E845" s="236" t="s">
        <v>19</v>
      </c>
      <c r="F845" s="237" t="s">
        <v>911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194</v>
      </c>
      <c r="AU845" s="243" t="s">
        <v>84</v>
      </c>
      <c r="AV845" s="13" t="s">
        <v>82</v>
      </c>
      <c r="AW845" s="13" t="s">
        <v>36</v>
      </c>
      <c r="AX845" s="13" t="s">
        <v>75</v>
      </c>
      <c r="AY845" s="243" t="s">
        <v>183</v>
      </c>
    </row>
    <row r="846" s="13" customFormat="1">
      <c r="A846" s="13"/>
      <c r="B846" s="233"/>
      <c r="C846" s="234"/>
      <c r="D846" s="235" t="s">
        <v>194</v>
      </c>
      <c r="E846" s="236" t="s">
        <v>19</v>
      </c>
      <c r="F846" s="237" t="s">
        <v>912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194</v>
      </c>
      <c r="AU846" s="243" t="s">
        <v>84</v>
      </c>
      <c r="AV846" s="13" t="s">
        <v>82</v>
      </c>
      <c r="AW846" s="13" t="s">
        <v>36</v>
      </c>
      <c r="AX846" s="13" t="s">
        <v>75</v>
      </c>
      <c r="AY846" s="243" t="s">
        <v>183</v>
      </c>
    </row>
    <row r="847" s="13" customFormat="1">
      <c r="A847" s="13"/>
      <c r="B847" s="233"/>
      <c r="C847" s="234"/>
      <c r="D847" s="235" t="s">
        <v>194</v>
      </c>
      <c r="E847" s="236" t="s">
        <v>19</v>
      </c>
      <c r="F847" s="237" t="s">
        <v>913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194</v>
      </c>
      <c r="AU847" s="243" t="s">
        <v>84</v>
      </c>
      <c r="AV847" s="13" t="s">
        <v>82</v>
      </c>
      <c r="AW847" s="13" t="s">
        <v>36</v>
      </c>
      <c r="AX847" s="13" t="s">
        <v>75</v>
      </c>
      <c r="AY847" s="243" t="s">
        <v>183</v>
      </c>
    </row>
    <row r="848" s="14" customFormat="1">
      <c r="A848" s="14"/>
      <c r="B848" s="244"/>
      <c r="C848" s="245"/>
      <c r="D848" s="235" t="s">
        <v>194</v>
      </c>
      <c r="E848" s="246" t="s">
        <v>19</v>
      </c>
      <c r="F848" s="247" t="s">
        <v>439</v>
      </c>
      <c r="G848" s="245"/>
      <c r="H848" s="248">
        <v>42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194</v>
      </c>
      <c r="AU848" s="254" t="s">
        <v>84</v>
      </c>
      <c r="AV848" s="14" t="s">
        <v>84</v>
      </c>
      <c r="AW848" s="14" t="s">
        <v>36</v>
      </c>
      <c r="AX848" s="14" t="s">
        <v>75</v>
      </c>
      <c r="AY848" s="254" t="s">
        <v>183</v>
      </c>
    </row>
    <row r="849" s="15" customFormat="1">
      <c r="A849" s="15"/>
      <c r="B849" s="259"/>
      <c r="C849" s="260"/>
      <c r="D849" s="235" t="s">
        <v>194</v>
      </c>
      <c r="E849" s="261" t="s">
        <v>19</v>
      </c>
      <c r="F849" s="262" t="s">
        <v>320</v>
      </c>
      <c r="G849" s="260"/>
      <c r="H849" s="263">
        <v>134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9" t="s">
        <v>194</v>
      </c>
      <c r="AU849" s="269" t="s">
        <v>84</v>
      </c>
      <c r="AV849" s="15" t="s">
        <v>190</v>
      </c>
      <c r="AW849" s="15" t="s">
        <v>36</v>
      </c>
      <c r="AX849" s="15" t="s">
        <v>82</v>
      </c>
      <c r="AY849" s="269" t="s">
        <v>183</v>
      </c>
    </row>
    <row r="850" s="2" customFormat="1" ht="16.5" customHeight="1">
      <c r="A850" s="40"/>
      <c r="B850" s="41"/>
      <c r="C850" s="270" t="s">
        <v>977</v>
      </c>
      <c r="D850" s="270" t="s">
        <v>348</v>
      </c>
      <c r="E850" s="271" t="s">
        <v>978</v>
      </c>
      <c r="F850" s="272" t="s">
        <v>979</v>
      </c>
      <c r="G850" s="273" t="s">
        <v>304</v>
      </c>
      <c r="H850" s="274">
        <v>136.68000000000001</v>
      </c>
      <c r="I850" s="275"/>
      <c r="J850" s="276">
        <f>ROUND(I850*H850,2)</f>
        <v>0</v>
      </c>
      <c r="K850" s="272" t="s">
        <v>189</v>
      </c>
      <c r="L850" s="277"/>
      <c r="M850" s="278" t="s">
        <v>19</v>
      </c>
      <c r="N850" s="279" t="s">
        <v>46</v>
      </c>
      <c r="O850" s="86"/>
      <c r="P850" s="224">
        <f>O850*H850</f>
        <v>0</v>
      </c>
      <c r="Q850" s="224">
        <v>0.020060000000000001</v>
      </c>
      <c r="R850" s="224">
        <f>Q850*H850</f>
        <v>2.7418008000000005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370</v>
      </c>
      <c r="AT850" s="226" t="s">
        <v>348</v>
      </c>
      <c r="AU850" s="226" t="s">
        <v>84</v>
      </c>
      <c r="AY850" s="19" t="s">
        <v>183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82</v>
      </c>
      <c r="BK850" s="227">
        <f>ROUND(I850*H850,2)</f>
        <v>0</v>
      </c>
      <c r="BL850" s="19" t="s">
        <v>277</v>
      </c>
      <c r="BM850" s="226" t="s">
        <v>980</v>
      </c>
    </row>
    <row r="851" s="14" customFormat="1">
      <c r="A851" s="14"/>
      <c r="B851" s="244"/>
      <c r="C851" s="245"/>
      <c r="D851" s="235" t="s">
        <v>194</v>
      </c>
      <c r="E851" s="245"/>
      <c r="F851" s="247" t="s">
        <v>981</v>
      </c>
      <c r="G851" s="245"/>
      <c r="H851" s="248">
        <v>136.68000000000001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194</v>
      </c>
      <c r="AU851" s="254" t="s">
        <v>84</v>
      </c>
      <c r="AV851" s="14" t="s">
        <v>84</v>
      </c>
      <c r="AW851" s="14" t="s">
        <v>4</v>
      </c>
      <c r="AX851" s="14" t="s">
        <v>82</v>
      </c>
      <c r="AY851" s="254" t="s">
        <v>183</v>
      </c>
    </row>
    <row r="852" s="2" customFormat="1" ht="24.15" customHeight="1">
      <c r="A852" s="40"/>
      <c r="B852" s="41"/>
      <c r="C852" s="215" t="s">
        <v>982</v>
      </c>
      <c r="D852" s="215" t="s">
        <v>185</v>
      </c>
      <c r="E852" s="216" t="s">
        <v>983</v>
      </c>
      <c r="F852" s="217" t="s">
        <v>984</v>
      </c>
      <c r="G852" s="218" t="s">
        <v>304</v>
      </c>
      <c r="H852" s="219">
        <v>134</v>
      </c>
      <c r="I852" s="220"/>
      <c r="J852" s="221">
        <f>ROUND(I852*H852,2)</f>
        <v>0</v>
      </c>
      <c r="K852" s="217" t="s">
        <v>189</v>
      </c>
      <c r="L852" s="46"/>
      <c r="M852" s="222" t="s">
        <v>19</v>
      </c>
      <c r="N852" s="223" t="s">
        <v>46</v>
      </c>
      <c r="O852" s="86"/>
      <c r="P852" s="224">
        <f>O852*H852</f>
        <v>0</v>
      </c>
      <c r="Q852" s="224">
        <v>7.4040000000000003E-05</v>
      </c>
      <c r="R852" s="224">
        <f>Q852*H852</f>
        <v>0.0099213600000000006</v>
      </c>
      <c r="S852" s="224">
        <v>0</v>
      </c>
      <c r="T852" s="225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6" t="s">
        <v>277</v>
      </c>
      <c r="AT852" s="226" t="s">
        <v>185</v>
      </c>
      <c r="AU852" s="226" t="s">
        <v>84</v>
      </c>
      <c r="AY852" s="19" t="s">
        <v>183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9" t="s">
        <v>82</v>
      </c>
      <c r="BK852" s="227">
        <f>ROUND(I852*H852,2)</f>
        <v>0</v>
      </c>
      <c r="BL852" s="19" t="s">
        <v>277</v>
      </c>
      <c r="BM852" s="226" t="s">
        <v>985</v>
      </c>
    </row>
    <row r="853" s="2" customFormat="1">
      <c r="A853" s="40"/>
      <c r="B853" s="41"/>
      <c r="C853" s="42"/>
      <c r="D853" s="228" t="s">
        <v>192</v>
      </c>
      <c r="E853" s="42"/>
      <c r="F853" s="229" t="s">
        <v>986</v>
      </c>
      <c r="G853" s="42"/>
      <c r="H853" s="42"/>
      <c r="I853" s="230"/>
      <c r="J853" s="42"/>
      <c r="K853" s="42"/>
      <c r="L853" s="46"/>
      <c r="M853" s="231"/>
      <c r="N853" s="232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192</v>
      </c>
      <c r="AU853" s="19" t="s">
        <v>84</v>
      </c>
    </row>
    <row r="854" s="13" customFormat="1">
      <c r="A854" s="13"/>
      <c r="B854" s="233"/>
      <c r="C854" s="234"/>
      <c r="D854" s="235" t="s">
        <v>194</v>
      </c>
      <c r="E854" s="236" t="s">
        <v>19</v>
      </c>
      <c r="F854" s="237" t="s">
        <v>899</v>
      </c>
      <c r="G854" s="234"/>
      <c r="H854" s="236" t="s">
        <v>19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194</v>
      </c>
      <c r="AU854" s="243" t="s">
        <v>84</v>
      </c>
      <c r="AV854" s="13" t="s">
        <v>82</v>
      </c>
      <c r="AW854" s="13" t="s">
        <v>36</v>
      </c>
      <c r="AX854" s="13" t="s">
        <v>75</v>
      </c>
      <c r="AY854" s="243" t="s">
        <v>183</v>
      </c>
    </row>
    <row r="855" s="13" customFormat="1">
      <c r="A855" s="13"/>
      <c r="B855" s="233"/>
      <c r="C855" s="234"/>
      <c r="D855" s="235" t="s">
        <v>194</v>
      </c>
      <c r="E855" s="236" t="s">
        <v>19</v>
      </c>
      <c r="F855" s="237" t="s">
        <v>900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194</v>
      </c>
      <c r="AU855" s="243" t="s">
        <v>84</v>
      </c>
      <c r="AV855" s="13" t="s">
        <v>82</v>
      </c>
      <c r="AW855" s="13" t="s">
        <v>36</v>
      </c>
      <c r="AX855" s="13" t="s">
        <v>75</v>
      </c>
      <c r="AY855" s="243" t="s">
        <v>183</v>
      </c>
    </row>
    <row r="856" s="13" customFormat="1">
      <c r="A856" s="13"/>
      <c r="B856" s="233"/>
      <c r="C856" s="234"/>
      <c r="D856" s="235" t="s">
        <v>194</v>
      </c>
      <c r="E856" s="236" t="s">
        <v>19</v>
      </c>
      <c r="F856" s="237" t="s">
        <v>901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194</v>
      </c>
      <c r="AU856" s="243" t="s">
        <v>84</v>
      </c>
      <c r="AV856" s="13" t="s">
        <v>82</v>
      </c>
      <c r="AW856" s="13" t="s">
        <v>36</v>
      </c>
      <c r="AX856" s="13" t="s">
        <v>75</v>
      </c>
      <c r="AY856" s="243" t="s">
        <v>183</v>
      </c>
    </row>
    <row r="857" s="13" customFormat="1">
      <c r="A857" s="13"/>
      <c r="B857" s="233"/>
      <c r="C857" s="234"/>
      <c r="D857" s="235" t="s">
        <v>194</v>
      </c>
      <c r="E857" s="236" t="s">
        <v>19</v>
      </c>
      <c r="F857" s="237" t="s">
        <v>902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194</v>
      </c>
      <c r="AU857" s="243" t="s">
        <v>84</v>
      </c>
      <c r="AV857" s="13" t="s">
        <v>82</v>
      </c>
      <c r="AW857" s="13" t="s">
        <v>36</v>
      </c>
      <c r="AX857" s="13" t="s">
        <v>75</v>
      </c>
      <c r="AY857" s="243" t="s">
        <v>183</v>
      </c>
    </row>
    <row r="858" s="13" customFormat="1">
      <c r="A858" s="13"/>
      <c r="B858" s="233"/>
      <c r="C858" s="234"/>
      <c r="D858" s="235" t="s">
        <v>194</v>
      </c>
      <c r="E858" s="236" t="s">
        <v>19</v>
      </c>
      <c r="F858" s="237" t="s">
        <v>903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194</v>
      </c>
      <c r="AU858" s="243" t="s">
        <v>84</v>
      </c>
      <c r="AV858" s="13" t="s">
        <v>82</v>
      </c>
      <c r="AW858" s="13" t="s">
        <v>36</v>
      </c>
      <c r="AX858" s="13" t="s">
        <v>75</v>
      </c>
      <c r="AY858" s="243" t="s">
        <v>183</v>
      </c>
    </row>
    <row r="859" s="13" customFormat="1">
      <c r="A859" s="13"/>
      <c r="B859" s="233"/>
      <c r="C859" s="234"/>
      <c r="D859" s="235" t="s">
        <v>194</v>
      </c>
      <c r="E859" s="236" t="s">
        <v>19</v>
      </c>
      <c r="F859" s="237" t="s">
        <v>904</v>
      </c>
      <c r="G859" s="234"/>
      <c r="H859" s="236" t="s">
        <v>19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194</v>
      </c>
      <c r="AU859" s="243" t="s">
        <v>84</v>
      </c>
      <c r="AV859" s="13" t="s">
        <v>82</v>
      </c>
      <c r="AW859" s="13" t="s">
        <v>36</v>
      </c>
      <c r="AX859" s="13" t="s">
        <v>75</v>
      </c>
      <c r="AY859" s="243" t="s">
        <v>183</v>
      </c>
    </row>
    <row r="860" s="13" customFormat="1">
      <c r="A860" s="13"/>
      <c r="B860" s="233"/>
      <c r="C860" s="234"/>
      <c r="D860" s="235" t="s">
        <v>194</v>
      </c>
      <c r="E860" s="236" t="s">
        <v>19</v>
      </c>
      <c r="F860" s="237" t="s">
        <v>905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194</v>
      </c>
      <c r="AU860" s="243" t="s">
        <v>84</v>
      </c>
      <c r="AV860" s="13" t="s">
        <v>82</v>
      </c>
      <c r="AW860" s="13" t="s">
        <v>36</v>
      </c>
      <c r="AX860" s="13" t="s">
        <v>75</v>
      </c>
      <c r="AY860" s="243" t="s">
        <v>183</v>
      </c>
    </row>
    <row r="861" s="13" customFormat="1">
      <c r="A861" s="13"/>
      <c r="B861" s="233"/>
      <c r="C861" s="234"/>
      <c r="D861" s="235" t="s">
        <v>194</v>
      </c>
      <c r="E861" s="236" t="s">
        <v>19</v>
      </c>
      <c r="F861" s="237" t="s">
        <v>906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194</v>
      </c>
      <c r="AU861" s="243" t="s">
        <v>84</v>
      </c>
      <c r="AV861" s="13" t="s">
        <v>82</v>
      </c>
      <c r="AW861" s="13" t="s">
        <v>36</v>
      </c>
      <c r="AX861" s="13" t="s">
        <v>75</v>
      </c>
      <c r="AY861" s="243" t="s">
        <v>183</v>
      </c>
    </row>
    <row r="862" s="13" customFormat="1">
      <c r="A862" s="13"/>
      <c r="B862" s="233"/>
      <c r="C862" s="234"/>
      <c r="D862" s="235" t="s">
        <v>194</v>
      </c>
      <c r="E862" s="236" t="s">
        <v>19</v>
      </c>
      <c r="F862" s="237" t="s">
        <v>907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194</v>
      </c>
      <c r="AU862" s="243" t="s">
        <v>84</v>
      </c>
      <c r="AV862" s="13" t="s">
        <v>82</v>
      </c>
      <c r="AW862" s="13" t="s">
        <v>36</v>
      </c>
      <c r="AX862" s="13" t="s">
        <v>75</v>
      </c>
      <c r="AY862" s="243" t="s">
        <v>183</v>
      </c>
    </row>
    <row r="863" s="13" customFormat="1">
      <c r="A863" s="13"/>
      <c r="B863" s="233"/>
      <c r="C863" s="234"/>
      <c r="D863" s="235" t="s">
        <v>194</v>
      </c>
      <c r="E863" s="236" t="s">
        <v>19</v>
      </c>
      <c r="F863" s="237" t="s">
        <v>975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194</v>
      </c>
      <c r="AU863" s="243" t="s">
        <v>84</v>
      </c>
      <c r="AV863" s="13" t="s">
        <v>82</v>
      </c>
      <c r="AW863" s="13" t="s">
        <v>36</v>
      </c>
      <c r="AX863" s="13" t="s">
        <v>75</v>
      </c>
      <c r="AY863" s="243" t="s">
        <v>183</v>
      </c>
    </row>
    <row r="864" s="13" customFormat="1">
      <c r="A864" s="13"/>
      <c r="B864" s="233"/>
      <c r="C864" s="234"/>
      <c r="D864" s="235" t="s">
        <v>194</v>
      </c>
      <c r="E864" s="236" t="s">
        <v>19</v>
      </c>
      <c r="F864" s="237" t="s">
        <v>909</v>
      </c>
      <c r="G864" s="234"/>
      <c r="H864" s="236" t="s">
        <v>19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194</v>
      </c>
      <c r="AU864" s="243" t="s">
        <v>84</v>
      </c>
      <c r="AV864" s="13" t="s">
        <v>82</v>
      </c>
      <c r="AW864" s="13" t="s">
        <v>36</v>
      </c>
      <c r="AX864" s="13" t="s">
        <v>75</v>
      </c>
      <c r="AY864" s="243" t="s">
        <v>183</v>
      </c>
    </row>
    <row r="865" s="13" customFormat="1">
      <c r="A865" s="13"/>
      <c r="B865" s="233"/>
      <c r="C865" s="234"/>
      <c r="D865" s="235" t="s">
        <v>194</v>
      </c>
      <c r="E865" s="236" t="s">
        <v>19</v>
      </c>
      <c r="F865" s="237" t="s">
        <v>910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194</v>
      </c>
      <c r="AU865" s="243" t="s">
        <v>84</v>
      </c>
      <c r="AV865" s="13" t="s">
        <v>82</v>
      </c>
      <c r="AW865" s="13" t="s">
        <v>36</v>
      </c>
      <c r="AX865" s="13" t="s">
        <v>75</v>
      </c>
      <c r="AY865" s="243" t="s">
        <v>183</v>
      </c>
    </row>
    <row r="866" s="13" customFormat="1">
      <c r="A866" s="13"/>
      <c r="B866" s="233"/>
      <c r="C866" s="234"/>
      <c r="D866" s="235" t="s">
        <v>194</v>
      </c>
      <c r="E866" s="236" t="s">
        <v>19</v>
      </c>
      <c r="F866" s="237" t="s">
        <v>911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194</v>
      </c>
      <c r="AU866" s="243" t="s">
        <v>84</v>
      </c>
      <c r="AV866" s="13" t="s">
        <v>82</v>
      </c>
      <c r="AW866" s="13" t="s">
        <v>36</v>
      </c>
      <c r="AX866" s="13" t="s">
        <v>75</v>
      </c>
      <c r="AY866" s="243" t="s">
        <v>183</v>
      </c>
    </row>
    <row r="867" s="13" customFormat="1">
      <c r="A867" s="13"/>
      <c r="B867" s="233"/>
      <c r="C867" s="234"/>
      <c r="D867" s="235" t="s">
        <v>194</v>
      </c>
      <c r="E867" s="236" t="s">
        <v>19</v>
      </c>
      <c r="F867" s="237" t="s">
        <v>912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194</v>
      </c>
      <c r="AU867" s="243" t="s">
        <v>84</v>
      </c>
      <c r="AV867" s="13" t="s">
        <v>82</v>
      </c>
      <c r="AW867" s="13" t="s">
        <v>36</v>
      </c>
      <c r="AX867" s="13" t="s">
        <v>75</v>
      </c>
      <c r="AY867" s="243" t="s">
        <v>183</v>
      </c>
    </row>
    <row r="868" s="13" customFormat="1">
      <c r="A868" s="13"/>
      <c r="B868" s="233"/>
      <c r="C868" s="234"/>
      <c r="D868" s="235" t="s">
        <v>194</v>
      </c>
      <c r="E868" s="236" t="s">
        <v>19</v>
      </c>
      <c r="F868" s="237" t="s">
        <v>913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194</v>
      </c>
      <c r="AU868" s="243" t="s">
        <v>84</v>
      </c>
      <c r="AV868" s="13" t="s">
        <v>82</v>
      </c>
      <c r="AW868" s="13" t="s">
        <v>36</v>
      </c>
      <c r="AX868" s="13" t="s">
        <v>75</v>
      </c>
      <c r="AY868" s="243" t="s">
        <v>183</v>
      </c>
    </row>
    <row r="869" s="14" customFormat="1">
      <c r="A869" s="14"/>
      <c r="B869" s="244"/>
      <c r="C869" s="245"/>
      <c r="D869" s="235" t="s">
        <v>194</v>
      </c>
      <c r="E869" s="246" t="s">
        <v>19</v>
      </c>
      <c r="F869" s="247" t="s">
        <v>566</v>
      </c>
      <c r="G869" s="245"/>
      <c r="H869" s="248">
        <v>92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194</v>
      </c>
      <c r="AU869" s="254" t="s">
        <v>84</v>
      </c>
      <c r="AV869" s="14" t="s">
        <v>84</v>
      </c>
      <c r="AW869" s="14" t="s">
        <v>36</v>
      </c>
      <c r="AX869" s="14" t="s">
        <v>75</v>
      </c>
      <c r="AY869" s="254" t="s">
        <v>183</v>
      </c>
    </row>
    <row r="870" s="13" customFormat="1">
      <c r="A870" s="13"/>
      <c r="B870" s="233"/>
      <c r="C870" s="234"/>
      <c r="D870" s="235" t="s">
        <v>194</v>
      </c>
      <c r="E870" s="236" t="s">
        <v>19</v>
      </c>
      <c r="F870" s="237" t="s">
        <v>914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194</v>
      </c>
      <c r="AU870" s="243" t="s">
        <v>84</v>
      </c>
      <c r="AV870" s="13" t="s">
        <v>82</v>
      </c>
      <c r="AW870" s="13" t="s">
        <v>36</v>
      </c>
      <c r="AX870" s="13" t="s">
        <v>75</v>
      </c>
      <c r="AY870" s="243" t="s">
        <v>183</v>
      </c>
    </row>
    <row r="871" s="13" customFormat="1">
      <c r="A871" s="13"/>
      <c r="B871" s="233"/>
      <c r="C871" s="234"/>
      <c r="D871" s="235" t="s">
        <v>194</v>
      </c>
      <c r="E871" s="236" t="s">
        <v>19</v>
      </c>
      <c r="F871" s="237" t="s">
        <v>915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194</v>
      </c>
      <c r="AU871" s="243" t="s">
        <v>84</v>
      </c>
      <c r="AV871" s="13" t="s">
        <v>82</v>
      </c>
      <c r="AW871" s="13" t="s">
        <v>36</v>
      </c>
      <c r="AX871" s="13" t="s">
        <v>75</v>
      </c>
      <c r="AY871" s="243" t="s">
        <v>183</v>
      </c>
    </row>
    <row r="872" s="13" customFormat="1">
      <c r="A872" s="13"/>
      <c r="B872" s="233"/>
      <c r="C872" s="234"/>
      <c r="D872" s="235" t="s">
        <v>194</v>
      </c>
      <c r="E872" s="236" t="s">
        <v>19</v>
      </c>
      <c r="F872" s="237" t="s">
        <v>902</v>
      </c>
      <c r="G872" s="234"/>
      <c r="H872" s="236" t="s">
        <v>19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194</v>
      </c>
      <c r="AU872" s="243" t="s">
        <v>84</v>
      </c>
      <c r="AV872" s="13" t="s">
        <v>82</v>
      </c>
      <c r="AW872" s="13" t="s">
        <v>36</v>
      </c>
      <c r="AX872" s="13" t="s">
        <v>75</v>
      </c>
      <c r="AY872" s="243" t="s">
        <v>183</v>
      </c>
    </row>
    <row r="873" s="13" customFormat="1">
      <c r="A873" s="13"/>
      <c r="B873" s="233"/>
      <c r="C873" s="234"/>
      <c r="D873" s="235" t="s">
        <v>194</v>
      </c>
      <c r="E873" s="236" t="s">
        <v>19</v>
      </c>
      <c r="F873" s="237" t="s">
        <v>903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194</v>
      </c>
      <c r="AU873" s="243" t="s">
        <v>84</v>
      </c>
      <c r="AV873" s="13" t="s">
        <v>82</v>
      </c>
      <c r="AW873" s="13" t="s">
        <v>36</v>
      </c>
      <c r="AX873" s="13" t="s">
        <v>75</v>
      </c>
      <c r="AY873" s="243" t="s">
        <v>183</v>
      </c>
    </row>
    <row r="874" s="13" customFormat="1">
      <c r="A874" s="13"/>
      <c r="B874" s="233"/>
      <c r="C874" s="234"/>
      <c r="D874" s="235" t="s">
        <v>194</v>
      </c>
      <c r="E874" s="236" t="s">
        <v>19</v>
      </c>
      <c r="F874" s="237" t="s">
        <v>904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194</v>
      </c>
      <c r="AU874" s="243" t="s">
        <v>84</v>
      </c>
      <c r="AV874" s="13" t="s">
        <v>82</v>
      </c>
      <c r="AW874" s="13" t="s">
        <v>36</v>
      </c>
      <c r="AX874" s="13" t="s">
        <v>75</v>
      </c>
      <c r="AY874" s="243" t="s">
        <v>183</v>
      </c>
    </row>
    <row r="875" s="13" customFormat="1">
      <c r="A875" s="13"/>
      <c r="B875" s="233"/>
      <c r="C875" s="234"/>
      <c r="D875" s="235" t="s">
        <v>194</v>
      </c>
      <c r="E875" s="236" t="s">
        <v>19</v>
      </c>
      <c r="F875" s="237" t="s">
        <v>905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194</v>
      </c>
      <c r="AU875" s="243" t="s">
        <v>84</v>
      </c>
      <c r="AV875" s="13" t="s">
        <v>82</v>
      </c>
      <c r="AW875" s="13" t="s">
        <v>36</v>
      </c>
      <c r="AX875" s="13" t="s">
        <v>75</v>
      </c>
      <c r="AY875" s="243" t="s">
        <v>183</v>
      </c>
    </row>
    <row r="876" s="13" customFormat="1">
      <c r="A876" s="13"/>
      <c r="B876" s="233"/>
      <c r="C876" s="234"/>
      <c r="D876" s="235" t="s">
        <v>194</v>
      </c>
      <c r="E876" s="236" t="s">
        <v>19</v>
      </c>
      <c r="F876" s="237" t="s">
        <v>906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194</v>
      </c>
      <c r="AU876" s="243" t="s">
        <v>84</v>
      </c>
      <c r="AV876" s="13" t="s">
        <v>82</v>
      </c>
      <c r="AW876" s="13" t="s">
        <v>36</v>
      </c>
      <c r="AX876" s="13" t="s">
        <v>75</v>
      </c>
      <c r="AY876" s="243" t="s">
        <v>183</v>
      </c>
    </row>
    <row r="877" s="13" customFormat="1">
      <c r="A877" s="13"/>
      <c r="B877" s="233"/>
      <c r="C877" s="234"/>
      <c r="D877" s="235" t="s">
        <v>194</v>
      </c>
      <c r="E877" s="236" t="s">
        <v>19</v>
      </c>
      <c r="F877" s="237" t="s">
        <v>976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194</v>
      </c>
      <c r="AU877" s="243" t="s">
        <v>84</v>
      </c>
      <c r="AV877" s="13" t="s">
        <v>82</v>
      </c>
      <c r="AW877" s="13" t="s">
        <v>36</v>
      </c>
      <c r="AX877" s="13" t="s">
        <v>75</v>
      </c>
      <c r="AY877" s="243" t="s">
        <v>183</v>
      </c>
    </row>
    <row r="878" s="13" customFormat="1">
      <c r="A878" s="13"/>
      <c r="B878" s="233"/>
      <c r="C878" s="234"/>
      <c r="D878" s="235" t="s">
        <v>194</v>
      </c>
      <c r="E878" s="236" t="s">
        <v>19</v>
      </c>
      <c r="F878" s="237" t="s">
        <v>908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194</v>
      </c>
      <c r="AU878" s="243" t="s">
        <v>84</v>
      </c>
      <c r="AV878" s="13" t="s">
        <v>82</v>
      </c>
      <c r="AW878" s="13" t="s">
        <v>36</v>
      </c>
      <c r="AX878" s="13" t="s">
        <v>75</v>
      </c>
      <c r="AY878" s="243" t="s">
        <v>183</v>
      </c>
    </row>
    <row r="879" s="13" customFormat="1">
      <c r="A879" s="13"/>
      <c r="B879" s="233"/>
      <c r="C879" s="234"/>
      <c r="D879" s="235" t="s">
        <v>194</v>
      </c>
      <c r="E879" s="236" t="s">
        <v>19</v>
      </c>
      <c r="F879" s="237" t="s">
        <v>909</v>
      </c>
      <c r="G879" s="234"/>
      <c r="H879" s="236" t="s">
        <v>19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194</v>
      </c>
      <c r="AU879" s="243" t="s">
        <v>84</v>
      </c>
      <c r="AV879" s="13" t="s">
        <v>82</v>
      </c>
      <c r="AW879" s="13" t="s">
        <v>36</v>
      </c>
      <c r="AX879" s="13" t="s">
        <v>75</v>
      </c>
      <c r="AY879" s="243" t="s">
        <v>183</v>
      </c>
    </row>
    <row r="880" s="13" customFormat="1">
      <c r="A880" s="13"/>
      <c r="B880" s="233"/>
      <c r="C880" s="234"/>
      <c r="D880" s="235" t="s">
        <v>194</v>
      </c>
      <c r="E880" s="236" t="s">
        <v>19</v>
      </c>
      <c r="F880" s="237" t="s">
        <v>916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194</v>
      </c>
      <c r="AU880" s="243" t="s">
        <v>84</v>
      </c>
      <c r="AV880" s="13" t="s">
        <v>82</v>
      </c>
      <c r="AW880" s="13" t="s">
        <v>36</v>
      </c>
      <c r="AX880" s="13" t="s">
        <v>75</v>
      </c>
      <c r="AY880" s="243" t="s">
        <v>183</v>
      </c>
    </row>
    <row r="881" s="13" customFormat="1">
      <c r="A881" s="13"/>
      <c r="B881" s="233"/>
      <c r="C881" s="234"/>
      <c r="D881" s="235" t="s">
        <v>194</v>
      </c>
      <c r="E881" s="236" t="s">
        <v>19</v>
      </c>
      <c r="F881" s="237" t="s">
        <v>911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194</v>
      </c>
      <c r="AU881" s="243" t="s">
        <v>84</v>
      </c>
      <c r="AV881" s="13" t="s">
        <v>82</v>
      </c>
      <c r="AW881" s="13" t="s">
        <v>36</v>
      </c>
      <c r="AX881" s="13" t="s">
        <v>75</v>
      </c>
      <c r="AY881" s="243" t="s">
        <v>183</v>
      </c>
    </row>
    <row r="882" s="13" customFormat="1">
      <c r="A882" s="13"/>
      <c r="B882" s="233"/>
      <c r="C882" s="234"/>
      <c r="D882" s="235" t="s">
        <v>194</v>
      </c>
      <c r="E882" s="236" t="s">
        <v>19</v>
      </c>
      <c r="F882" s="237" t="s">
        <v>912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194</v>
      </c>
      <c r="AU882" s="243" t="s">
        <v>84</v>
      </c>
      <c r="AV882" s="13" t="s">
        <v>82</v>
      </c>
      <c r="AW882" s="13" t="s">
        <v>36</v>
      </c>
      <c r="AX882" s="13" t="s">
        <v>75</v>
      </c>
      <c r="AY882" s="243" t="s">
        <v>183</v>
      </c>
    </row>
    <row r="883" s="13" customFormat="1">
      <c r="A883" s="13"/>
      <c r="B883" s="233"/>
      <c r="C883" s="234"/>
      <c r="D883" s="235" t="s">
        <v>194</v>
      </c>
      <c r="E883" s="236" t="s">
        <v>19</v>
      </c>
      <c r="F883" s="237" t="s">
        <v>913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194</v>
      </c>
      <c r="AU883" s="243" t="s">
        <v>84</v>
      </c>
      <c r="AV883" s="13" t="s">
        <v>82</v>
      </c>
      <c r="AW883" s="13" t="s">
        <v>36</v>
      </c>
      <c r="AX883" s="13" t="s">
        <v>75</v>
      </c>
      <c r="AY883" s="243" t="s">
        <v>183</v>
      </c>
    </row>
    <row r="884" s="14" customFormat="1">
      <c r="A884" s="14"/>
      <c r="B884" s="244"/>
      <c r="C884" s="245"/>
      <c r="D884" s="235" t="s">
        <v>194</v>
      </c>
      <c r="E884" s="246" t="s">
        <v>19</v>
      </c>
      <c r="F884" s="247" t="s">
        <v>439</v>
      </c>
      <c r="G884" s="245"/>
      <c r="H884" s="248">
        <v>42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194</v>
      </c>
      <c r="AU884" s="254" t="s">
        <v>84</v>
      </c>
      <c r="AV884" s="14" t="s">
        <v>84</v>
      </c>
      <c r="AW884" s="14" t="s">
        <v>36</v>
      </c>
      <c r="AX884" s="14" t="s">
        <v>75</v>
      </c>
      <c r="AY884" s="254" t="s">
        <v>183</v>
      </c>
    </row>
    <row r="885" s="15" customFormat="1">
      <c r="A885" s="15"/>
      <c r="B885" s="259"/>
      <c r="C885" s="260"/>
      <c r="D885" s="235" t="s">
        <v>194</v>
      </c>
      <c r="E885" s="261" t="s">
        <v>19</v>
      </c>
      <c r="F885" s="262" t="s">
        <v>320</v>
      </c>
      <c r="G885" s="260"/>
      <c r="H885" s="263">
        <v>134</v>
      </c>
      <c r="I885" s="264"/>
      <c r="J885" s="260"/>
      <c r="K885" s="260"/>
      <c r="L885" s="265"/>
      <c r="M885" s="266"/>
      <c r="N885" s="267"/>
      <c r="O885" s="267"/>
      <c r="P885" s="267"/>
      <c r="Q885" s="267"/>
      <c r="R885" s="267"/>
      <c r="S885" s="267"/>
      <c r="T885" s="26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9" t="s">
        <v>194</v>
      </c>
      <c r="AU885" s="269" t="s">
        <v>84</v>
      </c>
      <c r="AV885" s="15" t="s">
        <v>190</v>
      </c>
      <c r="AW885" s="15" t="s">
        <v>36</v>
      </c>
      <c r="AX885" s="15" t="s">
        <v>82</v>
      </c>
      <c r="AY885" s="269" t="s">
        <v>183</v>
      </c>
    </row>
    <row r="886" s="2" customFormat="1" ht="24.15" customHeight="1">
      <c r="A886" s="40"/>
      <c r="B886" s="41"/>
      <c r="C886" s="215" t="s">
        <v>987</v>
      </c>
      <c r="D886" s="215" t="s">
        <v>185</v>
      </c>
      <c r="E886" s="216" t="s">
        <v>988</v>
      </c>
      <c r="F886" s="217" t="s">
        <v>989</v>
      </c>
      <c r="G886" s="218" t="s">
        <v>304</v>
      </c>
      <c r="H886" s="219">
        <v>134</v>
      </c>
      <c r="I886" s="220"/>
      <c r="J886" s="221">
        <f>ROUND(I886*H886,2)</f>
        <v>0</v>
      </c>
      <c r="K886" s="217" t="s">
        <v>189</v>
      </c>
      <c r="L886" s="46"/>
      <c r="M886" s="222" t="s">
        <v>19</v>
      </c>
      <c r="N886" s="223" t="s">
        <v>46</v>
      </c>
      <c r="O886" s="86"/>
      <c r="P886" s="224">
        <f>O886*H886</f>
        <v>0</v>
      </c>
      <c r="Q886" s="224">
        <v>0.00012349999999999999</v>
      </c>
      <c r="R886" s="224">
        <f>Q886*H886</f>
        <v>0.016548999999999998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277</v>
      </c>
      <c r="AT886" s="226" t="s">
        <v>185</v>
      </c>
      <c r="AU886" s="226" t="s">
        <v>84</v>
      </c>
      <c r="AY886" s="19" t="s">
        <v>183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82</v>
      </c>
      <c r="BK886" s="227">
        <f>ROUND(I886*H886,2)</f>
        <v>0</v>
      </c>
      <c r="BL886" s="19" t="s">
        <v>277</v>
      </c>
      <c r="BM886" s="226" t="s">
        <v>990</v>
      </c>
    </row>
    <row r="887" s="2" customFormat="1">
      <c r="A887" s="40"/>
      <c r="B887" s="41"/>
      <c r="C887" s="42"/>
      <c r="D887" s="228" t="s">
        <v>192</v>
      </c>
      <c r="E887" s="42"/>
      <c r="F887" s="229" t="s">
        <v>991</v>
      </c>
      <c r="G887" s="42"/>
      <c r="H887" s="42"/>
      <c r="I887" s="230"/>
      <c r="J887" s="42"/>
      <c r="K887" s="42"/>
      <c r="L887" s="46"/>
      <c r="M887" s="231"/>
      <c r="N887" s="232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192</v>
      </c>
      <c r="AU887" s="19" t="s">
        <v>84</v>
      </c>
    </row>
    <row r="888" s="13" customFormat="1">
      <c r="A888" s="13"/>
      <c r="B888" s="233"/>
      <c r="C888" s="234"/>
      <c r="D888" s="235" t="s">
        <v>194</v>
      </c>
      <c r="E888" s="236" t="s">
        <v>19</v>
      </c>
      <c r="F888" s="237" t="s">
        <v>899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194</v>
      </c>
      <c r="AU888" s="243" t="s">
        <v>84</v>
      </c>
      <c r="AV888" s="13" t="s">
        <v>82</v>
      </c>
      <c r="AW888" s="13" t="s">
        <v>36</v>
      </c>
      <c r="AX888" s="13" t="s">
        <v>75</v>
      </c>
      <c r="AY888" s="243" t="s">
        <v>183</v>
      </c>
    </row>
    <row r="889" s="13" customFormat="1">
      <c r="A889" s="13"/>
      <c r="B889" s="233"/>
      <c r="C889" s="234"/>
      <c r="D889" s="235" t="s">
        <v>194</v>
      </c>
      <c r="E889" s="236" t="s">
        <v>19</v>
      </c>
      <c r="F889" s="237" t="s">
        <v>900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194</v>
      </c>
      <c r="AU889" s="243" t="s">
        <v>84</v>
      </c>
      <c r="AV889" s="13" t="s">
        <v>82</v>
      </c>
      <c r="AW889" s="13" t="s">
        <v>36</v>
      </c>
      <c r="AX889" s="13" t="s">
        <v>75</v>
      </c>
      <c r="AY889" s="243" t="s">
        <v>183</v>
      </c>
    </row>
    <row r="890" s="13" customFormat="1">
      <c r="A890" s="13"/>
      <c r="B890" s="233"/>
      <c r="C890" s="234"/>
      <c r="D890" s="235" t="s">
        <v>194</v>
      </c>
      <c r="E890" s="236" t="s">
        <v>19</v>
      </c>
      <c r="F890" s="237" t="s">
        <v>901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194</v>
      </c>
      <c r="AU890" s="243" t="s">
        <v>84</v>
      </c>
      <c r="AV890" s="13" t="s">
        <v>82</v>
      </c>
      <c r="AW890" s="13" t="s">
        <v>36</v>
      </c>
      <c r="AX890" s="13" t="s">
        <v>75</v>
      </c>
      <c r="AY890" s="243" t="s">
        <v>183</v>
      </c>
    </row>
    <row r="891" s="13" customFormat="1">
      <c r="A891" s="13"/>
      <c r="B891" s="233"/>
      <c r="C891" s="234"/>
      <c r="D891" s="235" t="s">
        <v>194</v>
      </c>
      <c r="E891" s="236" t="s">
        <v>19</v>
      </c>
      <c r="F891" s="237" t="s">
        <v>902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194</v>
      </c>
      <c r="AU891" s="243" t="s">
        <v>84</v>
      </c>
      <c r="AV891" s="13" t="s">
        <v>82</v>
      </c>
      <c r="AW891" s="13" t="s">
        <v>36</v>
      </c>
      <c r="AX891" s="13" t="s">
        <v>75</v>
      </c>
      <c r="AY891" s="243" t="s">
        <v>183</v>
      </c>
    </row>
    <row r="892" s="13" customFormat="1">
      <c r="A892" s="13"/>
      <c r="B892" s="233"/>
      <c r="C892" s="234"/>
      <c r="D892" s="235" t="s">
        <v>194</v>
      </c>
      <c r="E892" s="236" t="s">
        <v>19</v>
      </c>
      <c r="F892" s="237" t="s">
        <v>903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194</v>
      </c>
      <c r="AU892" s="243" t="s">
        <v>84</v>
      </c>
      <c r="AV892" s="13" t="s">
        <v>82</v>
      </c>
      <c r="AW892" s="13" t="s">
        <v>36</v>
      </c>
      <c r="AX892" s="13" t="s">
        <v>75</v>
      </c>
      <c r="AY892" s="243" t="s">
        <v>183</v>
      </c>
    </row>
    <row r="893" s="13" customFormat="1">
      <c r="A893" s="13"/>
      <c r="B893" s="233"/>
      <c r="C893" s="234"/>
      <c r="D893" s="235" t="s">
        <v>194</v>
      </c>
      <c r="E893" s="236" t="s">
        <v>19</v>
      </c>
      <c r="F893" s="237" t="s">
        <v>904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194</v>
      </c>
      <c r="AU893" s="243" t="s">
        <v>84</v>
      </c>
      <c r="AV893" s="13" t="s">
        <v>82</v>
      </c>
      <c r="AW893" s="13" t="s">
        <v>36</v>
      </c>
      <c r="AX893" s="13" t="s">
        <v>75</v>
      </c>
      <c r="AY893" s="243" t="s">
        <v>183</v>
      </c>
    </row>
    <row r="894" s="13" customFormat="1">
      <c r="A894" s="13"/>
      <c r="B894" s="233"/>
      <c r="C894" s="234"/>
      <c r="D894" s="235" t="s">
        <v>194</v>
      </c>
      <c r="E894" s="236" t="s">
        <v>19</v>
      </c>
      <c r="F894" s="237" t="s">
        <v>905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194</v>
      </c>
      <c r="AU894" s="243" t="s">
        <v>84</v>
      </c>
      <c r="AV894" s="13" t="s">
        <v>82</v>
      </c>
      <c r="AW894" s="13" t="s">
        <v>36</v>
      </c>
      <c r="AX894" s="13" t="s">
        <v>75</v>
      </c>
      <c r="AY894" s="243" t="s">
        <v>183</v>
      </c>
    </row>
    <row r="895" s="13" customFormat="1">
      <c r="A895" s="13"/>
      <c r="B895" s="233"/>
      <c r="C895" s="234"/>
      <c r="D895" s="235" t="s">
        <v>194</v>
      </c>
      <c r="E895" s="236" t="s">
        <v>19</v>
      </c>
      <c r="F895" s="237" t="s">
        <v>906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194</v>
      </c>
      <c r="AU895" s="243" t="s">
        <v>84</v>
      </c>
      <c r="AV895" s="13" t="s">
        <v>82</v>
      </c>
      <c r="AW895" s="13" t="s">
        <v>36</v>
      </c>
      <c r="AX895" s="13" t="s">
        <v>75</v>
      </c>
      <c r="AY895" s="243" t="s">
        <v>183</v>
      </c>
    </row>
    <row r="896" s="13" customFormat="1">
      <c r="A896" s="13"/>
      <c r="B896" s="233"/>
      <c r="C896" s="234"/>
      <c r="D896" s="235" t="s">
        <v>194</v>
      </c>
      <c r="E896" s="236" t="s">
        <v>19</v>
      </c>
      <c r="F896" s="237" t="s">
        <v>907</v>
      </c>
      <c r="G896" s="234"/>
      <c r="H896" s="236" t="s">
        <v>19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194</v>
      </c>
      <c r="AU896" s="243" t="s">
        <v>84</v>
      </c>
      <c r="AV896" s="13" t="s">
        <v>82</v>
      </c>
      <c r="AW896" s="13" t="s">
        <v>36</v>
      </c>
      <c r="AX896" s="13" t="s">
        <v>75</v>
      </c>
      <c r="AY896" s="243" t="s">
        <v>183</v>
      </c>
    </row>
    <row r="897" s="13" customFormat="1">
      <c r="A897" s="13"/>
      <c r="B897" s="233"/>
      <c r="C897" s="234"/>
      <c r="D897" s="235" t="s">
        <v>194</v>
      </c>
      <c r="E897" s="236" t="s">
        <v>19</v>
      </c>
      <c r="F897" s="237" t="s">
        <v>975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194</v>
      </c>
      <c r="AU897" s="243" t="s">
        <v>84</v>
      </c>
      <c r="AV897" s="13" t="s">
        <v>82</v>
      </c>
      <c r="AW897" s="13" t="s">
        <v>36</v>
      </c>
      <c r="AX897" s="13" t="s">
        <v>75</v>
      </c>
      <c r="AY897" s="243" t="s">
        <v>183</v>
      </c>
    </row>
    <row r="898" s="13" customFormat="1">
      <c r="A898" s="13"/>
      <c r="B898" s="233"/>
      <c r="C898" s="234"/>
      <c r="D898" s="235" t="s">
        <v>194</v>
      </c>
      <c r="E898" s="236" t="s">
        <v>19</v>
      </c>
      <c r="F898" s="237" t="s">
        <v>909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194</v>
      </c>
      <c r="AU898" s="243" t="s">
        <v>84</v>
      </c>
      <c r="AV898" s="13" t="s">
        <v>82</v>
      </c>
      <c r="AW898" s="13" t="s">
        <v>36</v>
      </c>
      <c r="AX898" s="13" t="s">
        <v>75</v>
      </c>
      <c r="AY898" s="243" t="s">
        <v>183</v>
      </c>
    </row>
    <row r="899" s="13" customFormat="1">
      <c r="A899" s="13"/>
      <c r="B899" s="233"/>
      <c r="C899" s="234"/>
      <c r="D899" s="235" t="s">
        <v>194</v>
      </c>
      <c r="E899" s="236" t="s">
        <v>19</v>
      </c>
      <c r="F899" s="237" t="s">
        <v>910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194</v>
      </c>
      <c r="AU899" s="243" t="s">
        <v>84</v>
      </c>
      <c r="AV899" s="13" t="s">
        <v>82</v>
      </c>
      <c r="AW899" s="13" t="s">
        <v>36</v>
      </c>
      <c r="AX899" s="13" t="s">
        <v>75</v>
      </c>
      <c r="AY899" s="243" t="s">
        <v>183</v>
      </c>
    </row>
    <row r="900" s="13" customFormat="1">
      <c r="A900" s="13"/>
      <c r="B900" s="233"/>
      <c r="C900" s="234"/>
      <c r="D900" s="235" t="s">
        <v>194</v>
      </c>
      <c r="E900" s="236" t="s">
        <v>19</v>
      </c>
      <c r="F900" s="237" t="s">
        <v>911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194</v>
      </c>
      <c r="AU900" s="243" t="s">
        <v>84</v>
      </c>
      <c r="AV900" s="13" t="s">
        <v>82</v>
      </c>
      <c r="AW900" s="13" t="s">
        <v>36</v>
      </c>
      <c r="AX900" s="13" t="s">
        <v>75</v>
      </c>
      <c r="AY900" s="243" t="s">
        <v>183</v>
      </c>
    </row>
    <row r="901" s="13" customFormat="1">
      <c r="A901" s="13"/>
      <c r="B901" s="233"/>
      <c r="C901" s="234"/>
      <c r="D901" s="235" t="s">
        <v>194</v>
      </c>
      <c r="E901" s="236" t="s">
        <v>19</v>
      </c>
      <c r="F901" s="237" t="s">
        <v>912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194</v>
      </c>
      <c r="AU901" s="243" t="s">
        <v>84</v>
      </c>
      <c r="AV901" s="13" t="s">
        <v>82</v>
      </c>
      <c r="AW901" s="13" t="s">
        <v>36</v>
      </c>
      <c r="AX901" s="13" t="s">
        <v>75</v>
      </c>
      <c r="AY901" s="243" t="s">
        <v>183</v>
      </c>
    </row>
    <row r="902" s="13" customFormat="1">
      <c r="A902" s="13"/>
      <c r="B902" s="233"/>
      <c r="C902" s="234"/>
      <c r="D902" s="235" t="s">
        <v>194</v>
      </c>
      <c r="E902" s="236" t="s">
        <v>19</v>
      </c>
      <c r="F902" s="237" t="s">
        <v>913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194</v>
      </c>
      <c r="AU902" s="243" t="s">
        <v>84</v>
      </c>
      <c r="AV902" s="13" t="s">
        <v>82</v>
      </c>
      <c r="AW902" s="13" t="s">
        <v>36</v>
      </c>
      <c r="AX902" s="13" t="s">
        <v>75</v>
      </c>
      <c r="AY902" s="243" t="s">
        <v>183</v>
      </c>
    </row>
    <row r="903" s="14" customFormat="1">
      <c r="A903" s="14"/>
      <c r="B903" s="244"/>
      <c r="C903" s="245"/>
      <c r="D903" s="235" t="s">
        <v>194</v>
      </c>
      <c r="E903" s="246" t="s">
        <v>19</v>
      </c>
      <c r="F903" s="247" t="s">
        <v>566</v>
      </c>
      <c r="G903" s="245"/>
      <c r="H903" s="248">
        <v>92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194</v>
      </c>
      <c r="AU903" s="254" t="s">
        <v>84</v>
      </c>
      <c r="AV903" s="14" t="s">
        <v>84</v>
      </c>
      <c r="AW903" s="14" t="s">
        <v>36</v>
      </c>
      <c r="AX903" s="14" t="s">
        <v>75</v>
      </c>
      <c r="AY903" s="254" t="s">
        <v>183</v>
      </c>
    </row>
    <row r="904" s="13" customFormat="1">
      <c r="A904" s="13"/>
      <c r="B904" s="233"/>
      <c r="C904" s="234"/>
      <c r="D904" s="235" t="s">
        <v>194</v>
      </c>
      <c r="E904" s="236" t="s">
        <v>19</v>
      </c>
      <c r="F904" s="237" t="s">
        <v>914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194</v>
      </c>
      <c r="AU904" s="243" t="s">
        <v>84</v>
      </c>
      <c r="AV904" s="13" t="s">
        <v>82</v>
      </c>
      <c r="AW904" s="13" t="s">
        <v>36</v>
      </c>
      <c r="AX904" s="13" t="s">
        <v>75</v>
      </c>
      <c r="AY904" s="243" t="s">
        <v>183</v>
      </c>
    </row>
    <row r="905" s="13" customFormat="1">
      <c r="A905" s="13"/>
      <c r="B905" s="233"/>
      <c r="C905" s="234"/>
      <c r="D905" s="235" t="s">
        <v>194</v>
      </c>
      <c r="E905" s="236" t="s">
        <v>19</v>
      </c>
      <c r="F905" s="237" t="s">
        <v>915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194</v>
      </c>
      <c r="AU905" s="243" t="s">
        <v>84</v>
      </c>
      <c r="AV905" s="13" t="s">
        <v>82</v>
      </c>
      <c r="AW905" s="13" t="s">
        <v>36</v>
      </c>
      <c r="AX905" s="13" t="s">
        <v>75</v>
      </c>
      <c r="AY905" s="243" t="s">
        <v>183</v>
      </c>
    </row>
    <row r="906" s="13" customFormat="1">
      <c r="A906" s="13"/>
      <c r="B906" s="233"/>
      <c r="C906" s="234"/>
      <c r="D906" s="235" t="s">
        <v>194</v>
      </c>
      <c r="E906" s="236" t="s">
        <v>19</v>
      </c>
      <c r="F906" s="237" t="s">
        <v>902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194</v>
      </c>
      <c r="AU906" s="243" t="s">
        <v>84</v>
      </c>
      <c r="AV906" s="13" t="s">
        <v>82</v>
      </c>
      <c r="AW906" s="13" t="s">
        <v>36</v>
      </c>
      <c r="AX906" s="13" t="s">
        <v>75</v>
      </c>
      <c r="AY906" s="243" t="s">
        <v>183</v>
      </c>
    </row>
    <row r="907" s="13" customFormat="1">
      <c r="A907" s="13"/>
      <c r="B907" s="233"/>
      <c r="C907" s="234"/>
      <c r="D907" s="235" t="s">
        <v>194</v>
      </c>
      <c r="E907" s="236" t="s">
        <v>19</v>
      </c>
      <c r="F907" s="237" t="s">
        <v>903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194</v>
      </c>
      <c r="AU907" s="243" t="s">
        <v>84</v>
      </c>
      <c r="AV907" s="13" t="s">
        <v>82</v>
      </c>
      <c r="AW907" s="13" t="s">
        <v>36</v>
      </c>
      <c r="AX907" s="13" t="s">
        <v>75</v>
      </c>
      <c r="AY907" s="243" t="s">
        <v>183</v>
      </c>
    </row>
    <row r="908" s="13" customFormat="1">
      <c r="A908" s="13"/>
      <c r="B908" s="233"/>
      <c r="C908" s="234"/>
      <c r="D908" s="235" t="s">
        <v>194</v>
      </c>
      <c r="E908" s="236" t="s">
        <v>19</v>
      </c>
      <c r="F908" s="237" t="s">
        <v>904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194</v>
      </c>
      <c r="AU908" s="243" t="s">
        <v>84</v>
      </c>
      <c r="AV908" s="13" t="s">
        <v>82</v>
      </c>
      <c r="AW908" s="13" t="s">
        <v>36</v>
      </c>
      <c r="AX908" s="13" t="s">
        <v>75</v>
      </c>
      <c r="AY908" s="243" t="s">
        <v>183</v>
      </c>
    </row>
    <row r="909" s="13" customFormat="1">
      <c r="A909" s="13"/>
      <c r="B909" s="233"/>
      <c r="C909" s="234"/>
      <c r="D909" s="235" t="s">
        <v>194</v>
      </c>
      <c r="E909" s="236" t="s">
        <v>19</v>
      </c>
      <c r="F909" s="237" t="s">
        <v>905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194</v>
      </c>
      <c r="AU909" s="243" t="s">
        <v>84</v>
      </c>
      <c r="AV909" s="13" t="s">
        <v>82</v>
      </c>
      <c r="AW909" s="13" t="s">
        <v>36</v>
      </c>
      <c r="AX909" s="13" t="s">
        <v>75</v>
      </c>
      <c r="AY909" s="243" t="s">
        <v>183</v>
      </c>
    </row>
    <row r="910" s="13" customFormat="1">
      <c r="A910" s="13"/>
      <c r="B910" s="233"/>
      <c r="C910" s="234"/>
      <c r="D910" s="235" t="s">
        <v>194</v>
      </c>
      <c r="E910" s="236" t="s">
        <v>19</v>
      </c>
      <c r="F910" s="237" t="s">
        <v>906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194</v>
      </c>
      <c r="AU910" s="243" t="s">
        <v>84</v>
      </c>
      <c r="AV910" s="13" t="s">
        <v>82</v>
      </c>
      <c r="AW910" s="13" t="s">
        <v>36</v>
      </c>
      <c r="AX910" s="13" t="s">
        <v>75</v>
      </c>
      <c r="AY910" s="243" t="s">
        <v>183</v>
      </c>
    </row>
    <row r="911" s="13" customFormat="1">
      <c r="A911" s="13"/>
      <c r="B911" s="233"/>
      <c r="C911" s="234"/>
      <c r="D911" s="235" t="s">
        <v>194</v>
      </c>
      <c r="E911" s="236" t="s">
        <v>19</v>
      </c>
      <c r="F911" s="237" t="s">
        <v>976</v>
      </c>
      <c r="G911" s="234"/>
      <c r="H911" s="236" t="s">
        <v>19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194</v>
      </c>
      <c r="AU911" s="243" t="s">
        <v>84</v>
      </c>
      <c r="AV911" s="13" t="s">
        <v>82</v>
      </c>
      <c r="AW911" s="13" t="s">
        <v>36</v>
      </c>
      <c r="AX911" s="13" t="s">
        <v>75</v>
      </c>
      <c r="AY911" s="243" t="s">
        <v>183</v>
      </c>
    </row>
    <row r="912" s="13" customFormat="1">
      <c r="A912" s="13"/>
      <c r="B912" s="233"/>
      <c r="C912" s="234"/>
      <c r="D912" s="235" t="s">
        <v>194</v>
      </c>
      <c r="E912" s="236" t="s">
        <v>19</v>
      </c>
      <c r="F912" s="237" t="s">
        <v>908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194</v>
      </c>
      <c r="AU912" s="243" t="s">
        <v>84</v>
      </c>
      <c r="AV912" s="13" t="s">
        <v>82</v>
      </c>
      <c r="AW912" s="13" t="s">
        <v>36</v>
      </c>
      <c r="AX912" s="13" t="s">
        <v>75</v>
      </c>
      <c r="AY912" s="243" t="s">
        <v>183</v>
      </c>
    </row>
    <row r="913" s="13" customFormat="1">
      <c r="A913" s="13"/>
      <c r="B913" s="233"/>
      <c r="C913" s="234"/>
      <c r="D913" s="235" t="s">
        <v>194</v>
      </c>
      <c r="E913" s="236" t="s">
        <v>19</v>
      </c>
      <c r="F913" s="237" t="s">
        <v>909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194</v>
      </c>
      <c r="AU913" s="243" t="s">
        <v>84</v>
      </c>
      <c r="AV913" s="13" t="s">
        <v>82</v>
      </c>
      <c r="AW913" s="13" t="s">
        <v>36</v>
      </c>
      <c r="AX913" s="13" t="s">
        <v>75</v>
      </c>
      <c r="AY913" s="243" t="s">
        <v>183</v>
      </c>
    </row>
    <row r="914" s="13" customFormat="1">
      <c r="A914" s="13"/>
      <c r="B914" s="233"/>
      <c r="C914" s="234"/>
      <c r="D914" s="235" t="s">
        <v>194</v>
      </c>
      <c r="E914" s="236" t="s">
        <v>19</v>
      </c>
      <c r="F914" s="237" t="s">
        <v>916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194</v>
      </c>
      <c r="AU914" s="243" t="s">
        <v>84</v>
      </c>
      <c r="AV914" s="13" t="s">
        <v>82</v>
      </c>
      <c r="AW914" s="13" t="s">
        <v>36</v>
      </c>
      <c r="AX914" s="13" t="s">
        <v>75</v>
      </c>
      <c r="AY914" s="243" t="s">
        <v>183</v>
      </c>
    </row>
    <row r="915" s="13" customFormat="1">
      <c r="A915" s="13"/>
      <c r="B915" s="233"/>
      <c r="C915" s="234"/>
      <c r="D915" s="235" t="s">
        <v>194</v>
      </c>
      <c r="E915" s="236" t="s">
        <v>19</v>
      </c>
      <c r="F915" s="237" t="s">
        <v>911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194</v>
      </c>
      <c r="AU915" s="243" t="s">
        <v>84</v>
      </c>
      <c r="AV915" s="13" t="s">
        <v>82</v>
      </c>
      <c r="AW915" s="13" t="s">
        <v>36</v>
      </c>
      <c r="AX915" s="13" t="s">
        <v>75</v>
      </c>
      <c r="AY915" s="243" t="s">
        <v>183</v>
      </c>
    </row>
    <row r="916" s="13" customFormat="1">
      <c r="A916" s="13"/>
      <c r="B916" s="233"/>
      <c r="C916" s="234"/>
      <c r="D916" s="235" t="s">
        <v>194</v>
      </c>
      <c r="E916" s="236" t="s">
        <v>19</v>
      </c>
      <c r="F916" s="237" t="s">
        <v>912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194</v>
      </c>
      <c r="AU916" s="243" t="s">
        <v>84</v>
      </c>
      <c r="AV916" s="13" t="s">
        <v>82</v>
      </c>
      <c r="AW916" s="13" t="s">
        <v>36</v>
      </c>
      <c r="AX916" s="13" t="s">
        <v>75</v>
      </c>
      <c r="AY916" s="243" t="s">
        <v>183</v>
      </c>
    </row>
    <row r="917" s="13" customFormat="1">
      <c r="A917" s="13"/>
      <c r="B917" s="233"/>
      <c r="C917" s="234"/>
      <c r="D917" s="235" t="s">
        <v>194</v>
      </c>
      <c r="E917" s="236" t="s">
        <v>19</v>
      </c>
      <c r="F917" s="237" t="s">
        <v>913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194</v>
      </c>
      <c r="AU917" s="243" t="s">
        <v>84</v>
      </c>
      <c r="AV917" s="13" t="s">
        <v>82</v>
      </c>
      <c r="AW917" s="13" t="s">
        <v>36</v>
      </c>
      <c r="AX917" s="13" t="s">
        <v>75</v>
      </c>
      <c r="AY917" s="243" t="s">
        <v>183</v>
      </c>
    </row>
    <row r="918" s="14" customFormat="1">
      <c r="A918" s="14"/>
      <c r="B918" s="244"/>
      <c r="C918" s="245"/>
      <c r="D918" s="235" t="s">
        <v>194</v>
      </c>
      <c r="E918" s="246" t="s">
        <v>19</v>
      </c>
      <c r="F918" s="247" t="s">
        <v>439</v>
      </c>
      <c r="G918" s="245"/>
      <c r="H918" s="248">
        <v>42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194</v>
      </c>
      <c r="AU918" s="254" t="s">
        <v>84</v>
      </c>
      <c r="AV918" s="14" t="s">
        <v>84</v>
      </c>
      <c r="AW918" s="14" t="s">
        <v>36</v>
      </c>
      <c r="AX918" s="14" t="s">
        <v>75</v>
      </c>
      <c r="AY918" s="254" t="s">
        <v>183</v>
      </c>
    </row>
    <row r="919" s="15" customFormat="1">
      <c r="A919" s="15"/>
      <c r="B919" s="259"/>
      <c r="C919" s="260"/>
      <c r="D919" s="235" t="s">
        <v>194</v>
      </c>
      <c r="E919" s="261" t="s">
        <v>19</v>
      </c>
      <c r="F919" s="262" t="s">
        <v>320</v>
      </c>
      <c r="G919" s="260"/>
      <c r="H919" s="263">
        <v>134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9" t="s">
        <v>194</v>
      </c>
      <c r="AU919" s="269" t="s">
        <v>84</v>
      </c>
      <c r="AV919" s="15" t="s">
        <v>190</v>
      </c>
      <c r="AW919" s="15" t="s">
        <v>36</v>
      </c>
      <c r="AX919" s="15" t="s">
        <v>82</v>
      </c>
      <c r="AY919" s="269" t="s">
        <v>183</v>
      </c>
    </row>
    <row r="920" s="2" customFormat="1" ht="16.5" customHeight="1">
      <c r="A920" s="40"/>
      <c r="B920" s="41"/>
      <c r="C920" s="270" t="s">
        <v>992</v>
      </c>
      <c r="D920" s="270" t="s">
        <v>348</v>
      </c>
      <c r="E920" s="271" t="s">
        <v>993</v>
      </c>
      <c r="F920" s="272" t="s">
        <v>994</v>
      </c>
      <c r="G920" s="273" t="s">
        <v>229</v>
      </c>
      <c r="H920" s="274">
        <v>17.501000000000001</v>
      </c>
      <c r="I920" s="275"/>
      <c r="J920" s="276">
        <f>ROUND(I920*H920,2)</f>
        <v>0</v>
      </c>
      <c r="K920" s="272" t="s">
        <v>189</v>
      </c>
      <c r="L920" s="277"/>
      <c r="M920" s="278" t="s">
        <v>19</v>
      </c>
      <c r="N920" s="279" t="s">
        <v>46</v>
      </c>
      <c r="O920" s="86"/>
      <c r="P920" s="224">
        <f>O920*H920</f>
        <v>0</v>
      </c>
      <c r="Q920" s="224">
        <v>0.026249999999999999</v>
      </c>
      <c r="R920" s="224">
        <f>Q920*H920</f>
        <v>0.45940125000000004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370</v>
      </c>
      <c r="AT920" s="226" t="s">
        <v>348</v>
      </c>
      <c r="AU920" s="226" t="s">
        <v>84</v>
      </c>
      <c r="AY920" s="19" t="s">
        <v>183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82</v>
      </c>
      <c r="BK920" s="227">
        <f>ROUND(I920*H920,2)</f>
        <v>0</v>
      </c>
      <c r="BL920" s="19" t="s">
        <v>277</v>
      </c>
      <c r="BM920" s="226" t="s">
        <v>995</v>
      </c>
    </row>
    <row r="921" s="13" customFormat="1">
      <c r="A921" s="13"/>
      <c r="B921" s="233"/>
      <c r="C921" s="234"/>
      <c r="D921" s="235" t="s">
        <v>194</v>
      </c>
      <c r="E921" s="236" t="s">
        <v>19</v>
      </c>
      <c r="F921" s="237" t="s">
        <v>899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194</v>
      </c>
      <c r="AU921" s="243" t="s">
        <v>84</v>
      </c>
      <c r="AV921" s="13" t="s">
        <v>82</v>
      </c>
      <c r="AW921" s="13" t="s">
        <v>36</v>
      </c>
      <c r="AX921" s="13" t="s">
        <v>75</v>
      </c>
      <c r="AY921" s="243" t="s">
        <v>183</v>
      </c>
    </row>
    <row r="922" s="13" customFormat="1">
      <c r="A922" s="13"/>
      <c r="B922" s="233"/>
      <c r="C922" s="234"/>
      <c r="D922" s="235" t="s">
        <v>194</v>
      </c>
      <c r="E922" s="236" t="s">
        <v>19</v>
      </c>
      <c r="F922" s="237" t="s">
        <v>900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194</v>
      </c>
      <c r="AU922" s="243" t="s">
        <v>84</v>
      </c>
      <c r="AV922" s="13" t="s">
        <v>82</v>
      </c>
      <c r="AW922" s="13" t="s">
        <v>36</v>
      </c>
      <c r="AX922" s="13" t="s">
        <v>75</v>
      </c>
      <c r="AY922" s="243" t="s">
        <v>183</v>
      </c>
    </row>
    <row r="923" s="13" customFormat="1">
      <c r="A923" s="13"/>
      <c r="B923" s="233"/>
      <c r="C923" s="234"/>
      <c r="D923" s="235" t="s">
        <v>194</v>
      </c>
      <c r="E923" s="236" t="s">
        <v>19</v>
      </c>
      <c r="F923" s="237" t="s">
        <v>901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194</v>
      </c>
      <c r="AU923" s="243" t="s">
        <v>84</v>
      </c>
      <c r="AV923" s="13" t="s">
        <v>82</v>
      </c>
      <c r="AW923" s="13" t="s">
        <v>36</v>
      </c>
      <c r="AX923" s="13" t="s">
        <v>75</v>
      </c>
      <c r="AY923" s="243" t="s">
        <v>183</v>
      </c>
    </row>
    <row r="924" s="13" customFormat="1">
      <c r="A924" s="13"/>
      <c r="B924" s="233"/>
      <c r="C924" s="234"/>
      <c r="D924" s="235" t="s">
        <v>194</v>
      </c>
      <c r="E924" s="236" t="s">
        <v>19</v>
      </c>
      <c r="F924" s="237" t="s">
        <v>909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194</v>
      </c>
      <c r="AU924" s="243" t="s">
        <v>84</v>
      </c>
      <c r="AV924" s="13" t="s">
        <v>82</v>
      </c>
      <c r="AW924" s="13" t="s">
        <v>36</v>
      </c>
      <c r="AX924" s="13" t="s">
        <v>75</v>
      </c>
      <c r="AY924" s="243" t="s">
        <v>183</v>
      </c>
    </row>
    <row r="925" s="13" customFormat="1">
      <c r="A925" s="13"/>
      <c r="B925" s="233"/>
      <c r="C925" s="234"/>
      <c r="D925" s="235" t="s">
        <v>194</v>
      </c>
      <c r="E925" s="236" t="s">
        <v>19</v>
      </c>
      <c r="F925" s="237" t="s">
        <v>910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194</v>
      </c>
      <c r="AU925" s="243" t="s">
        <v>84</v>
      </c>
      <c r="AV925" s="13" t="s">
        <v>82</v>
      </c>
      <c r="AW925" s="13" t="s">
        <v>36</v>
      </c>
      <c r="AX925" s="13" t="s">
        <v>75</v>
      </c>
      <c r="AY925" s="243" t="s">
        <v>183</v>
      </c>
    </row>
    <row r="926" s="14" customFormat="1">
      <c r="A926" s="14"/>
      <c r="B926" s="244"/>
      <c r="C926" s="245"/>
      <c r="D926" s="235" t="s">
        <v>194</v>
      </c>
      <c r="E926" s="246" t="s">
        <v>19</v>
      </c>
      <c r="F926" s="247" t="s">
        <v>996</v>
      </c>
      <c r="G926" s="245"/>
      <c r="H926" s="248">
        <v>11.5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194</v>
      </c>
      <c r="AU926" s="254" t="s">
        <v>84</v>
      </c>
      <c r="AV926" s="14" t="s">
        <v>84</v>
      </c>
      <c r="AW926" s="14" t="s">
        <v>36</v>
      </c>
      <c r="AX926" s="14" t="s">
        <v>75</v>
      </c>
      <c r="AY926" s="254" t="s">
        <v>183</v>
      </c>
    </row>
    <row r="927" s="13" customFormat="1">
      <c r="A927" s="13"/>
      <c r="B927" s="233"/>
      <c r="C927" s="234"/>
      <c r="D927" s="235" t="s">
        <v>194</v>
      </c>
      <c r="E927" s="236" t="s">
        <v>19</v>
      </c>
      <c r="F927" s="237" t="s">
        <v>914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194</v>
      </c>
      <c r="AU927" s="243" t="s">
        <v>84</v>
      </c>
      <c r="AV927" s="13" t="s">
        <v>82</v>
      </c>
      <c r="AW927" s="13" t="s">
        <v>36</v>
      </c>
      <c r="AX927" s="13" t="s">
        <v>75</v>
      </c>
      <c r="AY927" s="243" t="s">
        <v>183</v>
      </c>
    </row>
    <row r="928" s="13" customFormat="1">
      <c r="A928" s="13"/>
      <c r="B928" s="233"/>
      <c r="C928" s="234"/>
      <c r="D928" s="235" t="s">
        <v>194</v>
      </c>
      <c r="E928" s="236" t="s">
        <v>19</v>
      </c>
      <c r="F928" s="237" t="s">
        <v>915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194</v>
      </c>
      <c r="AU928" s="243" t="s">
        <v>84</v>
      </c>
      <c r="AV928" s="13" t="s">
        <v>82</v>
      </c>
      <c r="AW928" s="13" t="s">
        <v>36</v>
      </c>
      <c r="AX928" s="13" t="s">
        <v>75</v>
      </c>
      <c r="AY928" s="243" t="s">
        <v>183</v>
      </c>
    </row>
    <row r="929" s="13" customFormat="1">
      <c r="A929" s="13"/>
      <c r="B929" s="233"/>
      <c r="C929" s="234"/>
      <c r="D929" s="235" t="s">
        <v>194</v>
      </c>
      <c r="E929" s="236" t="s">
        <v>19</v>
      </c>
      <c r="F929" s="237" t="s">
        <v>909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194</v>
      </c>
      <c r="AU929" s="243" t="s">
        <v>84</v>
      </c>
      <c r="AV929" s="13" t="s">
        <v>82</v>
      </c>
      <c r="AW929" s="13" t="s">
        <v>36</v>
      </c>
      <c r="AX929" s="13" t="s">
        <v>75</v>
      </c>
      <c r="AY929" s="243" t="s">
        <v>183</v>
      </c>
    </row>
    <row r="930" s="13" customFormat="1">
      <c r="A930" s="13"/>
      <c r="B930" s="233"/>
      <c r="C930" s="234"/>
      <c r="D930" s="235" t="s">
        <v>194</v>
      </c>
      <c r="E930" s="236" t="s">
        <v>19</v>
      </c>
      <c r="F930" s="237" t="s">
        <v>916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194</v>
      </c>
      <c r="AU930" s="243" t="s">
        <v>84</v>
      </c>
      <c r="AV930" s="13" t="s">
        <v>82</v>
      </c>
      <c r="AW930" s="13" t="s">
        <v>36</v>
      </c>
      <c r="AX930" s="13" t="s">
        <v>75</v>
      </c>
      <c r="AY930" s="243" t="s">
        <v>183</v>
      </c>
    </row>
    <row r="931" s="14" customFormat="1">
      <c r="A931" s="14"/>
      <c r="B931" s="244"/>
      <c r="C931" s="245"/>
      <c r="D931" s="235" t="s">
        <v>194</v>
      </c>
      <c r="E931" s="246" t="s">
        <v>19</v>
      </c>
      <c r="F931" s="247" t="s">
        <v>997</v>
      </c>
      <c r="G931" s="245"/>
      <c r="H931" s="248">
        <v>4.4100000000000001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194</v>
      </c>
      <c r="AU931" s="254" t="s">
        <v>84</v>
      </c>
      <c r="AV931" s="14" t="s">
        <v>84</v>
      </c>
      <c r="AW931" s="14" t="s">
        <v>36</v>
      </c>
      <c r="AX931" s="14" t="s">
        <v>75</v>
      </c>
      <c r="AY931" s="254" t="s">
        <v>183</v>
      </c>
    </row>
    <row r="932" s="15" customFormat="1">
      <c r="A932" s="15"/>
      <c r="B932" s="259"/>
      <c r="C932" s="260"/>
      <c r="D932" s="235" t="s">
        <v>194</v>
      </c>
      <c r="E932" s="261" t="s">
        <v>19</v>
      </c>
      <c r="F932" s="262" t="s">
        <v>320</v>
      </c>
      <c r="G932" s="260"/>
      <c r="H932" s="263">
        <v>15.91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9" t="s">
        <v>194</v>
      </c>
      <c r="AU932" s="269" t="s">
        <v>84</v>
      </c>
      <c r="AV932" s="15" t="s">
        <v>190</v>
      </c>
      <c r="AW932" s="15" t="s">
        <v>36</v>
      </c>
      <c r="AX932" s="15" t="s">
        <v>82</v>
      </c>
      <c r="AY932" s="269" t="s">
        <v>183</v>
      </c>
    </row>
    <row r="933" s="14" customFormat="1">
      <c r="A933" s="14"/>
      <c r="B933" s="244"/>
      <c r="C933" s="245"/>
      <c r="D933" s="235" t="s">
        <v>194</v>
      </c>
      <c r="E933" s="245"/>
      <c r="F933" s="247" t="s">
        <v>998</v>
      </c>
      <c r="G933" s="245"/>
      <c r="H933" s="248">
        <v>17.501000000000001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194</v>
      </c>
      <c r="AU933" s="254" t="s">
        <v>84</v>
      </c>
      <c r="AV933" s="14" t="s">
        <v>84</v>
      </c>
      <c r="AW933" s="14" t="s">
        <v>4</v>
      </c>
      <c r="AX933" s="14" t="s">
        <v>82</v>
      </c>
      <c r="AY933" s="254" t="s">
        <v>183</v>
      </c>
    </row>
    <row r="934" s="2" customFormat="1" ht="24.15" customHeight="1">
      <c r="A934" s="40"/>
      <c r="B934" s="41"/>
      <c r="C934" s="215" t="s">
        <v>999</v>
      </c>
      <c r="D934" s="215" t="s">
        <v>185</v>
      </c>
      <c r="E934" s="216" t="s">
        <v>1000</v>
      </c>
      <c r="F934" s="217" t="s">
        <v>1001</v>
      </c>
      <c r="G934" s="218" t="s">
        <v>256</v>
      </c>
      <c r="H934" s="219">
        <v>3.2280000000000002</v>
      </c>
      <c r="I934" s="220"/>
      <c r="J934" s="221">
        <f>ROUND(I934*H934,2)</f>
        <v>0</v>
      </c>
      <c r="K934" s="217" t="s">
        <v>189</v>
      </c>
      <c r="L934" s="46"/>
      <c r="M934" s="222" t="s">
        <v>19</v>
      </c>
      <c r="N934" s="223" t="s">
        <v>46</v>
      </c>
      <c r="O934" s="86"/>
      <c r="P934" s="224">
        <f>O934*H934</f>
        <v>0</v>
      </c>
      <c r="Q934" s="224">
        <v>0</v>
      </c>
      <c r="R934" s="224">
        <f>Q934*H934</f>
        <v>0</v>
      </c>
      <c r="S934" s="224">
        <v>0</v>
      </c>
      <c r="T934" s="225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6" t="s">
        <v>277</v>
      </c>
      <c r="AT934" s="226" t="s">
        <v>185</v>
      </c>
      <c r="AU934" s="226" t="s">
        <v>84</v>
      </c>
      <c r="AY934" s="19" t="s">
        <v>183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9" t="s">
        <v>82</v>
      </c>
      <c r="BK934" s="227">
        <f>ROUND(I934*H934,2)</f>
        <v>0</v>
      </c>
      <c r="BL934" s="19" t="s">
        <v>277</v>
      </c>
      <c r="BM934" s="226" t="s">
        <v>1002</v>
      </c>
    </row>
    <row r="935" s="2" customFormat="1">
      <c r="A935" s="40"/>
      <c r="B935" s="41"/>
      <c r="C935" s="42"/>
      <c r="D935" s="228" t="s">
        <v>192</v>
      </c>
      <c r="E935" s="42"/>
      <c r="F935" s="229" t="s">
        <v>1003</v>
      </c>
      <c r="G935" s="42"/>
      <c r="H935" s="42"/>
      <c r="I935" s="230"/>
      <c r="J935" s="42"/>
      <c r="K935" s="42"/>
      <c r="L935" s="46"/>
      <c r="M935" s="231"/>
      <c r="N935" s="232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192</v>
      </c>
      <c r="AU935" s="19" t="s">
        <v>84</v>
      </c>
    </row>
    <row r="936" s="12" customFormat="1" ht="22.8" customHeight="1">
      <c r="A936" s="12"/>
      <c r="B936" s="199"/>
      <c r="C936" s="200"/>
      <c r="D936" s="201" t="s">
        <v>74</v>
      </c>
      <c r="E936" s="213" t="s">
        <v>1004</v>
      </c>
      <c r="F936" s="213" t="s">
        <v>1005</v>
      </c>
      <c r="G936" s="200"/>
      <c r="H936" s="200"/>
      <c r="I936" s="203"/>
      <c r="J936" s="214">
        <f>BK936</f>
        <v>0</v>
      </c>
      <c r="K936" s="200"/>
      <c r="L936" s="205"/>
      <c r="M936" s="206"/>
      <c r="N936" s="207"/>
      <c r="O936" s="207"/>
      <c r="P936" s="208">
        <f>SUM(P937:P956)</f>
        <v>0</v>
      </c>
      <c r="Q936" s="207"/>
      <c r="R936" s="208">
        <f>SUM(R937:R956)</f>
        <v>0.35960000000000003</v>
      </c>
      <c r="S936" s="207"/>
      <c r="T936" s="209">
        <f>SUM(T937:T956)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10" t="s">
        <v>84</v>
      </c>
      <c r="AT936" s="211" t="s">
        <v>74</v>
      </c>
      <c r="AU936" s="211" t="s">
        <v>82</v>
      </c>
      <c r="AY936" s="210" t="s">
        <v>183</v>
      </c>
      <c r="BK936" s="212">
        <f>SUM(BK937:BK956)</f>
        <v>0</v>
      </c>
    </row>
    <row r="937" s="2" customFormat="1" ht="37.8" customHeight="1">
      <c r="A937" s="40"/>
      <c r="B937" s="41"/>
      <c r="C937" s="215" t="s">
        <v>1006</v>
      </c>
      <c r="D937" s="215" t="s">
        <v>185</v>
      </c>
      <c r="E937" s="216" t="s">
        <v>1007</v>
      </c>
      <c r="F937" s="217" t="s">
        <v>1008</v>
      </c>
      <c r="G937" s="218" t="s">
        <v>438</v>
      </c>
      <c r="H937" s="219">
        <v>2.8999999999999999</v>
      </c>
      <c r="I937" s="220"/>
      <c r="J937" s="221">
        <f>ROUND(I937*H937,2)</f>
        <v>0</v>
      </c>
      <c r="K937" s="217" t="s">
        <v>19</v>
      </c>
      <c r="L937" s="46"/>
      <c r="M937" s="222" t="s">
        <v>19</v>
      </c>
      <c r="N937" s="223" t="s">
        <v>46</v>
      </c>
      <c r="O937" s="86"/>
      <c r="P937" s="224">
        <f>O937*H937</f>
        <v>0</v>
      </c>
      <c r="Q937" s="224">
        <v>0.0080000000000000002</v>
      </c>
      <c r="R937" s="224">
        <f>Q937*H937</f>
        <v>0.023199999999999998</v>
      </c>
      <c r="S937" s="224">
        <v>0</v>
      </c>
      <c r="T937" s="225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6" t="s">
        <v>277</v>
      </c>
      <c r="AT937" s="226" t="s">
        <v>185</v>
      </c>
      <c r="AU937" s="226" t="s">
        <v>84</v>
      </c>
      <c r="AY937" s="19" t="s">
        <v>183</v>
      </c>
      <c r="BE937" s="227">
        <f>IF(N937="základní",J937,0)</f>
        <v>0</v>
      </c>
      <c r="BF937" s="227">
        <f>IF(N937="snížená",J937,0)</f>
        <v>0</v>
      </c>
      <c r="BG937" s="227">
        <f>IF(N937="zákl. přenesená",J937,0)</f>
        <v>0</v>
      </c>
      <c r="BH937" s="227">
        <f>IF(N937="sníž. přenesená",J937,0)</f>
        <v>0</v>
      </c>
      <c r="BI937" s="227">
        <f>IF(N937="nulová",J937,0)</f>
        <v>0</v>
      </c>
      <c r="BJ937" s="19" t="s">
        <v>82</v>
      </c>
      <c r="BK937" s="227">
        <f>ROUND(I937*H937,2)</f>
        <v>0</v>
      </c>
      <c r="BL937" s="19" t="s">
        <v>277</v>
      </c>
      <c r="BM937" s="226" t="s">
        <v>1009</v>
      </c>
    </row>
    <row r="938" s="2" customFormat="1">
      <c r="A938" s="40"/>
      <c r="B938" s="41"/>
      <c r="C938" s="42"/>
      <c r="D938" s="235" t="s">
        <v>274</v>
      </c>
      <c r="E938" s="42"/>
      <c r="F938" s="255" t="s">
        <v>1010</v>
      </c>
      <c r="G938" s="42"/>
      <c r="H938" s="42"/>
      <c r="I938" s="230"/>
      <c r="J938" s="42"/>
      <c r="K938" s="42"/>
      <c r="L938" s="46"/>
      <c r="M938" s="231"/>
      <c r="N938" s="232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274</v>
      </c>
      <c r="AU938" s="19" t="s">
        <v>84</v>
      </c>
    </row>
    <row r="939" s="13" customFormat="1">
      <c r="A939" s="13"/>
      <c r="B939" s="233"/>
      <c r="C939" s="234"/>
      <c r="D939" s="235" t="s">
        <v>194</v>
      </c>
      <c r="E939" s="236" t="s">
        <v>19</v>
      </c>
      <c r="F939" s="237" t="s">
        <v>1011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194</v>
      </c>
      <c r="AU939" s="243" t="s">
        <v>84</v>
      </c>
      <c r="AV939" s="13" t="s">
        <v>82</v>
      </c>
      <c r="AW939" s="13" t="s">
        <v>36</v>
      </c>
      <c r="AX939" s="13" t="s">
        <v>75</v>
      </c>
      <c r="AY939" s="243" t="s">
        <v>183</v>
      </c>
    </row>
    <row r="940" s="14" customFormat="1">
      <c r="A940" s="14"/>
      <c r="B940" s="244"/>
      <c r="C940" s="245"/>
      <c r="D940" s="235" t="s">
        <v>194</v>
      </c>
      <c r="E940" s="246" t="s">
        <v>19</v>
      </c>
      <c r="F940" s="247" t="s">
        <v>1012</v>
      </c>
      <c r="G940" s="245"/>
      <c r="H940" s="248">
        <v>2.8999999999999999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194</v>
      </c>
      <c r="AU940" s="254" t="s">
        <v>84</v>
      </c>
      <c r="AV940" s="14" t="s">
        <v>84</v>
      </c>
      <c r="AW940" s="14" t="s">
        <v>36</v>
      </c>
      <c r="AX940" s="14" t="s">
        <v>82</v>
      </c>
      <c r="AY940" s="254" t="s">
        <v>183</v>
      </c>
    </row>
    <row r="941" s="2" customFormat="1" ht="24.15" customHeight="1">
      <c r="A941" s="40"/>
      <c r="B941" s="41"/>
      <c r="C941" s="215" t="s">
        <v>1013</v>
      </c>
      <c r="D941" s="215" t="s">
        <v>185</v>
      </c>
      <c r="E941" s="216" t="s">
        <v>1014</v>
      </c>
      <c r="F941" s="217" t="s">
        <v>1015</v>
      </c>
      <c r="G941" s="218" t="s">
        <v>438</v>
      </c>
      <c r="H941" s="219">
        <v>4.2999999999999998</v>
      </c>
      <c r="I941" s="220"/>
      <c r="J941" s="221">
        <f>ROUND(I941*H941,2)</f>
        <v>0</v>
      </c>
      <c r="K941" s="217" t="s">
        <v>19</v>
      </c>
      <c r="L941" s="46"/>
      <c r="M941" s="222" t="s">
        <v>19</v>
      </c>
      <c r="N941" s="223" t="s">
        <v>46</v>
      </c>
      <c r="O941" s="86"/>
      <c r="P941" s="224">
        <f>O941*H941</f>
        <v>0</v>
      </c>
      <c r="Q941" s="224">
        <v>0.0080000000000000002</v>
      </c>
      <c r="R941" s="224">
        <f>Q941*H941</f>
        <v>0.0344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277</v>
      </c>
      <c r="AT941" s="226" t="s">
        <v>185</v>
      </c>
      <c r="AU941" s="226" t="s">
        <v>84</v>
      </c>
      <c r="AY941" s="19" t="s">
        <v>183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82</v>
      </c>
      <c r="BK941" s="227">
        <f>ROUND(I941*H941,2)</f>
        <v>0</v>
      </c>
      <c r="BL941" s="19" t="s">
        <v>277</v>
      </c>
      <c r="BM941" s="226" t="s">
        <v>1016</v>
      </c>
    </row>
    <row r="942" s="2" customFormat="1">
      <c r="A942" s="40"/>
      <c r="B942" s="41"/>
      <c r="C942" s="42"/>
      <c r="D942" s="235" t="s">
        <v>274</v>
      </c>
      <c r="E942" s="42"/>
      <c r="F942" s="255" t="s">
        <v>1017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274</v>
      </c>
      <c r="AU942" s="19" t="s">
        <v>84</v>
      </c>
    </row>
    <row r="943" s="13" customFormat="1">
      <c r="A943" s="13"/>
      <c r="B943" s="233"/>
      <c r="C943" s="234"/>
      <c r="D943" s="235" t="s">
        <v>194</v>
      </c>
      <c r="E943" s="236" t="s">
        <v>19</v>
      </c>
      <c r="F943" s="237" t="s">
        <v>1011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194</v>
      </c>
      <c r="AU943" s="243" t="s">
        <v>84</v>
      </c>
      <c r="AV943" s="13" t="s">
        <v>82</v>
      </c>
      <c r="AW943" s="13" t="s">
        <v>36</v>
      </c>
      <c r="AX943" s="13" t="s">
        <v>75</v>
      </c>
      <c r="AY943" s="243" t="s">
        <v>183</v>
      </c>
    </row>
    <row r="944" s="14" customFormat="1">
      <c r="A944" s="14"/>
      <c r="B944" s="244"/>
      <c r="C944" s="245"/>
      <c r="D944" s="235" t="s">
        <v>194</v>
      </c>
      <c r="E944" s="246" t="s">
        <v>19</v>
      </c>
      <c r="F944" s="247" t="s">
        <v>1018</v>
      </c>
      <c r="G944" s="245"/>
      <c r="H944" s="248">
        <v>4.2999999999999998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194</v>
      </c>
      <c r="AU944" s="254" t="s">
        <v>84</v>
      </c>
      <c r="AV944" s="14" t="s">
        <v>84</v>
      </c>
      <c r="AW944" s="14" t="s">
        <v>36</v>
      </c>
      <c r="AX944" s="14" t="s">
        <v>82</v>
      </c>
      <c r="AY944" s="254" t="s">
        <v>183</v>
      </c>
    </row>
    <row r="945" s="2" customFormat="1" ht="16.5" customHeight="1">
      <c r="A945" s="40"/>
      <c r="B945" s="41"/>
      <c r="C945" s="215" t="s">
        <v>1019</v>
      </c>
      <c r="D945" s="215" t="s">
        <v>185</v>
      </c>
      <c r="E945" s="216" t="s">
        <v>1020</v>
      </c>
      <c r="F945" s="217" t="s">
        <v>1021</v>
      </c>
      <c r="G945" s="218" t="s">
        <v>438</v>
      </c>
      <c r="H945" s="219">
        <v>4.5</v>
      </c>
      <c r="I945" s="220"/>
      <c r="J945" s="221">
        <f>ROUND(I945*H945,2)</f>
        <v>0</v>
      </c>
      <c r="K945" s="217" t="s">
        <v>19</v>
      </c>
      <c r="L945" s="46"/>
      <c r="M945" s="222" t="s">
        <v>19</v>
      </c>
      <c r="N945" s="223" t="s">
        <v>46</v>
      </c>
      <c r="O945" s="86"/>
      <c r="P945" s="224">
        <f>O945*H945</f>
        <v>0</v>
      </c>
      <c r="Q945" s="224">
        <v>0.01</v>
      </c>
      <c r="R945" s="224">
        <f>Q945*H945</f>
        <v>0.044999999999999998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277</v>
      </c>
      <c r="AT945" s="226" t="s">
        <v>185</v>
      </c>
      <c r="AU945" s="226" t="s">
        <v>84</v>
      </c>
      <c r="AY945" s="19" t="s">
        <v>183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82</v>
      </c>
      <c r="BK945" s="227">
        <f>ROUND(I945*H945,2)</f>
        <v>0</v>
      </c>
      <c r="BL945" s="19" t="s">
        <v>277</v>
      </c>
      <c r="BM945" s="226" t="s">
        <v>1022</v>
      </c>
    </row>
    <row r="946" s="2" customFormat="1">
      <c r="A946" s="40"/>
      <c r="B946" s="41"/>
      <c r="C946" s="42"/>
      <c r="D946" s="235" t="s">
        <v>274</v>
      </c>
      <c r="E946" s="42"/>
      <c r="F946" s="255" t="s">
        <v>1023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274</v>
      </c>
      <c r="AU946" s="19" t="s">
        <v>84</v>
      </c>
    </row>
    <row r="947" s="2" customFormat="1" ht="24.15" customHeight="1">
      <c r="A947" s="40"/>
      <c r="B947" s="41"/>
      <c r="C947" s="215" t="s">
        <v>1024</v>
      </c>
      <c r="D947" s="215" t="s">
        <v>185</v>
      </c>
      <c r="E947" s="216" t="s">
        <v>1025</v>
      </c>
      <c r="F947" s="217" t="s">
        <v>1026</v>
      </c>
      <c r="G947" s="218" t="s">
        <v>438</v>
      </c>
      <c r="H947" s="219">
        <v>16</v>
      </c>
      <c r="I947" s="220"/>
      <c r="J947" s="221">
        <f>ROUND(I947*H947,2)</f>
        <v>0</v>
      </c>
      <c r="K947" s="217" t="s">
        <v>19</v>
      </c>
      <c r="L947" s="46"/>
      <c r="M947" s="222" t="s">
        <v>19</v>
      </c>
      <c r="N947" s="223" t="s">
        <v>46</v>
      </c>
      <c r="O947" s="86"/>
      <c r="P947" s="224">
        <f>O947*H947</f>
        <v>0</v>
      </c>
      <c r="Q947" s="224">
        <v>0.01</v>
      </c>
      <c r="R947" s="224">
        <f>Q947*H947</f>
        <v>0.16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277</v>
      </c>
      <c r="AT947" s="226" t="s">
        <v>185</v>
      </c>
      <c r="AU947" s="226" t="s">
        <v>84</v>
      </c>
      <c r="AY947" s="19" t="s">
        <v>183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82</v>
      </c>
      <c r="BK947" s="227">
        <f>ROUND(I947*H947,2)</f>
        <v>0</v>
      </c>
      <c r="BL947" s="19" t="s">
        <v>277</v>
      </c>
      <c r="BM947" s="226" t="s">
        <v>1027</v>
      </c>
    </row>
    <row r="948" s="2" customFormat="1">
      <c r="A948" s="40"/>
      <c r="B948" s="41"/>
      <c r="C948" s="42"/>
      <c r="D948" s="235" t="s">
        <v>274</v>
      </c>
      <c r="E948" s="42"/>
      <c r="F948" s="255" t="s">
        <v>1028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274</v>
      </c>
      <c r="AU948" s="19" t="s">
        <v>84</v>
      </c>
    </row>
    <row r="949" s="2" customFormat="1" ht="16.5" customHeight="1">
      <c r="A949" s="40"/>
      <c r="B949" s="41"/>
      <c r="C949" s="215" t="s">
        <v>1029</v>
      </c>
      <c r="D949" s="215" t="s">
        <v>185</v>
      </c>
      <c r="E949" s="216" t="s">
        <v>1030</v>
      </c>
      <c r="F949" s="217" t="s">
        <v>1031</v>
      </c>
      <c r="G949" s="218" t="s">
        <v>438</v>
      </c>
      <c r="H949" s="219">
        <v>17.600000000000001</v>
      </c>
      <c r="I949" s="220"/>
      <c r="J949" s="221">
        <f>ROUND(I949*H949,2)</f>
        <v>0</v>
      </c>
      <c r="K949" s="217" t="s">
        <v>19</v>
      </c>
      <c r="L949" s="46"/>
      <c r="M949" s="222" t="s">
        <v>19</v>
      </c>
      <c r="N949" s="223" t="s">
        <v>46</v>
      </c>
      <c r="O949" s="86"/>
      <c r="P949" s="224">
        <f>O949*H949</f>
        <v>0</v>
      </c>
      <c r="Q949" s="224">
        <v>0.0050000000000000001</v>
      </c>
      <c r="R949" s="224">
        <f>Q949*H949</f>
        <v>0.088000000000000009</v>
      </c>
      <c r="S949" s="224">
        <v>0</v>
      </c>
      <c r="T949" s="225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6" t="s">
        <v>277</v>
      </c>
      <c r="AT949" s="226" t="s">
        <v>185</v>
      </c>
      <c r="AU949" s="226" t="s">
        <v>84</v>
      </c>
      <c r="AY949" s="19" t="s">
        <v>183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19" t="s">
        <v>82</v>
      </c>
      <c r="BK949" s="227">
        <f>ROUND(I949*H949,2)</f>
        <v>0</v>
      </c>
      <c r="BL949" s="19" t="s">
        <v>277</v>
      </c>
      <c r="BM949" s="226" t="s">
        <v>1032</v>
      </c>
    </row>
    <row r="950" s="2" customFormat="1">
      <c r="A950" s="40"/>
      <c r="B950" s="41"/>
      <c r="C950" s="42"/>
      <c r="D950" s="235" t="s">
        <v>274</v>
      </c>
      <c r="E950" s="42"/>
      <c r="F950" s="255" t="s">
        <v>1033</v>
      </c>
      <c r="G950" s="42"/>
      <c r="H950" s="42"/>
      <c r="I950" s="230"/>
      <c r="J950" s="42"/>
      <c r="K950" s="42"/>
      <c r="L950" s="46"/>
      <c r="M950" s="231"/>
      <c r="N950" s="232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274</v>
      </c>
      <c r="AU950" s="19" t="s">
        <v>84</v>
      </c>
    </row>
    <row r="951" s="13" customFormat="1">
      <c r="A951" s="13"/>
      <c r="B951" s="233"/>
      <c r="C951" s="234"/>
      <c r="D951" s="235" t="s">
        <v>194</v>
      </c>
      <c r="E951" s="236" t="s">
        <v>19</v>
      </c>
      <c r="F951" s="237" t="s">
        <v>1011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194</v>
      </c>
      <c r="AU951" s="243" t="s">
        <v>84</v>
      </c>
      <c r="AV951" s="13" t="s">
        <v>82</v>
      </c>
      <c r="AW951" s="13" t="s">
        <v>36</v>
      </c>
      <c r="AX951" s="13" t="s">
        <v>75</v>
      </c>
      <c r="AY951" s="243" t="s">
        <v>183</v>
      </c>
    </row>
    <row r="952" s="14" customFormat="1">
      <c r="A952" s="14"/>
      <c r="B952" s="244"/>
      <c r="C952" s="245"/>
      <c r="D952" s="235" t="s">
        <v>194</v>
      </c>
      <c r="E952" s="246" t="s">
        <v>19</v>
      </c>
      <c r="F952" s="247" t="s">
        <v>1034</v>
      </c>
      <c r="G952" s="245"/>
      <c r="H952" s="248">
        <v>17.600000000000001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194</v>
      </c>
      <c r="AU952" s="254" t="s">
        <v>84</v>
      </c>
      <c r="AV952" s="14" t="s">
        <v>84</v>
      </c>
      <c r="AW952" s="14" t="s">
        <v>36</v>
      </c>
      <c r="AX952" s="14" t="s">
        <v>82</v>
      </c>
      <c r="AY952" s="254" t="s">
        <v>183</v>
      </c>
    </row>
    <row r="953" s="2" customFormat="1" ht="24.15" customHeight="1">
      <c r="A953" s="40"/>
      <c r="B953" s="41"/>
      <c r="C953" s="215" t="s">
        <v>1035</v>
      </c>
      <c r="D953" s="215" t="s">
        <v>185</v>
      </c>
      <c r="E953" s="216" t="s">
        <v>1036</v>
      </c>
      <c r="F953" s="217" t="s">
        <v>1037</v>
      </c>
      <c r="G953" s="218" t="s">
        <v>188</v>
      </c>
      <c r="H953" s="219">
        <v>1</v>
      </c>
      <c r="I953" s="220"/>
      <c r="J953" s="221">
        <f>ROUND(I953*H953,2)</f>
        <v>0</v>
      </c>
      <c r="K953" s="217" t="s">
        <v>19</v>
      </c>
      <c r="L953" s="46"/>
      <c r="M953" s="222" t="s">
        <v>19</v>
      </c>
      <c r="N953" s="223" t="s">
        <v>46</v>
      </c>
      <c r="O953" s="86"/>
      <c r="P953" s="224">
        <f>O953*H953</f>
        <v>0</v>
      </c>
      <c r="Q953" s="224">
        <v>0.0089999999999999993</v>
      </c>
      <c r="R953" s="224">
        <f>Q953*H953</f>
        <v>0.0089999999999999993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277</v>
      </c>
      <c r="AT953" s="226" t="s">
        <v>185</v>
      </c>
      <c r="AU953" s="226" t="s">
        <v>84</v>
      </c>
      <c r="AY953" s="19" t="s">
        <v>183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82</v>
      </c>
      <c r="BK953" s="227">
        <f>ROUND(I953*H953,2)</f>
        <v>0</v>
      </c>
      <c r="BL953" s="19" t="s">
        <v>277</v>
      </c>
      <c r="BM953" s="226" t="s">
        <v>1038</v>
      </c>
    </row>
    <row r="954" s="2" customFormat="1">
      <c r="A954" s="40"/>
      <c r="B954" s="41"/>
      <c r="C954" s="42"/>
      <c r="D954" s="235" t="s">
        <v>274</v>
      </c>
      <c r="E954" s="42"/>
      <c r="F954" s="255" t="s">
        <v>1039</v>
      </c>
      <c r="G954" s="42"/>
      <c r="H954" s="42"/>
      <c r="I954" s="230"/>
      <c r="J954" s="42"/>
      <c r="K954" s="42"/>
      <c r="L954" s="46"/>
      <c r="M954" s="231"/>
      <c r="N954" s="232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274</v>
      </c>
      <c r="AU954" s="19" t="s">
        <v>84</v>
      </c>
    </row>
    <row r="955" s="2" customFormat="1" ht="24.15" customHeight="1">
      <c r="A955" s="40"/>
      <c r="B955" s="41"/>
      <c r="C955" s="215" t="s">
        <v>1040</v>
      </c>
      <c r="D955" s="215" t="s">
        <v>185</v>
      </c>
      <c r="E955" s="216" t="s">
        <v>1041</v>
      </c>
      <c r="F955" s="217" t="s">
        <v>1042</v>
      </c>
      <c r="G955" s="218" t="s">
        <v>256</v>
      </c>
      <c r="H955" s="219">
        <v>0.35999999999999999</v>
      </c>
      <c r="I955" s="220"/>
      <c r="J955" s="221">
        <f>ROUND(I955*H955,2)</f>
        <v>0</v>
      </c>
      <c r="K955" s="217" t="s">
        <v>189</v>
      </c>
      <c r="L955" s="46"/>
      <c r="M955" s="222" t="s">
        <v>19</v>
      </c>
      <c r="N955" s="223" t="s">
        <v>46</v>
      </c>
      <c r="O955" s="86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6" t="s">
        <v>277</v>
      </c>
      <c r="AT955" s="226" t="s">
        <v>185</v>
      </c>
      <c r="AU955" s="226" t="s">
        <v>84</v>
      </c>
      <c r="AY955" s="19" t="s">
        <v>183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19" t="s">
        <v>82</v>
      </c>
      <c r="BK955" s="227">
        <f>ROUND(I955*H955,2)</f>
        <v>0</v>
      </c>
      <c r="BL955" s="19" t="s">
        <v>277</v>
      </c>
      <c r="BM955" s="226" t="s">
        <v>1043</v>
      </c>
    </row>
    <row r="956" s="2" customFormat="1">
      <c r="A956" s="40"/>
      <c r="B956" s="41"/>
      <c r="C956" s="42"/>
      <c r="D956" s="228" t="s">
        <v>192</v>
      </c>
      <c r="E956" s="42"/>
      <c r="F956" s="229" t="s">
        <v>1044</v>
      </c>
      <c r="G956" s="42"/>
      <c r="H956" s="42"/>
      <c r="I956" s="230"/>
      <c r="J956" s="42"/>
      <c r="K956" s="42"/>
      <c r="L956" s="46"/>
      <c r="M956" s="231"/>
      <c r="N956" s="232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192</v>
      </c>
      <c r="AU956" s="19" t="s">
        <v>84</v>
      </c>
    </row>
    <row r="957" s="12" customFormat="1" ht="22.8" customHeight="1">
      <c r="A957" s="12"/>
      <c r="B957" s="199"/>
      <c r="C957" s="200"/>
      <c r="D957" s="201" t="s">
        <v>74</v>
      </c>
      <c r="E957" s="213" t="s">
        <v>1045</v>
      </c>
      <c r="F957" s="213" t="s">
        <v>1046</v>
      </c>
      <c r="G957" s="200"/>
      <c r="H957" s="200"/>
      <c r="I957" s="203"/>
      <c r="J957" s="214">
        <f>BK957</f>
        <v>0</v>
      </c>
      <c r="K957" s="200"/>
      <c r="L957" s="205"/>
      <c r="M957" s="206"/>
      <c r="N957" s="207"/>
      <c r="O957" s="207"/>
      <c r="P957" s="208">
        <f>SUM(P958:P969)</f>
        <v>0</v>
      </c>
      <c r="Q957" s="207"/>
      <c r="R957" s="208">
        <f>SUM(R958:R969)</f>
        <v>4.2628399999999997</v>
      </c>
      <c r="S957" s="207"/>
      <c r="T957" s="209">
        <f>SUM(T958:T969)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10" t="s">
        <v>84</v>
      </c>
      <c r="AT957" s="211" t="s">
        <v>74</v>
      </c>
      <c r="AU957" s="211" t="s">
        <v>82</v>
      </c>
      <c r="AY957" s="210" t="s">
        <v>183</v>
      </c>
      <c r="BK957" s="212">
        <f>SUM(BK958:BK969)</f>
        <v>0</v>
      </c>
    </row>
    <row r="958" s="2" customFormat="1" ht="33" customHeight="1">
      <c r="A958" s="40"/>
      <c r="B958" s="41"/>
      <c r="C958" s="215" t="s">
        <v>1047</v>
      </c>
      <c r="D958" s="215" t="s">
        <v>185</v>
      </c>
      <c r="E958" s="216" t="s">
        <v>1048</v>
      </c>
      <c r="F958" s="217" t="s">
        <v>1049</v>
      </c>
      <c r="G958" s="218" t="s">
        <v>188</v>
      </c>
      <c r="H958" s="219">
        <v>1</v>
      </c>
      <c r="I958" s="220"/>
      <c r="J958" s="221">
        <f>ROUND(I958*H958,2)</f>
        <v>0</v>
      </c>
      <c r="K958" s="217" t="s">
        <v>19</v>
      </c>
      <c r="L958" s="46"/>
      <c r="M958" s="222" t="s">
        <v>19</v>
      </c>
      <c r="N958" s="223" t="s">
        <v>46</v>
      </c>
      <c r="O958" s="86"/>
      <c r="P958" s="224">
        <f>O958*H958</f>
        <v>0</v>
      </c>
      <c r="Q958" s="224">
        <v>0.080000000000000002</v>
      </c>
      <c r="R958" s="224">
        <f>Q958*H958</f>
        <v>0.080000000000000002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277</v>
      </c>
      <c r="AT958" s="226" t="s">
        <v>185</v>
      </c>
      <c r="AU958" s="226" t="s">
        <v>84</v>
      </c>
      <c r="AY958" s="19" t="s">
        <v>183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82</v>
      </c>
      <c r="BK958" s="227">
        <f>ROUND(I958*H958,2)</f>
        <v>0</v>
      </c>
      <c r="BL958" s="19" t="s">
        <v>277</v>
      </c>
      <c r="BM958" s="226" t="s">
        <v>1050</v>
      </c>
    </row>
    <row r="959" s="2" customFormat="1">
      <c r="A959" s="40"/>
      <c r="B959" s="41"/>
      <c r="C959" s="42"/>
      <c r="D959" s="235" t="s">
        <v>274</v>
      </c>
      <c r="E959" s="42"/>
      <c r="F959" s="255" t="s">
        <v>1051</v>
      </c>
      <c r="G959" s="42"/>
      <c r="H959" s="42"/>
      <c r="I959" s="230"/>
      <c r="J959" s="42"/>
      <c r="K959" s="42"/>
      <c r="L959" s="46"/>
      <c r="M959" s="231"/>
      <c r="N959" s="232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274</v>
      </c>
      <c r="AU959" s="19" t="s">
        <v>84</v>
      </c>
    </row>
    <row r="960" s="2" customFormat="1" ht="16.5" customHeight="1">
      <c r="A960" s="40"/>
      <c r="B960" s="41"/>
      <c r="C960" s="215" t="s">
        <v>1052</v>
      </c>
      <c r="D960" s="215" t="s">
        <v>185</v>
      </c>
      <c r="E960" s="216" t="s">
        <v>1053</v>
      </c>
      <c r="F960" s="217" t="s">
        <v>1054</v>
      </c>
      <c r="G960" s="218" t="s">
        <v>438</v>
      </c>
      <c r="H960" s="219">
        <v>0.80000000000000004</v>
      </c>
      <c r="I960" s="220"/>
      <c r="J960" s="221">
        <f>ROUND(I960*H960,2)</f>
        <v>0</v>
      </c>
      <c r="K960" s="217" t="s">
        <v>19</v>
      </c>
      <c r="L960" s="46"/>
      <c r="M960" s="222" t="s">
        <v>19</v>
      </c>
      <c r="N960" s="223" t="s">
        <v>46</v>
      </c>
      <c r="O960" s="86"/>
      <c r="P960" s="224">
        <f>O960*H960</f>
        <v>0</v>
      </c>
      <c r="Q960" s="224">
        <v>0.0030000000000000001</v>
      </c>
      <c r="R960" s="224">
        <f>Q960*H960</f>
        <v>0.0024000000000000002</v>
      </c>
      <c r="S960" s="224">
        <v>0</v>
      </c>
      <c r="T960" s="225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6" t="s">
        <v>277</v>
      </c>
      <c r="AT960" s="226" t="s">
        <v>185</v>
      </c>
      <c r="AU960" s="226" t="s">
        <v>84</v>
      </c>
      <c r="AY960" s="19" t="s">
        <v>183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19" t="s">
        <v>82</v>
      </c>
      <c r="BK960" s="227">
        <f>ROUND(I960*H960,2)</f>
        <v>0</v>
      </c>
      <c r="BL960" s="19" t="s">
        <v>277</v>
      </c>
      <c r="BM960" s="226" t="s">
        <v>1055</v>
      </c>
    </row>
    <row r="961" s="2" customFormat="1">
      <c r="A961" s="40"/>
      <c r="B961" s="41"/>
      <c r="C961" s="42"/>
      <c r="D961" s="235" t="s">
        <v>274</v>
      </c>
      <c r="E961" s="42"/>
      <c r="F961" s="255" t="s">
        <v>1056</v>
      </c>
      <c r="G961" s="42"/>
      <c r="H961" s="42"/>
      <c r="I961" s="230"/>
      <c r="J961" s="42"/>
      <c r="K961" s="42"/>
      <c r="L961" s="46"/>
      <c r="M961" s="231"/>
      <c r="N961" s="232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274</v>
      </c>
      <c r="AU961" s="19" t="s">
        <v>84</v>
      </c>
    </row>
    <row r="962" s="2" customFormat="1" ht="24.15" customHeight="1">
      <c r="A962" s="40"/>
      <c r="B962" s="41"/>
      <c r="C962" s="215" t="s">
        <v>1057</v>
      </c>
      <c r="D962" s="215" t="s">
        <v>185</v>
      </c>
      <c r="E962" s="216" t="s">
        <v>1058</v>
      </c>
      <c r="F962" s="217" t="s">
        <v>1059</v>
      </c>
      <c r="G962" s="218" t="s">
        <v>188</v>
      </c>
      <c r="H962" s="219">
        <v>1</v>
      </c>
      <c r="I962" s="220"/>
      <c r="J962" s="221">
        <f>ROUND(I962*H962,2)</f>
        <v>0</v>
      </c>
      <c r="K962" s="217" t="s">
        <v>19</v>
      </c>
      <c r="L962" s="46"/>
      <c r="M962" s="222" t="s">
        <v>19</v>
      </c>
      <c r="N962" s="223" t="s">
        <v>46</v>
      </c>
      <c r="O962" s="86"/>
      <c r="P962" s="224">
        <f>O962*H962</f>
        <v>0</v>
      </c>
      <c r="Q962" s="224">
        <v>3.5</v>
      </c>
      <c r="R962" s="224">
        <f>Q962*H962</f>
        <v>3.5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277</v>
      </c>
      <c r="AT962" s="226" t="s">
        <v>185</v>
      </c>
      <c r="AU962" s="226" t="s">
        <v>84</v>
      </c>
      <c r="AY962" s="19" t="s">
        <v>183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82</v>
      </c>
      <c r="BK962" s="227">
        <f>ROUND(I962*H962,2)</f>
        <v>0</v>
      </c>
      <c r="BL962" s="19" t="s">
        <v>277</v>
      </c>
      <c r="BM962" s="226" t="s">
        <v>1060</v>
      </c>
    </row>
    <row r="963" s="2" customFormat="1">
      <c r="A963" s="40"/>
      <c r="B963" s="41"/>
      <c r="C963" s="42"/>
      <c r="D963" s="235" t="s">
        <v>274</v>
      </c>
      <c r="E963" s="42"/>
      <c r="F963" s="255" t="s">
        <v>1061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274</v>
      </c>
      <c r="AU963" s="19" t="s">
        <v>84</v>
      </c>
    </row>
    <row r="964" s="2" customFormat="1" ht="16.5" customHeight="1">
      <c r="A964" s="40"/>
      <c r="B964" s="41"/>
      <c r="C964" s="215" t="s">
        <v>1062</v>
      </c>
      <c r="D964" s="215" t="s">
        <v>185</v>
      </c>
      <c r="E964" s="216" t="s">
        <v>1063</v>
      </c>
      <c r="F964" s="217" t="s">
        <v>1064</v>
      </c>
      <c r="G964" s="218" t="s">
        <v>188</v>
      </c>
      <c r="H964" s="219">
        <v>1</v>
      </c>
      <c r="I964" s="220"/>
      <c r="J964" s="221">
        <f>ROUND(I964*H964,2)</f>
        <v>0</v>
      </c>
      <c r="K964" s="217" t="s">
        <v>19</v>
      </c>
      <c r="L964" s="46"/>
      <c r="M964" s="222" t="s">
        <v>19</v>
      </c>
      <c r="N964" s="223" t="s">
        <v>46</v>
      </c>
      <c r="O964" s="86"/>
      <c r="P964" s="224">
        <f>O964*H964</f>
        <v>0</v>
      </c>
      <c r="Q964" s="224">
        <v>0.34898000000000001</v>
      </c>
      <c r="R964" s="224">
        <f>Q964*H964</f>
        <v>0.34898000000000001</v>
      </c>
      <c r="S964" s="224">
        <v>0</v>
      </c>
      <c r="T964" s="225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6" t="s">
        <v>277</v>
      </c>
      <c r="AT964" s="226" t="s">
        <v>185</v>
      </c>
      <c r="AU964" s="226" t="s">
        <v>84</v>
      </c>
      <c r="AY964" s="19" t="s">
        <v>183</v>
      </c>
      <c r="BE964" s="227">
        <f>IF(N964="základní",J964,0)</f>
        <v>0</v>
      </c>
      <c r="BF964" s="227">
        <f>IF(N964="snížená",J964,0)</f>
        <v>0</v>
      </c>
      <c r="BG964" s="227">
        <f>IF(N964="zákl. přenesená",J964,0)</f>
        <v>0</v>
      </c>
      <c r="BH964" s="227">
        <f>IF(N964="sníž. přenesená",J964,0)</f>
        <v>0</v>
      </c>
      <c r="BI964" s="227">
        <f>IF(N964="nulová",J964,0)</f>
        <v>0</v>
      </c>
      <c r="BJ964" s="19" t="s">
        <v>82</v>
      </c>
      <c r="BK964" s="227">
        <f>ROUND(I964*H964,2)</f>
        <v>0</v>
      </c>
      <c r="BL964" s="19" t="s">
        <v>277</v>
      </c>
      <c r="BM964" s="226" t="s">
        <v>1065</v>
      </c>
    </row>
    <row r="965" s="2" customFormat="1">
      <c r="A965" s="40"/>
      <c r="B965" s="41"/>
      <c r="C965" s="42"/>
      <c r="D965" s="235" t="s">
        <v>274</v>
      </c>
      <c r="E965" s="42"/>
      <c r="F965" s="255" t="s">
        <v>1066</v>
      </c>
      <c r="G965" s="42"/>
      <c r="H965" s="42"/>
      <c r="I965" s="230"/>
      <c r="J965" s="42"/>
      <c r="K965" s="42"/>
      <c r="L965" s="46"/>
      <c r="M965" s="231"/>
      <c r="N965" s="232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274</v>
      </c>
      <c r="AU965" s="19" t="s">
        <v>84</v>
      </c>
    </row>
    <row r="966" s="2" customFormat="1" ht="21.75" customHeight="1">
      <c r="A966" s="40"/>
      <c r="B966" s="41"/>
      <c r="C966" s="215" t="s">
        <v>1067</v>
      </c>
      <c r="D966" s="215" t="s">
        <v>185</v>
      </c>
      <c r="E966" s="216" t="s">
        <v>1068</v>
      </c>
      <c r="F966" s="217" t="s">
        <v>1069</v>
      </c>
      <c r="G966" s="218" t="s">
        <v>188</v>
      </c>
      <c r="H966" s="219">
        <v>1</v>
      </c>
      <c r="I966" s="220"/>
      <c r="J966" s="221">
        <f>ROUND(I966*H966,2)</f>
        <v>0</v>
      </c>
      <c r="K966" s="217" t="s">
        <v>19</v>
      </c>
      <c r="L966" s="46"/>
      <c r="M966" s="222" t="s">
        <v>19</v>
      </c>
      <c r="N966" s="223" t="s">
        <v>46</v>
      </c>
      <c r="O966" s="86"/>
      <c r="P966" s="224">
        <f>O966*H966</f>
        <v>0</v>
      </c>
      <c r="Q966" s="224">
        <v>0.33145999999999998</v>
      </c>
      <c r="R966" s="224">
        <f>Q966*H966</f>
        <v>0.33145999999999998</v>
      </c>
      <c r="S966" s="224">
        <v>0</v>
      </c>
      <c r="T966" s="225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6" t="s">
        <v>277</v>
      </c>
      <c r="AT966" s="226" t="s">
        <v>185</v>
      </c>
      <c r="AU966" s="226" t="s">
        <v>84</v>
      </c>
      <c r="AY966" s="19" t="s">
        <v>183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19" t="s">
        <v>82</v>
      </c>
      <c r="BK966" s="227">
        <f>ROUND(I966*H966,2)</f>
        <v>0</v>
      </c>
      <c r="BL966" s="19" t="s">
        <v>277</v>
      </c>
      <c r="BM966" s="226" t="s">
        <v>1070</v>
      </c>
    </row>
    <row r="967" s="2" customFormat="1">
      <c r="A967" s="40"/>
      <c r="B967" s="41"/>
      <c r="C967" s="42"/>
      <c r="D967" s="235" t="s">
        <v>274</v>
      </c>
      <c r="E967" s="42"/>
      <c r="F967" s="255" t="s">
        <v>1071</v>
      </c>
      <c r="G967" s="42"/>
      <c r="H967" s="42"/>
      <c r="I967" s="230"/>
      <c r="J967" s="42"/>
      <c r="K967" s="42"/>
      <c r="L967" s="46"/>
      <c r="M967" s="231"/>
      <c r="N967" s="232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274</v>
      </c>
      <c r="AU967" s="19" t="s">
        <v>84</v>
      </c>
    </row>
    <row r="968" s="2" customFormat="1" ht="24.15" customHeight="1">
      <c r="A968" s="40"/>
      <c r="B968" s="41"/>
      <c r="C968" s="215" t="s">
        <v>1072</v>
      </c>
      <c r="D968" s="215" t="s">
        <v>185</v>
      </c>
      <c r="E968" s="216" t="s">
        <v>1073</v>
      </c>
      <c r="F968" s="217" t="s">
        <v>1074</v>
      </c>
      <c r="G968" s="218" t="s">
        <v>256</v>
      </c>
      <c r="H968" s="219">
        <v>4.2629999999999999</v>
      </c>
      <c r="I968" s="220"/>
      <c r="J968" s="221">
        <f>ROUND(I968*H968,2)</f>
        <v>0</v>
      </c>
      <c r="K968" s="217" t="s">
        <v>189</v>
      </c>
      <c r="L968" s="46"/>
      <c r="M968" s="222" t="s">
        <v>19</v>
      </c>
      <c r="N968" s="223" t="s">
        <v>46</v>
      </c>
      <c r="O968" s="86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277</v>
      </c>
      <c r="AT968" s="226" t="s">
        <v>185</v>
      </c>
      <c r="AU968" s="226" t="s">
        <v>84</v>
      </c>
      <c r="AY968" s="19" t="s">
        <v>183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82</v>
      </c>
      <c r="BK968" s="227">
        <f>ROUND(I968*H968,2)</f>
        <v>0</v>
      </c>
      <c r="BL968" s="19" t="s">
        <v>277</v>
      </c>
      <c r="BM968" s="226" t="s">
        <v>1075</v>
      </c>
    </row>
    <row r="969" s="2" customFormat="1">
      <c r="A969" s="40"/>
      <c r="B969" s="41"/>
      <c r="C969" s="42"/>
      <c r="D969" s="228" t="s">
        <v>192</v>
      </c>
      <c r="E969" s="42"/>
      <c r="F969" s="229" t="s">
        <v>1076</v>
      </c>
      <c r="G969" s="42"/>
      <c r="H969" s="42"/>
      <c r="I969" s="230"/>
      <c r="J969" s="42"/>
      <c r="K969" s="42"/>
      <c r="L969" s="46"/>
      <c r="M969" s="283"/>
      <c r="N969" s="284"/>
      <c r="O969" s="285"/>
      <c r="P969" s="285"/>
      <c r="Q969" s="285"/>
      <c r="R969" s="285"/>
      <c r="S969" s="285"/>
      <c r="T969" s="286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192</v>
      </c>
      <c r="AU969" s="19" t="s">
        <v>84</v>
      </c>
    </row>
    <row r="970" s="2" customFormat="1" ht="6.96" customHeight="1">
      <c r="A970" s="40"/>
      <c r="B970" s="61"/>
      <c r="C970" s="62"/>
      <c r="D970" s="62"/>
      <c r="E970" s="62"/>
      <c r="F970" s="62"/>
      <c r="G970" s="62"/>
      <c r="H970" s="62"/>
      <c r="I970" s="62"/>
      <c r="J970" s="62"/>
      <c r="K970" s="62"/>
      <c r="L970" s="46"/>
      <c r="M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</sheetData>
  <sheetProtection sheet="1" autoFilter="0" formatColumns="0" formatRows="0" objects="1" scenarios="1" spinCount="100000" saltValue="X9e+aNy5trOv3Q4IuMru2eOWTKXlO3QXYvw9lzCVJyIeNFEHmW45RwvK3UfKbtAkLzuzw5RjJjNBMRbqyGjT4Q==" hashValue="u/SBdoHP1MCbA1LqNVCN3EVLewvBnc+TKHZKNlTYBmdYhjnmsT8NaFQo5EdjW5UlLgHMkM0l2EfF6zx6vXsjSQ==" algorithmName="SHA-512" password="CC35"/>
  <autoFilter ref="C94:K9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311272225"/>
    <hyperlink ref="F134" r:id="rId2" display="https://podminky.urs.cz/item/CS_URS_2023_01/612131121"/>
    <hyperlink ref="F201" r:id="rId3" display="https://podminky.urs.cz/item/CS_URS_2023_01/612142001"/>
    <hyperlink ref="F268" r:id="rId4" display="https://podminky.urs.cz/item/CS_URS_2023_01/612181001"/>
    <hyperlink ref="F335" r:id="rId5" display="https://podminky.urs.cz/item/CS_URS_2023_01/612181011"/>
    <hyperlink ref="F394" r:id="rId6" display="https://podminky.urs.cz/item/CS_URS_2023_01/622131121"/>
    <hyperlink ref="F448" r:id="rId7" display="https://podminky.urs.cz/item/CS_URS_2023_01/622142001"/>
    <hyperlink ref="F474" r:id="rId8" display="https://podminky.urs.cz/item/CS_URS_2023_01/622211022"/>
    <hyperlink ref="F510" r:id="rId9" display="https://podminky.urs.cz/item/CS_URS_2023_01/622252001"/>
    <hyperlink ref="F532" r:id="rId10" display="https://podminky.urs.cz/item/CS_URS_2023_01/622252002"/>
    <hyperlink ref="F560" r:id="rId11" display="https://podminky.urs.cz/item/CS_URS_2023_01/622321121"/>
    <hyperlink ref="F622" r:id="rId12" display="https://podminky.urs.cz/item/CS_URS_2023_01/998021021"/>
    <hyperlink ref="F626" r:id="rId13" display="https://podminky.urs.cz/item/CS_URS_2023_01/712311101"/>
    <hyperlink ref="F675" r:id="rId14" display="https://podminky.urs.cz/item/CS_URS_2023_01/712331111"/>
    <hyperlink ref="F724" r:id="rId15" display="https://podminky.urs.cz/item/CS_URS_2023_01/712363103"/>
    <hyperlink ref="F729" r:id="rId16" display="https://podminky.urs.cz/item/CS_URS_2023_01/712363505"/>
    <hyperlink ref="F765" r:id="rId17" display="https://podminky.urs.cz/item/CS_URS_2023_01/712391172"/>
    <hyperlink ref="F814" r:id="rId18" display="https://podminky.urs.cz/item/CS_URS_2023_01/998712102"/>
    <hyperlink ref="F817" r:id="rId19" display="https://podminky.urs.cz/item/CS_URS_2023_01/713141151"/>
    <hyperlink ref="F853" r:id="rId20" display="https://podminky.urs.cz/item/CS_URS_2023_01/713141243"/>
    <hyperlink ref="F887" r:id="rId21" display="https://podminky.urs.cz/item/CS_URS_2023_01/713141336"/>
    <hyperlink ref="F935" r:id="rId22" display="https://podminky.urs.cz/item/CS_URS_2023_01/998713102"/>
    <hyperlink ref="F956" r:id="rId23" display="https://podminky.urs.cz/item/CS_URS_2023_01/998764102"/>
    <hyperlink ref="F969" r:id="rId24" display="https://podminky.urs.cz/item/CS_URS_2023_01/998767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736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1077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ROUND((SUM(BE89:BE153)),  2)</f>
        <v>0</v>
      </c>
      <c r="G35" s="40"/>
      <c r="H35" s="40"/>
      <c r="I35" s="160">
        <v>0.20999999999999999</v>
      </c>
      <c r="J35" s="159">
        <f>ROUND(((SUM(BE89:BE153))*I35),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ROUND((SUM(BF89:BF153)),  2)</f>
        <v>0</v>
      </c>
      <c r="G36" s="40"/>
      <c r="H36" s="40"/>
      <c r="I36" s="160">
        <v>0.14999999999999999</v>
      </c>
      <c r="J36" s="159">
        <f>ROUND(((SUM(BF89:BF153))*I36),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ROUND((SUM(BG89:BG153)),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ROUND((SUM(BH89:BH153)),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ROUND((SUM(BI89:BI153)),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736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D.1.4.3.1 -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297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1078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1079</v>
      </c>
      <c r="E66" s="185"/>
      <c r="F66" s="185"/>
      <c r="G66" s="185"/>
      <c r="H66" s="185"/>
      <c r="I66" s="185"/>
      <c r="J66" s="186">
        <f>J104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1080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PROJEKTOVÁ DOKUMENTACE PRO VÝSTAVBU NOVÉ HALY V DÍLNÁCH SŠ KRALOVICE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736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D.1.4.3.1 - VYTÁPĚNÍ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p.č.664, 5665/2, 5665/3, obec:Kralovice [559075]</v>
      </c>
      <c r="G83" s="42"/>
      <c r="H83" s="42"/>
      <c r="I83" s="34" t="s">
        <v>23</v>
      </c>
      <c r="J83" s="74" t="str">
        <f>IF(J14="","",J14)</f>
        <v>3. 11. 2023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4.45" customHeight="1">
      <c r="A85" s="40"/>
      <c r="B85" s="41"/>
      <c r="C85" s="34" t="s">
        <v>25</v>
      </c>
      <c r="D85" s="42"/>
      <c r="E85" s="42"/>
      <c r="F85" s="29" t="str">
        <f>E17</f>
        <v>Střední škola,Kralovice,nám.Osvobození 32,Kralovic</v>
      </c>
      <c r="G85" s="42"/>
      <c r="H85" s="42"/>
      <c r="I85" s="34" t="s">
        <v>33</v>
      </c>
      <c r="J85" s="38" t="str">
        <f>E23</f>
        <v>TORION, projekční kancelář s.r.o.,Mánesova 1,Plzeň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169</v>
      </c>
      <c r="D88" s="191" t="s">
        <v>60</v>
      </c>
      <c r="E88" s="191" t="s">
        <v>56</v>
      </c>
      <c r="F88" s="191" t="s">
        <v>57</v>
      </c>
      <c r="G88" s="191" t="s">
        <v>170</v>
      </c>
      <c r="H88" s="191" t="s">
        <v>171</v>
      </c>
      <c r="I88" s="191" t="s">
        <v>172</v>
      </c>
      <c r="J88" s="191" t="s">
        <v>162</v>
      </c>
      <c r="K88" s="192" t="s">
        <v>173</v>
      </c>
      <c r="L88" s="193"/>
      <c r="M88" s="94" t="s">
        <v>19</v>
      </c>
      <c r="N88" s="95" t="s">
        <v>45</v>
      </c>
      <c r="O88" s="95" t="s">
        <v>174</v>
      </c>
      <c r="P88" s="95" t="s">
        <v>175</v>
      </c>
      <c r="Q88" s="95" t="s">
        <v>176</v>
      </c>
      <c r="R88" s="95" t="s">
        <v>177</v>
      </c>
      <c r="S88" s="95" t="s">
        <v>178</v>
      </c>
      <c r="T88" s="96" t="s">
        <v>179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P90+P139</f>
        <v>0</v>
      </c>
      <c r="Q89" s="98"/>
      <c r="R89" s="196">
        <f>R90+R139</f>
        <v>0.24006662339999998</v>
      </c>
      <c r="S89" s="98"/>
      <c r="T89" s="197">
        <f>T90+T139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163</v>
      </c>
      <c r="BK89" s="198">
        <f>BK90+BK139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677</v>
      </c>
      <c r="F90" s="202" t="s">
        <v>678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P91+P104</f>
        <v>0</v>
      </c>
      <c r="Q90" s="207"/>
      <c r="R90" s="208">
        <f>R91+R104</f>
        <v>0.24006662339999998</v>
      </c>
      <c r="S90" s="207"/>
      <c r="T90" s="209">
        <f>T91+T104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84</v>
      </c>
      <c r="AT90" s="211" t="s">
        <v>74</v>
      </c>
      <c r="AU90" s="211" t="s">
        <v>75</v>
      </c>
      <c r="AY90" s="210" t="s">
        <v>183</v>
      </c>
      <c r="BK90" s="212">
        <f>BK91+BK104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1081</v>
      </c>
      <c r="F91" s="213" t="s">
        <v>1082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0.0049837199999999996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84</v>
      </c>
      <c r="AT91" s="211" t="s">
        <v>74</v>
      </c>
      <c r="AU91" s="211" t="s">
        <v>82</v>
      </c>
      <c r="AY91" s="210" t="s">
        <v>183</v>
      </c>
      <c r="BK91" s="212">
        <f>SUM(BK92:BK103)</f>
        <v>0</v>
      </c>
    </row>
    <row r="92" s="2" customFormat="1" ht="24.15" customHeight="1">
      <c r="A92" s="40"/>
      <c r="B92" s="41"/>
      <c r="C92" s="215" t="s">
        <v>401</v>
      </c>
      <c r="D92" s="215" t="s">
        <v>185</v>
      </c>
      <c r="E92" s="216" t="s">
        <v>1083</v>
      </c>
      <c r="F92" s="217" t="s">
        <v>1084</v>
      </c>
      <c r="G92" s="218" t="s">
        <v>1085</v>
      </c>
      <c r="H92" s="219">
        <v>2</v>
      </c>
      <c r="I92" s="220"/>
      <c r="J92" s="221">
        <f>ROUND(I92*H92,2)</f>
        <v>0</v>
      </c>
      <c r="K92" s="217" t="s">
        <v>189</v>
      </c>
      <c r="L92" s="46"/>
      <c r="M92" s="222" t="s">
        <v>19</v>
      </c>
      <c r="N92" s="223" t="s">
        <v>46</v>
      </c>
      <c r="O92" s="86"/>
      <c r="P92" s="224">
        <f>O92*H92</f>
        <v>0</v>
      </c>
      <c r="Q92" s="224">
        <v>0.0024918599999999998</v>
      </c>
      <c r="R92" s="224">
        <f>Q92*H92</f>
        <v>0.0049837199999999996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277</v>
      </c>
      <c r="AT92" s="226" t="s">
        <v>185</v>
      </c>
      <c r="AU92" s="226" t="s">
        <v>84</v>
      </c>
      <c r="AY92" s="19" t="s">
        <v>183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277</v>
      </c>
      <c r="BM92" s="226" t="s">
        <v>452</v>
      </c>
    </row>
    <row r="93" s="2" customFormat="1">
      <c r="A93" s="40"/>
      <c r="B93" s="41"/>
      <c r="C93" s="42"/>
      <c r="D93" s="228" t="s">
        <v>192</v>
      </c>
      <c r="E93" s="42"/>
      <c r="F93" s="229" t="s">
        <v>1086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192</v>
      </c>
      <c r="AU93" s="19" t="s">
        <v>84</v>
      </c>
    </row>
    <row r="94" s="2" customFormat="1" ht="24.15" customHeight="1">
      <c r="A94" s="40"/>
      <c r="B94" s="41"/>
      <c r="C94" s="215" t="s">
        <v>351</v>
      </c>
      <c r="D94" s="215" t="s">
        <v>185</v>
      </c>
      <c r="E94" s="216" t="s">
        <v>1087</v>
      </c>
      <c r="F94" s="217" t="s">
        <v>1088</v>
      </c>
      <c r="G94" s="218" t="s">
        <v>1085</v>
      </c>
      <c r="H94" s="219">
        <v>2</v>
      </c>
      <c r="I94" s="220"/>
      <c r="J94" s="221">
        <f>ROUND(I94*H94,2)</f>
        <v>0</v>
      </c>
      <c r="K94" s="217" t="s">
        <v>1089</v>
      </c>
      <c r="L94" s="46"/>
      <c r="M94" s="222" t="s">
        <v>19</v>
      </c>
      <c r="N94" s="223" t="s">
        <v>46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277</v>
      </c>
      <c r="AT94" s="226" t="s">
        <v>185</v>
      </c>
      <c r="AU94" s="226" t="s">
        <v>84</v>
      </c>
      <c r="AY94" s="19" t="s">
        <v>183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82</v>
      </c>
      <c r="BK94" s="227">
        <f>ROUND(I94*H94,2)</f>
        <v>0</v>
      </c>
      <c r="BL94" s="19" t="s">
        <v>277</v>
      </c>
      <c r="BM94" s="226" t="s">
        <v>459</v>
      </c>
    </row>
    <row r="95" s="2" customFormat="1" ht="24.15" customHeight="1">
      <c r="A95" s="40"/>
      <c r="B95" s="41"/>
      <c r="C95" s="215" t="s">
        <v>409</v>
      </c>
      <c r="D95" s="215" t="s">
        <v>185</v>
      </c>
      <c r="E95" s="216" t="s">
        <v>1090</v>
      </c>
      <c r="F95" s="217" t="s">
        <v>1091</v>
      </c>
      <c r="G95" s="218" t="s">
        <v>1085</v>
      </c>
      <c r="H95" s="219">
        <v>2</v>
      </c>
      <c r="I95" s="220"/>
      <c r="J95" s="221">
        <f>ROUND(I95*H95,2)</f>
        <v>0</v>
      </c>
      <c r="K95" s="217" t="s">
        <v>1089</v>
      </c>
      <c r="L95" s="46"/>
      <c r="M95" s="222" t="s">
        <v>19</v>
      </c>
      <c r="N95" s="223" t="s">
        <v>46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277</v>
      </c>
      <c r="AT95" s="226" t="s">
        <v>185</v>
      </c>
      <c r="AU95" s="226" t="s">
        <v>84</v>
      </c>
      <c r="AY95" s="19" t="s">
        <v>183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82</v>
      </c>
      <c r="BK95" s="227">
        <f>ROUND(I95*H95,2)</f>
        <v>0</v>
      </c>
      <c r="BL95" s="19" t="s">
        <v>277</v>
      </c>
      <c r="BM95" s="226" t="s">
        <v>464</v>
      </c>
    </row>
    <row r="96" s="2" customFormat="1" ht="16.5" customHeight="1">
      <c r="A96" s="40"/>
      <c r="B96" s="41"/>
      <c r="C96" s="215" t="s">
        <v>355</v>
      </c>
      <c r="D96" s="215" t="s">
        <v>185</v>
      </c>
      <c r="E96" s="216" t="s">
        <v>1092</v>
      </c>
      <c r="F96" s="217" t="s">
        <v>1093</v>
      </c>
      <c r="G96" s="218" t="s">
        <v>1085</v>
      </c>
      <c r="H96" s="219">
        <v>2</v>
      </c>
      <c r="I96" s="220"/>
      <c r="J96" s="221">
        <f>ROUND(I96*H96,2)</f>
        <v>0</v>
      </c>
      <c r="K96" s="217" t="s">
        <v>1089</v>
      </c>
      <c r="L96" s="46"/>
      <c r="M96" s="222" t="s">
        <v>19</v>
      </c>
      <c r="N96" s="223" t="s">
        <v>46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277</v>
      </c>
      <c r="AT96" s="226" t="s">
        <v>185</v>
      </c>
      <c r="AU96" s="226" t="s">
        <v>84</v>
      </c>
      <c r="AY96" s="19" t="s">
        <v>183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277</v>
      </c>
      <c r="BM96" s="226" t="s">
        <v>471</v>
      </c>
    </row>
    <row r="97" s="2" customFormat="1">
      <c r="A97" s="40"/>
      <c r="B97" s="41"/>
      <c r="C97" s="42"/>
      <c r="D97" s="235" t="s">
        <v>274</v>
      </c>
      <c r="E97" s="42"/>
      <c r="F97" s="255" t="s">
        <v>1094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274</v>
      </c>
      <c r="AU97" s="19" t="s">
        <v>84</v>
      </c>
    </row>
    <row r="98" s="2" customFormat="1" ht="55.5" customHeight="1">
      <c r="A98" s="40"/>
      <c r="B98" s="41"/>
      <c r="C98" s="215" t="s">
        <v>419</v>
      </c>
      <c r="D98" s="215" t="s">
        <v>185</v>
      </c>
      <c r="E98" s="216" t="s">
        <v>1095</v>
      </c>
      <c r="F98" s="217" t="s">
        <v>1096</v>
      </c>
      <c r="G98" s="218" t="s">
        <v>1085</v>
      </c>
      <c r="H98" s="219">
        <v>2</v>
      </c>
      <c r="I98" s="220"/>
      <c r="J98" s="221">
        <f>ROUND(I98*H98,2)</f>
        <v>0</v>
      </c>
      <c r="K98" s="217" t="s">
        <v>1089</v>
      </c>
      <c r="L98" s="46"/>
      <c r="M98" s="222" t="s">
        <v>19</v>
      </c>
      <c r="N98" s="223" t="s">
        <v>46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277</v>
      </c>
      <c r="AT98" s="226" t="s">
        <v>185</v>
      </c>
      <c r="AU98" s="226" t="s">
        <v>84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277</v>
      </c>
      <c r="BM98" s="226" t="s">
        <v>476</v>
      </c>
    </row>
    <row r="99" s="2" customFormat="1">
      <c r="A99" s="40"/>
      <c r="B99" s="41"/>
      <c r="C99" s="42"/>
      <c r="D99" s="235" t="s">
        <v>274</v>
      </c>
      <c r="E99" s="42"/>
      <c r="F99" s="255" t="s">
        <v>1097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274</v>
      </c>
      <c r="AU99" s="19" t="s">
        <v>84</v>
      </c>
    </row>
    <row r="100" s="2" customFormat="1" ht="16.5" customHeight="1">
      <c r="A100" s="40"/>
      <c r="B100" s="41"/>
      <c r="C100" s="215" t="s">
        <v>361</v>
      </c>
      <c r="D100" s="215" t="s">
        <v>185</v>
      </c>
      <c r="E100" s="216" t="s">
        <v>1098</v>
      </c>
      <c r="F100" s="217" t="s">
        <v>1099</v>
      </c>
      <c r="G100" s="218" t="s">
        <v>188</v>
      </c>
      <c r="H100" s="219">
        <v>1</v>
      </c>
      <c r="I100" s="220"/>
      <c r="J100" s="221">
        <f>ROUND(I100*H100,2)</f>
        <v>0</v>
      </c>
      <c r="K100" s="217" t="s">
        <v>1089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277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277</v>
      </c>
      <c r="BM100" s="226" t="s">
        <v>481</v>
      </c>
    </row>
    <row r="101" s="2" customFormat="1">
      <c r="A101" s="40"/>
      <c r="B101" s="41"/>
      <c r="C101" s="42"/>
      <c r="D101" s="235" t="s">
        <v>274</v>
      </c>
      <c r="E101" s="42"/>
      <c r="F101" s="255" t="s">
        <v>1100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274</v>
      </c>
      <c r="AU101" s="19" t="s">
        <v>84</v>
      </c>
    </row>
    <row r="102" s="2" customFormat="1" ht="24.15" customHeight="1">
      <c r="A102" s="40"/>
      <c r="B102" s="41"/>
      <c r="C102" s="215" t="s">
        <v>430</v>
      </c>
      <c r="D102" s="215" t="s">
        <v>185</v>
      </c>
      <c r="E102" s="216" t="s">
        <v>1101</v>
      </c>
      <c r="F102" s="217" t="s">
        <v>1102</v>
      </c>
      <c r="G102" s="218" t="s">
        <v>256</v>
      </c>
      <c r="H102" s="219">
        <v>0.28000000000000003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277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277</v>
      </c>
      <c r="BM102" s="226" t="s">
        <v>486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1103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12" customFormat="1" ht="22.8" customHeight="1">
      <c r="A104" s="12"/>
      <c r="B104" s="199"/>
      <c r="C104" s="200"/>
      <c r="D104" s="201" t="s">
        <v>74</v>
      </c>
      <c r="E104" s="213" t="s">
        <v>1104</v>
      </c>
      <c r="F104" s="213" t="s">
        <v>1105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SUM(P105:P138)</f>
        <v>0</v>
      </c>
      <c r="Q104" s="207"/>
      <c r="R104" s="208">
        <f>SUM(R105:R138)</f>
        <v>0.23508290339999999</v>
      </c>
      <c r="S104" s="207"/>
      <c r="T104" s="209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74</v>
      </c>
      <c r="AU104" s="211" t="s">
        <v>82</v>
      </c>
      <c r="AY104" s="210" t="s">
        <v>183</v>
      </c>
      <c r="BK104" s="212">
        <f>SUM(BK105:BK138)</f>
        <v>0</v>
      </c>
    </row>
    <row r="105" s="2" customFormat="1" ht="16.5" customHeight="1">
      <c r="A105" s="40"/>
      <c r="B105" s="41"/>
      <c r="C105" s="215" t="s">
        <v>365</v>
      </c>
      <c r="D105" s="215" t="s">
        <v>185</v>
      </c>
      <c r="E105" s="216" t="s">
        <v>1106</v>
      </c>
      <c r="F105" s="217" t="s">
        <v>1107</v>
      </c>
      <c r="G105" s="218" t="s">
        <v>188</v>
      </c>
      <c r="H105" s="219">
        <v>2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0.036332360000000001</v>
      </c>
      <c r="R105" s="224">
        <f>Q105*H105</f>
        <v>0.072664720000000002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277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277</v>
      </c>
      <c r="BM105" s="226" t="s">
        <v>492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1108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 ht="24.15" customHeight="1">
      <c r="A107" s="40"/>
      <c r="B107" s="41"/>
      <c r="C107" s="215" t="s">
        <v>443</v>
      </c>
      <c r="D107" s="215" t="s">
        <v>185</v>
      </c>
      <c r="E107" s="216" t="s">
        <v>1109</v>
      </c>
      <c r="F107" s="217" t="s">
        <v>1110</v>
      </c>
      <c r="G107" s="218" t="s">
        <v>188</v>
      </c>
      <c r="H107" s="219">
        <v>4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0.0097416800000000008</v>
      </c>
      <c r="R107" s="224">
        <f>Q107*H107</f>
        <v>0.038966720000000003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277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277</v>
      </c>
      <c r="BM107" s="226" t="s">
        <v>496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1111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2" customFormat="1" ht="16.5" customHeight="1">
      <c r="A109" s="40"/>
      <c r="B109" s="41"/>
      <c r="C109" s="215" t="s">
        <v>370</v>
      </c>
      <c r="D109" s="215" t="s">
        <v>185</v>
      </c>
      <c r="E109" s="216" t="s">
        <v>1112</v>
      </c>
      <c r="F109" s="217" t="s">
        <v>1113</v>
      </c>
      <c r="G109" s="218" t="s">
        <v>188</v>
      </c>
      <c r="H109" s="219">
        <v>2</v>
      </c>
      <c r="I109" s="220"/>
      <c r="J109" s="221">
        <f>ROUND(I109*H109,2)</f>
        <v>0</v>
      </c>
      <c r="K109" s="217" t="s">
        <v>189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0.00058750000000000002</v>
      </c>
      <c r="R109" s="224">
        <f>Q109*H109</f>
        <v>0.0011750000000000001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277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277</v>
      </c>
      <c r="BM109" s="226" t="s">
        <v>501</v>
      </c>
    </row>
    <row r="110" s="2" customFormat="1">
      <c r="A110" s="40"/>
      <c r="B110" s="41"/>
      <c r="C110" s="42"/>
      <c r="D110" s="228" t="s">
        <v>192</v>
      </c>
      <c r="E110" s="42"/>
      <c r="F110" s="229" t="s">
        <v>1114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84</v>
      </c>
    </row>
    <row r="111" s="2" customFormat="1" ht="16.5" customHeight="1">
      <c r="A111" s="40"/>
      <c r="B111" s="41"/>
      <c r="C111" s="215" t="s">
        <v>456</v>
      </c>
      <c r="D111" s="215" t="s">
        <v>185</v>
      </c>
      <c r="E111" s="216" t="s">
        <v>1115</v>
      </c>
      <c r="F111" s="217" t="s">
        <v>1116</v>
      </c>
      <c r="G111" s="218" t="s">
        <v>188</v>
      </c>
      <c r="H111" s="219">
        <v>6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0.00077749999999999998</v>
      </c>
      <c r="R111" s="224">
        <f>Q111*H111</f>
        <v>0.0046649999999999999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277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277</v>
      </c>
      <c r="BM111" s="226" t="s">
        <v>505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1117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 ht="16.5" customHeight="1">
      <c r="A113" s="40"/>
      <c r="B113" s="41"/>
      <c r="C113" s="215" t="s">
        <v>376</v>
      </c>
      <c r="D113" s="215" t="s">
        <v>185</v>
      </c>
      <c r="E113" s="216" t="s">
        <v>1118</v>
      </c>
      <c r="F113" s="217" t="s">
        <v>1119</v>
      </c>
      <c r="G113" s="218" t="s">
        <v>188</v>
      </c>
      <c r="H113" s="219">
        <v>2</v>
      </c>
      <c r="I113" s="220"/>
      <c r="J113" s="221">
        <f>ROUND(I113*H113,2)</f>
        <v>0</v>
      </c>
      <c r="K113" s="217" t="s">
        <v>189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0.0013759</v>
      </c>
      <c r="R113" s="224">
        <f>Q113*H113</f>
        <v>0.0027518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277</v>
      </c>
      <c r="AT113" s="226" t="s">
        <v>185</v>
      </c>
      <c r="AU113" s="226" t="s">
        <v>84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277</v>
      </c>
      <c r="BM113" s="226" t="s">
        <v>511</v>
      </c>
    </row>
    <row r="114" s="2" customFormat="1">
      <c r="A114" s="40"/>
      <c r="B114" s="41"/>
      <c r="C114" s="42"/>
      <c r="D114" s="228" t="s">
        <v>192</v>
      </c>
      <c r="E114" s="42"/>
      <c r="F114" s="229" t="s">
        <v>1120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192</v>
      </c>
      <c r="AU114" s="19" t="s">
        <v>84</v>
      </c>
    </row>
    <row r="115" s="2" customFormat="1" ht="16.5" customHeight="1">
      <c r="A115" s="40"/>
      <c r="B115" s="41"/>
      <c r="C115" s="215" t="s">
        <v>468</v>
      </c>
      <c r="D115" s="215" t="s">
        <v>185</v>
      </c>
      <c r="E115" s="216" t="s">
        <v>1121</v>
      </c>
      <c r="F115" s="217" t="s">
        <v>1122</v>
      </c>
      <c r="G115" s="218" t="s">
        <v>188</v>
      </c>
      <c r="H115" s="219">
        <v>2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0.0024185000000000001</v>
      </c>
      <c r="R115" s="224">
        <f>Q115*H115</f>
        <v>0.0048370000000000002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277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277</v>
      </c>
      <c r="BM115" s="226" t="s">
        <v>516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1123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 ht="24.15" customHeight="1">
      <c r="A117" s="40"/>
      <c r="B117" s="41"/>
      <c r="C117" s="215" t="s">
        <v>381</v>
      </c>
      <c r="D117" s="215" t="s">
        <v>185</v>
      </c>
      <c r="E117" s="216" t="s">
        <v>1124</v>
      </c>
      <c r="F117" s="217" t="s">
        <v>1125</v>
      </c>
      <c r="G117" s="218" t="s">
        <v>188</v>
      </c>
      <c r="H117" s="219">
        <v>1</v>
      </c>
      <c r="I117" s="220"/>
      <c r="J117" s="221">
        <f>ROUND(I117*H117,2)</f>
        <v>0</v>
      </c>
      <c r="K117" s="217" t="s">
        <v>189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0.037509282999999997</v>
      </c>
      <c r="R117" s="224">
        <f>Q117*H117</f>
        <v>0.037509282999999997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277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277</v>
      </c>
      <c r="BM117" s="226" t="s">
        <v>522</v>
      </c>
    </row>
    <row r="118" s="2" customFormat="1">
      <c r="A118" s="40"/>
      <c r="B118" s="41"/>
      <c r="C118" s="42"/>
      <c r="D118" s="228" t="s">
        <v>192</v>
      </c>
      <c r="E118" s="42"/>
      <c r="F118" s="229" t="s">
        <v>1126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2" customFormat="1" ht="16.5" customHeight="1">
      <c r="A119" s="40"/>
      <c r="B119" s="41"/>
      <c r="C119" s="215" t="s">
        <v>478</v>
      </c>
      <c r="D119" s="215" t="s">
        <v>185</v>
      </c>
      <c r="E119" s="216" t="s">
        <v>1127</v>
      </c>
      <c r="F119" s="217" t="s">
        <v>1128</v>
      </c>
      <c r="G119" s="218" t="s">
        <v>1085</v>
      </c>
      <c r="H119" s="219">
        <v>12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0.0011243</v>
      </c>
      <c r="R119" s="224">
        <f>Q119*H119</f>
        <v>0.013491599999999999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277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277</v>
      </c>
      <c r="BM119" s="226" t="s">
        <v>528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1129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 ht="16.5" customHeight="1">
      <c r="A121" s="40"/>
      <c r="B121" s="41"/>
      <c r="C121" s="215" t="s">
        <v>387</v>
      </c>
      <c r="D121" s="215" t="s">
        <v>185</v>
      </c>
      <c r="E121" s="216" t="s">
        <v>1130</v>
      </c>
      <c r="F121" s="217" t="s">
        <v>1131</v>
      </c>
      <c r="G121" s="218" t="s">
        <v>1085</v>
      </c>
      <c r="H121" s="219">
        <v>12</v>
      </c>
      <c r="I121" s="220"/>
      <c r="J121" s="221">
        <f>ROUND(I121*H121,2)</f>
        <v>0</v>
      </c>
      <c r="K121" s="217" t="s">
        <v>1089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277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277</v>
      </c>
      <c r="BM121" s="226" t="s">
        <v>533</v>
      </c>
    </row>
    <row r="122" s="2" customFormat="1">
      <c r="A122" s="40"/>
      <c r="B122" s="41"/>
      <c r="C122" s="42"/>
      <c r="D122" s="235" t="s">
        <v>274</v>
      </c>
      <c r="E122" s="42"/>
      <c r="F122" s="255" t="s">
        <v>1132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274</v>
      </c>
      <c r="AU122" s="19" t="s">
        <v>84</v>
      </c>
    </row>
    <row r="123" s="2" customFormat="1" ht="24.15" customHeight="1">
      <c r="A123" s="40"/>
      <c r="B123" s="41"/>
      <c r="C123" s="215" t="s">
        <v>489</v>
      </c>
      <c r="D123" s="215" t="s">
        <v>185</v>
      </c>
      <c r="E123" s="216" t="s">
        <v>1133</v>
      </c>
      <c r="F123" s="217" t="s">
        <v>1134</v>
      </c>
      <c r="G123" s="218" t="s">
        <v>1085</v>
      </c>
      <c r="H123" s="219">
        <v>1</v>
      </c>
      <c r="I123" s="220"/>
      <c r="J123" s="221">
        <f>ROUND(I123*H123,2)</f>
        <v>0</v>
      </c>
      <c r="K123" s="217" t="s">
        <v>189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0.033968764499999998</v>
      </c>
      <c r="R123" s="224">
        <f>Q123*H123</f>
        <v>0.033968764499999998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277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277</v>
      </c>
      <c r="BM123" s="226" t="s">
        <v>536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1135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 ht="24.15" customHeight="1">
      <c r="A125" s="40"/>
      <c r="B125" s="41"/>
      <c r="C125" s="215" t="s">
        <v>391</v>
      </c>
      <c r="D125" s="215" t="s">
        <v>185</v>
      </c>
      <c r="E125" s="216" t="s">
        <v>1136</v>
      </c>
      <c r="F125" s="217" t="s">
        <v>1137</v>
      </c>
      <c r="G125" s="218" t="s">
        <v>188</v>
      </c>
      <c r="H125" s="219">
        <v>1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0.00074686670000000002</v>
      </c>
      <c r="R125" s="224">
        <f>Q125*H125</f>
        <v>0.00074686670000000002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277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277</v>
      </c>
      <c r="BM125" s="226" t="s">
        <v>541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1138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 ht="33" customHeight="1">
      <c r="A127" s="40"/>
      <c r="B127" s="41"/>
      <c r="C127" s="215" t="s">
        <v>498</v>
      </c>
      <c r="D127" s="215" t="s">
        <v>185</v>
      </c>
      <c r="E127" s="216" t="s">
        <v>1139</v>
      </c>
      <c r="F127" s="217" t="s">
        <v>1140</v>
      </c>
      <c r="G127" s="218" t="s">
        <v>188</v>
      </c>
      <c r="H127" s="219">
        <v>1</v>
      </c>
      <c r="I127" s="220"/>
      <c r="J127" s="221">
        <f>ROUND(I127*H127,2)</f>
        <v>0</v>
      </c>
      <c r="K127" s="217" t="s">
        <v>1089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277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277</v>
      </c>
      <c r="BM127" s="226" t="s">
        <v>544</v>
      </c>
    </row>
    <row r="128" s="2" customFormat="1">
      <c r="A128" s="40"/>
      <c r="B128" s="41"/>
      <c r="C128" s="42"/>
      <c r="D128" s="235" t="s">
        <v>274</v>
      </c>
      <c r="E128" s="42"/>
      <c r="F128" s="255" t="s">
        <v>1141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274</v>
      </c>
      <c r="AU128" s="19" t="s">
        <v>84</v>
      </c>
    </row>
    <row r="129" s="2" customFormat="1" ht="33" customHeight="1">
      <c r="A129" s="40"/>
      <c r="B129" s="41"/>
      <c r="C129" s="215" t="s">
        <v>439</v>
      </c>
      <c r="D129" s="215" t="s">
        <v>185</v>
      </c>
      <c r="E129" s="216" t="s">
        <v>1142</v>
      </c>
      <c r="F129" s="217" t="s">
        <v>1143</v>
      </c>
      <c r="G129" s="218" t="s">
        <v>1085</v>
      </c>
      <c r="H129" s="219">
        <v>1</v>
      </c>
      <c r="I129" s="220"/>
      <c r="J129" s="221">
        <f>ROUND(I129*H129,2)</f>
        <v>0</v>
      </c>
      <c r="K129" s="217" t="s">
        <v>1089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277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277</v>
      </c>
      <c r="BM129" s="226" t="s">
        <v>549</v>
      </c>
    </row>
    <row r="130" s="2" customFormat="1">
      <c r="A130" s="40"/>
      <c r="B130" s="41"/>
      <c r="C130" s="42"/>
      <c r="D130" s="235" t="s">
        <v>274</v>
      </c>
      <c r="E130" s="42"/>
      <c r="F130" s="255" t="s">
        <v>1141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274</v>
      </c>
      <c r="AU130" s="19" t="s">
        <v>84</v>
      </c>
    </row>
    <row r="131" s="2" customFormat="1" ht="33" customHeight="1">
      <c r="A131" s="40"/>
      <c r="B131" s="41"/>
      <c r="C131" s="215" t="s">
        <v>508</v>
      </c>
      <c r="D131" s="215" t="s">
        <v>185</v>
      </c>
      <c r="E131" s="216" t="s">
        <v>1144</v>
      </c>
      <c r="F131" s="217" t="s">
        <v>1145</v>
      </c>
      <c r="G131" s="218" t="s">
        <v>1085</v>
      </c>
      <c r="H131" s="219">
        <v>4</v>
      </c>
      <c r="I131" s="220"/>
      <c r="J131" s="221">
        <f>ROUND(I131*H131,2)</f>
        <v>0</v>
      </c>
      <c r="K131" s="217" t="s">
        <v>189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0.0032843581999999999</v>
      </c>
      <c r="R131" s="224">
        <f>Q131*H131</f>
        <v>0.0131374328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277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277</v>
      </c>
      <c r="BM131" s="226" t="s">
        <v>552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1146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2" customFormat="1">
      <c r="A133" s="40"/>
      <c r="B133" s="41"/>
      <c r="C133" s="42"/>
      <c r="D133" s="235" t="s">
        <v>274</v>
      </c>
      <c r="E133" s="42"/>
      <c r="F133" s="255" t="s">
        <v>1147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274</v>
      </c>
      <c r="AU133" s="19" t="s">
        <v>84</v>
      </c>
    </row>
    <row r="134" s="2" customFormat="1" ht="33" customHeight="1">
      <c r="A134" s="40"/>
      <c r="B134" s="41"/>
      <c r="C134" s="215" t="s">
        <v>446</v>
      </c>
      <c r="D134" s="215" t="s">
        <v>185</v>
      </c>
      <c r="E134" s="216" t="s">
        <v>1148</v>
      </c>
      <c r="F134" s="217" t="s">
        <v>1149</v>
      </c>
      <c r="G134" s="218" t="s">
        <v>1085</v>
      </c>
      <c r="H134" s="219">
        <v>2</v>
      </c>
      <c r="I134" s="220"/>
      <c r="J134" s="221">
        <f>ROUND(I134*H134,2)</f>
        <v>0</v>
      </c>
      <c r="K134" s="217" t="s">
        <v>189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0.0055843582000000003</v>
      </c>
      <c r="R134" s="224">
        <f>Q134*H134</f>
        <v>0.011168716400000001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277</v>
      </c>
      <c r="AT134" s="226" t="s">
        <v>185</v>
      </c>
      <c r="AU134" s="226" t="s">
        <v>84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277</v>
      </c>
      <c r="BM134" s="226" t="s">
        <v>557</v>
      </c>
    </row>
    <row r="135" s="2" customFormat="1">
      <c r="A135" s="40"/>
      <c r="B135" s="41"/>
      <c r="C135" s="42"/>
      <c r="D135" s="228" t="s">
        <v>192</v>
      </c>
      <c r="E135" s="42"/>
      <c r="F135" s="229" t="s">
        <v>1150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192</v>
      </c>
      <c r="AU135" s="19" t="s">
        <v>84</v>
      </c>
    </row>
    <row r="136" s="2" customFormat="1">
      <c r="A136" s="40"/>
      <c r="B136" s="41"/>
      <c r="C136" s="42"/>
      <c r="D136" s="235" t="s">
        <v>274</v>
      </c>
      <c r="E136" s="42"/>
      <c r="F136" s="255" t="s">
        <v>1151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274</v>
      </c>
      <c r="AU136" s="19" t="s">
        <v>84</v>
      </c>
    </row>
    <row r="137" s="2" customFormat="1" ht="24.15" customHeight="1">
      <c r="A137" s="40"/>
      <c r="B137" s="41"/>
      <c r="C137" s="215" t="s">
        <v>519</v>
      </c>
      <c r="D137" s="215" t="s">
        <v>185</v>
      </c>
      <c r="E137" s="216" t="s">
        <v>1152</v>
      </c>
      <c r="F137" s="217" t="s">
        <v>1153</v>
      </c>
      <c r="G137" s="218" t="s">
        <v>256</v>
      </c>
      <c r="H137" s="219">
        <v>0.26800000000000002</v>
      </c>
      <c r="I137" s="220"/>
      <c r="J137" s="221">
        <f>ROUND(I137*H137,2)</f>
        <v>0</v>
      </c>
      <c r="K137" s="217" t="s">
        <v>189</v>
      </c>
      <c r="L137" s="46"/>
      <c r="M137" s="222" t="s">
        <v>19</v>
      </c>
      <c r="N137" s="223" t="s">
        <v>46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277</v>
      </c>
      <c r="AT137" s="226" t="s">
        <v>185</v>
      </c>
      <c r="AU137" s="226" t="s">
        <v>84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277</v>
      </c>
      <c r="BM137" s="226" t="s">
        <v>561</v>
      </c>
    </row>
    <row r="138" s="2" customFormat="1">
      <c r="A138" s="40"/>
      <c r="B138" s="41"/>
      <c r="C138" s="42"/>
      <c r="D138" s="228" t="s">
        <v>192</v>
      </c>
      <c r="E138" s="42"/>
      <c r="F138" s="229" t="s">
        <v>1154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192</v>
      </c>
      <c r="AU138" s="19" t="s">
        <v>84</v>
      </c>
    </row>
    <row r="139" s="12" customFormat="1" ht="25.92" customHeight="1">
      <c r="A139" s="12"/>
      <c r="B139" s="199"/>
      <c r="C139" s="200"/>
      <c r="D139" s="201" t="s">
        <v>74</v>
      </c>
      <c r="E139" s="202" t="s">
        <v>1155</v>
      </c>
      <c r="F139" s="202" t="s">
        <v>1156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SUM(P140:P153)</f>
        <v>0</v>
      </c>
      <c r="Q139" s="207"/>
      <c r="R139" s="208">
        <f>SUM(R140:R153)</f>
        <v>0</v>
      </c>
      <c r="S139" s="207"/>
      <c r="T139" s="209">
        <f>SUM(T140:T153)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190</v>
      </c>
      <c r="AT139" s="211" t="s">
        <v>74</v>
      </c>
      <c r="AU139" s="211" t="s">
        <v>75</v>
      </c>
      <c r="AY139" s="210" t="s">
        <v>183</v>
      </c>
      <c r="BK139" s="212">
        <f>SUM(BK140:BK153)</f>
        <v>0</v>
      </c>
    </row>
    <row r="140" s="2" customFormat="1" ht="21.75" customHeight="1">
      <c r="A140" s="40"/>
      <c r="B140" s="41"/>
      <c r="C140" s="215" t="s">
        <v>668</v>
      </c>
      <c r="D140" s="215" t="s">
        <v>185</v>
      </c>
      <c r="E140" s="216" t="s">
        <v>1157</v>
      </c>
      <c r="F140" s="217" t="s">
        <v>1158</v>
      </c>
      <c r="G140" s="218" t="s">
        <v>1159</v>
      </c>
      <c r="H140" s="219">
        <v>145</v>
      </c>
      <c r="I140" s="220"/>
      <c r="J140" s="221">
        <f>ROUND(I140*H140,2)</f>
        <v>0</v>
      </c>
      <c r="K140" s="217" t="s">
        <v>189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1160</v>
      </c>
      <c r="AT140" s="226" t="s">
        <v>185</v>
      </c>
      <c r="AU140" s="226" t="s">
        <v>82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1160</v>
      </c>
      <c r="BM140" s="226" t="s">
        <v>1161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1162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82</v>
      </c>
    </row>
    <row r="142" s="2" customFormat="1">
      <c r="A142" s="40"/>
      <c r="B142" s="41"/>
      <c r="C142" s="42"/>
      <c r="D142" s="235" t="s">
        <v>274</v>
      </c>
      <c r="E142" s="42"/>
      <c r="F142" s="255" t="s">
        <v>1163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274</v>
      </c>
      <c r="AU142" s="19" t="s">
        <v>82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1164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194</v>
      </c>
      <c r="AU143" s="243" t="s">
        <v>82</v>
      </c>
      <c r="AV143" s="13" t="s">
        <v>82</v>
      </c>
      <c r="AW143" s="13" t="s">
        <v>36</v>
      </c>
      <c r="AX143" s="13" t="s">
        <v>75</v>
      </c>
      <c r="AY143" s="243" t="s">
        <v>183</v>
      </c>
    </row>
    <row r="144" s="14" customFormat="1">
      <c r="A144" s="14"/>
      <c r="B144" s="244"/>
      <c r="C144" s="245"/>
      <c r="D144" s="235" t="s">
        <v>194</v>
      </c>
      <c r="E144" s="246" t="s">
        <v>19</v>
      </c>
      <c r="F144" s="247" t="s">
        <v>1165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194</v>
      </c>
      <c r="AU144" s="254" t="s">
        <v>82</v>
      </c>
      <c r="AV144" s="14" t="s">
        <v>84</v>
      </c>
      <c r="AW144" s="14" t="s">
        <v>36</v>
      </c>
      <c r="AX144" s="14" t="s">
        <v>75</v>
      </c>
      <c r="AY144" s="254" t="s">
        <v>183</v>
      </c>
    </row>
    <row r="145" s="13" customFormat="1">
      <c r="A145" s="13"/>
      <c r="B145" s="233"/>
      <c r="C145" s="234"/>
      <c r="D145" s="235" t="s">
        <v>194</v>
      </c>
      <c r="E145" s="236" t="s">
        <v>19</v>
      </c>
      <c r="F145" s="237" t="s">
        <v>1166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194</v>
      </c>
      <c r="AU145" s="243" t="s">
        <v>82</v>
      </c>
      <c r="AV145" s="13" t="s">
        <v>82</v>
      </c>
      <c r="AW145" s="13" t="s">
        <v>36</v>
      </c>
      <c r="AX145" s="13" t="s">
        <v>75</v>
      </c>
      <c r="AY145" s="243" t="s">
        <v>183</v>
      </c>
    </row>
    <row r="146" s="14" customFormat="1">
      <c r="A146" s="14"/>
      <c r="B146" s="244"/>
      <c r="C146" s="245"/>
      <c r="D146" s="235" t="s">
        <v>194</v>
      </c>
      <c r="E146" s="246" t="s">
        <v>19</v>
      </c>
      <c r="F146" s="247" t="s">
        <v>1167</v>
      </c>
      <c r="G146" s="245"/>
      <c r="H146" s="248">
        <v>24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194</v>
      </c>
      <c r="AU146" s="254" t="s">
        <v>82</v>
      </c>
      <c r="AV146" s="14" t="s">
        <v>84</v>
      </c>
      <c r="AW146" s="14" t="s">
        <v>36</v>
      </c>
      <c r="AX146" s="14" t="s">
        <v>75</v>
      </c>
      <c r="AY146" s="254" t="s">
        <v>183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1168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194</v>
      </c>
      <c r="AU147" s="243" t="s">
        <v>82</v>
      </c>
      <c r="AV147" s="13" t="s">
        <v>82</v>
      </c>
      <c r="AW147" s="13" t="s">
        <v>36</v>
      </c>
      <c r="AX147" s="13" t="s">
        <v>75</v>
      </c>
      <c r="AY147" s="243" t="s">
        <v>183</v>
      </c>
    </row>
    <row r="148" s="14" customFormat="1">
      <c r="A148" s="14"/>
      <c r="B148" s="244"/>
      <c r="C148" s="245"/>
      <c r="D148" s="235" t="s">
        <v>194</v>
      </c>
      <c r="E148" s="246" t="s">
        <v>19</v>
      </c>
      <c r="F148" s="247" t="s">
        <v>1169</v>
      </c>
      <c r="G148" s="245"/>
      <c r="H148" s="248">
        <v>12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194</v>
      </c>
      <c r="AU148" s="254" t="s">
        <v>82</v>
      </c>
      <c r="AV148" s="14" t="s">
        <v>84</v>
      </c>
      <c r="AW148" s="14" t="s">
        <v>36</v>
      </c>
      <c r="AX148" s="14" t="s">
        <v>75</v>
      </c>
      <c r="AY148" s="254" t="s">
        <v>183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1170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82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1171</v>
      </c>
      <c r="G150" s="245"/>
      <c r="H150" s="248">
        <v>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82</v>
      </c>
      <c r="AV150" s="14" t="s">
        <v>84</v>
      </c>
      <c r="AW150" s="14" t="s">
        <v>36</v>
      </c>
      <c r="AX150" s="14" t="s">
        <v>75</v>
      </c>
      <c r="AY150" s="254" t="s">
        <v>183</v>
      </c>
    </row>
    <row r="151" s="13" customFormat="1">
      <c r="A151" s="13"/>
      <c r="B151" s="233"/>
      <c r="C151" s="234"/>
      <c r="D151" s="235" t="s">
        <v>194</v>
      </c>
      <c r="E151" s="236" t="s">
        <v>19</v>
      </c>
      <c r="F151" s="237" t="s">
        <v>1172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194</v>
      </c>
      <c r="AU151" s="243" t="s">
        <v>82</v>
      </c>
      <c r="AV151" s="13" t="s">
        <v>82</v>
      </c>
      <c r="AW151" s="13" t="s">
        <v>36</v>
      </c>
      <c r="AX151" s="13" t="s">
        <v>75</v>
      </c>
      <c r="AY151" s="243" t="s">
        <v>183</v>
      </c>
    </row>
    <row r="152" s="14" customFormat="1">
      <c r="A152" s="14"/>
      <c r="B152" s="244"/>
      <c r="C152" s="245"/>
      <c r="D152" s="235" t="s">
        <v>194</v>
      </c>
      <c r="E152" s="246" t="s">
        <v>19</v>
      </c>
      <c r="F152" s="247" t="s">
        <v>1173</v>
      </c>
      <c r="G152" s="245"/>
      <c r="H152" s="248">
        <v>104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194</v>
      </c>
      <c r="AU152" s="254" t="s">
        <v>82</v>
      </c>
      <c r="AV152" s="14" t="s">
        <v>84</v>
      </c>
      <c r="AW152" s="14" t="s">
        <v>36</v>
      </c>
      <c r="AX152" s="14" t="s">
        <v>75</v>
      </c>
      <c r="AY152" s="254" t="s">
        <v>183</v>
      </c>
    </row>
    <row r="153" s="15" customFormat="1">
      <c r="A153" s="15"/>
      <c r="B153" s="259"/>
      <c r="C153" s="260"/>
      <c r="D153" s="235" t="s">
        <v>194</v>
      </c>
      <c r="E153" s="261" t="s">
        <v>19</v>
      </c>
      <c r="F153" s="262" t="s">
        <v>320</v>
      </c>
      <c r="G153" s="260"/>
      <c r="H153" s="263">
        <v>145</v>
      </c>
      <c r="I153" s="264"/>
      <c r="J153" s="260"/>
      <c r="K153" s="260"/>
      <c r="L153" s="265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194</v>
      </c>
      <c r="AU153" s="269" t="s">
        <v>82</v>
      </c>
      <c r="AV153" s="15" t="s">
        <v>190</v>
      </c>
      <c r="AW153" s="15" t="s">
        <v>36</v>
      </c>
      <c r="AX153" s="15" t="s">
        <v>82</v>
      </c>
      <c r="AY153" s="269" t="s">
        <v>183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u7InNjXmjMyr+XyCurSDk+aSzqG7x4pDMjvBusVJTnhixZrQUAPb2/LTJ1lvF6wjPmEhyH6ZjgzDVXeAdAZhww==" hashValue="Nu65EKAY3dOg9R8MYCSs2corCTSI4iMIuWy748UQ/Htac/t1c6GKYzZBO4O4Que5WMXkpVGwWaniVaWOtTbFMA==" algorithmName="SHA-512" password="CC35"/>
  <autoFilter ref="C88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731244494"/>
    <hyperlink ref="F103" r:id="rId2" display="https://podminky.urs.cz/item/CS_URS_2023_01/998731101"/>
    <hyperlink ref="F106" r:id="rId3" display="https://podminky.urs.cz/item/CS_URS_2023_01/732111132"/>
    <hyperlink ref="F108" r:id="rId4" display="https://podminky.urs.cz/item/CS_URS_2023_01/732111232"/>
    <hyperlink ref="F110" r:id="rId5" display="https://podminky.urs.cz/item/CS_URS_2023_01/732111312"/>
    <hyperlink ref="F112" r:id="rId6" display="https://podminky.urs.cz/item/CS_URS_2023_01/732111315"/>
    <hyperlink ref="F114" r:id="rId7" display="https://podminky.urs.cz/item/CS_URS_2023_01/732111316"/>
    <hyperlink ref="F116" r:id="rId8" display="https://podminky.urs.cz/item/CS_URS_2023_01/732111322"/>
    <hyperlink ref="F118" r:id="rId9" display="https://podminky.urs.cz/item/CS_URS_2023_01/732113103"/>
    <hyperlink ref="F120" r:id="rId10" display="https://podminky.urs.cz/item/CS_URS_2023_01/732199100"/>
    <hyperlink ref="F124" r:id="rId11" display="https://podminky.urs.cz/item/CS_URS_2023_01/732331112"/>
    <hyperlink ref="F126" r:id="rId12" display="https://podminky.urs.cz/item/CS_URS_2023_01/732331778"/>
    <hyperlink ref="F132" r:id="rId13" display="https://podminky.urs.cz/item/CS_URS_2023_01/732421412"/>
    <hyperlink ref="F135" r:id="rId14" display="https://podminky.urs.cz/item/CS_URS_2023_01/732421419"/>
    <hyperlink ref="F138" r:id="rId15" display="https://podminky.urs.cz/item/CS_URS_2023_01/998732101"/>
    <hyperlink ref="F141" r:id="rId16" display="https://podminky.urs.cz/item/CS_URS_2023_01/HZS3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1174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1175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ROUND(J111,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ROUND((SUM(BE111:BE3217)),  2)</f>
        <v>0</v>
      </c>
      <c r="G35" s="40"/>
      <c r="H35" s="40"/>
      <c r="I35" s="160">
        <v>0.20999999999999999</v>
      </c>
      <c r="J35" s="159">
        <f>ROUND(((SUM(BE111:BE3217))*I35),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ROUND((SUM(BF111:BF3217)),  2)</f>
        <v>0</v>
      </c>
      <c r="G36" s="40"/>
      <c r="H36" s="40"/>
      <c r="I36" s="160">
        <v>0.14999999999999999</v>
      </c>
      <c r="J36" s="159">
        <f>ROUND(((SUM(BF111:BF3217))*I36),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ROUND((SUM(BG111:BG3217)),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ROUND((SUM(BH111:BH3217)),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ROUND((SUM(BI111:BI3217)),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1174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 - ARCHITEKTONICKO-STAVEBNÍ ŘEŠENÍ (ASŘ)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J111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J112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J113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738</v>
      </c>
      <c r="E66" s="185"/>
      <c r="F66" s="185"/>
      <c r="G66" s="185"/>
      <c r="H66" s="185"/>
      <c r="I66" s="185"/>
      <c r="J66" s="186">
        <f>J234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291</v>
      </c>
      <c r="E67" s="185"/>
      <c r="F67" s="185"/>
      <c r="G67" s="185"/>
      <c r="H67" s="185"/>
      <c r="I67" s="185"/>
      <c r="J67" s="186">
        <f>J373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292</v>
      </c>
      <c r="E68" s="185"/>
      <c r="F68" s="185"/>
      <c r="G68" s="185"/>
      <c r="H68" s="185"/>
      <c r="I68" s="185"/>
      <c r="J68" s="186">
        <f>J414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739</v>
      </c>
      <c r="E69" s="185"/>
      <c r="F69" s="185"/>
      <c r="G69" s="185"/>
      <c r="H69" s="185"/>
      <c r="I69" s="185"/>
      <c r="J69" s="186">
        <f>J444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293</v>
      </c>
      <c r="E70" s="185"/>
      <c r="F70" s="185"/>
      <c r="G70" s="185"/>
      <c r="H70" s="185"/>
      <c r="I70" s="185"/>
      <c r="J70" s="186">
        <f>J1151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J1159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740</v>
      </c>
      <c r="E72" s="185"/>
      <c r="F72" s="185"/>
      <c r="G72" s="185"/>
      <c r="H72" s="185"/>
      <c r="I72" s="185"/>
      <c r="J72" s="186">
        <f>J1437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7"/>
      <c r="D73" s="184" t="s">
        <v>167</v>
      </c>
      <c r="E73" s="185"/>
      <c r="F73" s="185"/>
      <c r="G73" s="185"/>
      <c r="H73" s="185"/>
      <c r="I73" s="185"/>
      <c r="J73" s="186">
        <f>J1440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297</v>
      </c>
      <c r="E74" s="180"/>
      <c r="F74" s="180"/>
      <c r="G74" s="180"/>
      <c r="H74" s="180"/>
      <c r="I74" s="180"/>
      <c r="J74" s="181">
        <f>J1477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298</v>
      </c>
      <c r="E75" s="185"/>
      <c r="F75" s="185"/>
      <c r="G75" s="185"/>
      <c r="H75" s="185"/>
      <c r="I75" s="185"/>
      <c r="J75" s="186">
        <f>J1478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741</v>
      </c>
      <c r="E76" s="185"/>
      <c r="F76" s="185"/>
      <c r="G76" s="185"/>
      <c r="H76" s="185"/>
      <c r="I76" s="185"/>
      <c r="J76" s="186">
        <f>J1703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742</v>
      </c>
      <c r="E77" s="185"/>
      <c r="F77" s="185"/>
      <c r="G77" s="185"/>
      <c r="H77" s="185"/>
      <c r="I77" s="185"/>
      <c r="J77" s="186">
        <f>J1950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1176</v>
      </c>
      <c r="E78" s="185"/>
      <c r="F78" s="185"/>
      <c r="G78" s="185"/>
      <c r="H78" s="185"/>
      <c r="I78" s="185"/>
      <c r="J78" s="186">
        <f>J2010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1177</v>
      </c>
      <c r="E79" s="185"/>
      <c r="F79" s="185"/>
      <c r="G79" s="185"/>
      <c r="H79" s="185"/>
      <c r="I79" s="185"/>
      <c r="J79" s="186">
        <f>J2012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1178</v>
      </c>
      <c r="E80" s="185"/>
      <c r="F80" s="185"/>
      <c r="G80" s="185"/>
      <c r="H80" s="185"/>
      <c r="I80" s="185"/>
      <c r="J80" s="186">
        <f>J2083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743</v>
      </c>
      <c r="E81" s="185"/>
      <c r="F81" s="185"/>
      <c r="G81" s="185"/>
      <c r="H81" s="185"/>
      <c r="I81" s="185"/>
      <c r="J81" s="186">
        <f>J2321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1179</v>
      </c>
      <c r="E82" s="185"/>
      <c r="F82" s="185"/>
      <c r="G82" s="185"/>
      <c r="H82" s="185"/>
      <c r="I82" s="185"/>
      <c r="J82" s="186">
        <f>J2381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744</v>
      </c>
      <c r="E83" s="185"/>
      <c r="F83" s="185"/>
      <c r="G83" s="185"/>
      <c r="H83" s="185"/>
      <c r="I83" s="185"/>
      <c r="J83" s="186">
        <f>J2424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1180</v>
      </c>
      <c r="E84" s="185"/>
      <c r="F84" s="185"/>
      <c r="G84" s="185"/>
      <c r="H84" s="185"/>
      <c r="I84" s="185"/>
      <c r="J84" s="186">
        <f>J2633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1181</v>
      </c>
      <c r="E85" s="185"/>
      <c r="F85" s="185"/>
      <c r="G85" s="185"/>
      <c r="H85" s="185"/>
      <c r="I85" s="185"/>
      <c r="J85" s="186">
        <f>J2699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1182</v>
      </c>
      <c r="E86" s="185"/>
      <c r="F86" s="185"/>
      <c r="G86" s="185"/>
      <c r="H86" s="185"/>
      <c r="I86" s="185"/>
      <c r="J86" s="186">
        <f>J2780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1183</v>
      </c>
      <c r="E87" s="185"/>
      <c r="F87" s="185"/>
      <c r="G87" s="185"/>
      <c r="H87" s="185"/>
      <c r="I87" s="185"/>
      <c r="J87" s="186">
        <f>J3086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7"/>
      <c r="C88" s="178"/>
      <c r="D88" s="179" t="s">
        <v>1080</v>
      </c>
      <c r="E88" s="180"/>
      <c r="F88" s="180"/>
      <c r="G88" s="180"/>
      <c r="H88" s="180"/>
      <c r="I88" s="180"/>
      <c r="J88" s="181">
        <f>J3182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1184</v>
      </c>
      <c r="E89" s="180"/>
      <c r="F89" s="180"/>
      <c r="G89" s="180"/>
      <c r="H89" s="180"/>
      <c r="I89" s="180"/>
      <c r="J89" s="181">
        <f>J3191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5" s="2" customFormat="1" ht="6.96" customHeight="1">
      <c r="A95" s="40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4.96" customHeight="1">
      <c r="A96" s="40"/>
      <c r="B96" s="41"/>
      <c r="C96" s="25" t="s">
        <v>168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16</v>
      </c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172" t="str">
        <f>E7</f>
        <v>PROJEKTOVÁ DOKUMENTACE PRO VÝSTAVBU NOVÉ HALY V DÍLNÁCH SŠ KRALOVICE</v>
      </c>
      <c r="F99" s="34"/>
      <c r="G99" s="34"/>
      <c r="H99" s="34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" customFormat="1" ht="12" customHeight="1">
      <c r="B100" s="23"/>
      <c r="C100" s="34" t="s">
        <v>155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72" t="s">
        <v>1174</v>
      </c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157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E11</f>
        <v>D.1.1. - ARCHITEKTONICKO-STAVEBNÍ ŘEŠENÍ (ASŘ)</v>
      </c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21</v>
      </c>
      <c r="D105" s="42"/>
      <c r="E105" s="42"/>
      <c r="F105" s="29" t="str">
        <f>F14</f>
        <v>p.č.664, 5665/2, 5665/3, obec:Kralovice [559075]</v>
      </c>
      <c r="G105" s="42"/>
      <c r="H105" s="42"/>
      <c r="I105" s="34" t="s">
        <v>23</v>
      </c>
      <c r="J105" s="74" t="str">
        <f>IF(J14="","",J14)</f>
        <v>3. 11. 2023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54.45" customHeight="1">
      <c r="A107" s="40"/>
      <c r="B107" s="41"/>
      <c r="C107" s="34" t="s">
        <v>25</v>
      </c>
      <c r="D107" s="42"/>
      <c r="E107" s="42"/>
      <c r="F107" s="29" t="str">
        <f>E17</f>
        <v>Střední škola,Kralovice,nám.Osvobození 32,Kralovic</v>
      </c>
      <c r="G107" s="42"/>
      <c r="H107" s="42"/>
      <c r="I107" s="34" t="s">
        <v>33</v>
      </c>
      <c r="J107" s="38" t="str">
        <f>E23</f>
        <v>TORION, projekční kancelář s.r.o.,Mánesova 1,Plzeň</v>
      </c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31</v>
      </c>
      <c r="D108" s="42"/>
      <c r="E108" s="42"/>
      <c r="F108" s="29" t="str">
        <f>IF(E20="","",E20)</f>
        <v>Vyplň údaj</v>
      </c>
      <c r="G108" s="42"/>
      <c r="H108" s="42"/>
      <c r="I108" s="34" t="s">
        <v>37</v>
      </c>
      <c r="J108" s="38" t="str">
        <f>E26</f>
        <v xml:space="preserve"> 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88"/>
      <c r="B110" s="189"/>
      <c r="C110" s="190" t="s">
        <v>169</v>
      </c>
      <c r="D110" s="191" t="s">
        <v>60</v>
      </c>
      <c r="E110" s="191" t="s">
        <v>56</v>
      </c>
      <c r="F110" s="191" t="s">
        <v>57</v>
      </c>
      <c r="G110" s="191" t="s">
        <v>170</v>
      </c>
      <c r="H110" s="191" t="s">
        <v>171</v>
      </c>
      <c r="I110" s="191" t="s">
        <v>172</v>
      </c>
      <c r="J110" s="191" t="s">
        <v>162</v>
      </c>
      <c r="K110" s="192" t="s">
        <v>173</v>
      </c>
      <c r="L110" s="193"/>
      <c r="M110" s="94" t="s">
        <v>19</v>
      </c>
      <c r="N110" s="95" t="s">
        <v>45</v>
      </c>
      <c r="O110" s="95" t="s">
        <v>174</v>
      </c>
      <c r="P110" s="95" t="s">
        <v>175</v>
      </c>
      <c r="Q110" s="95" t="s">
        <v>176</v>
      </c>
      <c r="R110" s="95" t="s">
        <v>177</v>
      </c>
      <c r="S110" s="95" t="s">
        <v>178</v>
      </c>
      <c r="T110" s="96" t="s">
        <v>179</v>
      </c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</row>
    <row r="111" s="2" customFormat="1" ht="22.8" customHeight="1">
      <c r="A111" s="40"/>
      <c r="B111" s="41"/>
      <c r="C111" s="101" t="s">
        <v>180</v>
      </c>
      <c r="D111" s="42"/>
      <c r="E111" s="42"/>
      <c r="F111" s="42"/>
      <c r="G111" s="42"/>
      <c r="H111" s="42"/>
      <c r="I111" s="42"/>
      <c r="J111" s="194">
        <f>BK111</f>
        <v>0</v>
      </c>
      <c r="K111" s="42"/>
      <c r="L111" s="46"/>
      <c r="M111" s="97"/>
      <c r="N111" s="195"/>
      <c r="O111" s="98"/>
      <c r="P111" s="196">
        <f>P112+P1477+P3182+P3191</f>
        <v>0</v>
      </c>
      <c r="Q111" s="98"/>
      <c r="R111" s="196">
        <f>R112+R1477+R3182+R3191</f>
        <v>660.83921160028342</v>
      </c>
      <c r="S111" s="98"/>
      <c r="T111" s="197">
        <f>T112+T1477+T3182+T3191</f>
        <v>22.676909999999999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74</v>
      </c>
      <c r="AU111" s="19" t="s">
        <v>163</v>
      </c>
      <c r="BK111" s="198">
        <f>BK112+BK1477+BK3182+BK3191</f>
        <v>0</v>
      </c>
    </row>
    <row r="112" s="12" customFormat="1" ht="25.92" customHeight="1">
      <c r="A112" s="12"/>
      <c r="B112" s="199"/>
      <c r="C112" s="200"/>
      <c r="D112" s="201" t="s">
        <v>74</v>
      </c>
      <c r="E112" s="202" t="s">
        <v>181</v>
      </c>
      <c r="F112" s="202" t="s">
        <v>182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P113+P234+P373+P414+P444+P1151+P1159</f>
        <v>0</v>
      </c>
      <c r="Q112" s="207"/>
      <c r="R112" s="208">
        <f>R113+R234+R373+R414+R444+R1151+R1159</f>
        <v>507.8425399267224</v>
      </c>
      <c r="S112" s="207"/>
      <c r="T112" s="209">
        <f>T113+T234+T373+T414+T444+T1151+T1159</f>
        <v>22.55687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82</v>
      </c>
      <c r="AT112" s="211" t="s">
        <v>74</v>
      </c>
      <c r="AU112" s="211" t="s">
        <v>75</v>
      </c>
      <c r="AY112" s="210" t="s">
        <v>183</v>
      </c>
      <c r="BK112" s="212">
        <f>BK113+BK234+BK373+BK414+BK444+BK1151+BK1159</f>
        <v>0</v>
      </c>
    </row>
    <row r="113" s="12" customFormat="1" ht="22.8" customHeight="1">
      <c r="A113" s="12"/>
      <c r="B113" s="199"/>
      <c r="C113" s="200"/>
      <c r="D113" s="201" t="s">
        <v>74</v>
      </c>
      <c r="E113" s="213" t="s">
        <v>82</v>
      </c>
      <c r="F113" s="213" t="s">
        <v>184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SUM(P114:P233)</f>
        <v>0</v>
      </c>
      <c r="Q113" s="207"/>
      <c r="R113" s="208">
        <f>SUM(R114:R233)</f>
        <v>0</v>
      </c>
      <c r="S113" s="207"/>
      <c r="T113" s="209">
        <f>SUM(T114:T233)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82</v>
      </c>
      <c r="AT113" s="211" t="s">
        <v>74</v>
      </c>
      <c r="AU113" s="211" t="s">
        <v>82</v>
      </c>
      <c r="AY113" s="210" t="s">
        <v>183</v>
      </c>
      <c r="BK113" s="212">
        <f>SUM(BK114:BK233)</f>
        <v>0</v>
      </c>
    </row>
    <row r="114" s="2" customFormat="1" ht="24.15" customHeight="1">
      <c r="A114" s="40"/>
      <c r="B114" s="41"/>
      <c r="C114" s="215" t="s">
        <v>82</v>
      </c>
      <c r="D114" s="215" t="s">
        <v>185</v>
      </c>
      <c r="E114" s="216" t="s">
        <v>1185</v>
      </c>
      <c r="F114" s="217" t="s">
        <v>1186</v>
      </c>
      <c r="G114" s="218" t="s">
        <v>229</v>
      </c>
      <c r="H114" s="219">
        <v>18.899999999999999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1187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1188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1189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194</v>
      </c>
      <c r="AU116" s="243" t="s">
        <v>84</v>
      </c>
      <c r="AV116" s="13" t="s">
        <v>82</v>
      </c>
      <c r="AW116" s="13" t="s">
        <v>36</v>
      </c>
      <c r="AX116" s="13" t="s">
        <v>75</v>
      </c>
      <c r="AY116" s="243" t="s">
        <v>183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1190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194</v>
      </c>
      <c r="AU117" s="243" t="s">
        <v>84</v>
      </c>
      <c r="AV117" s="13" t="s">
        <v>82</v>
      </c>
      <c r="AW117" s="13" t="s">
        <v>36</v>
      </c>
      <c r="AX117" s="13" t="s">
        <v>75</v>
      </c>
      <c r="AY117" s="243" t="s">
        <v>183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1191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194</v>
      </c>
      <c r="AU118" s="243" t="s">
        <v>84</v>
      </c>
      <c r="AV118" s="13" t="s">
        <v>82</v>
      </c>
      <c r="AW118" s="13" t="s">
        <v>36</v>
      </c>
      <c r="AX118" s="13" t="s">
        <v>75</v>
      </c>
      <c r="AY118" s="243" t="s">
        <v>183</v>
      </c>
    </row>
    <row r="119" s="13" customFormat="1">
      <c r="A119" s="13"/>
      <c r="B119" s="233"/>
      <c r="C119" s="234"/>
      <c r="D119" s="235" t="s">
        <v>194</v>
      </c>
      <c r="E119" s="236" t="s">
        <v>19</v>
      </c>
      <c r="F119" s="237" t="s">
        <v>1192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194</v>
      </c>
      <c r="AU119" s="243" t="s">
        <v>84</v>
      </c>
      <c r="AV119" s="13" t="s">
        <v>82</v>
      </c>
      <c r="AW119" s="13" t="s">
        <v>36</v>
      </c>
      <c r="AX119" s="13" t="s">
        <v>75</v>
      </c>
      <c r="AY119" s="243" t="s">
        <v>183</v>
      </c>
    </row>
    <row r="120" s="14" customFormat="1">
      <c r="A120" s="14"/>
      <c r="B120" s="244"/>
      <c r="C120" s="245"/>
      <c r="D120" s="235" t="s">
        <v>194</v>
      </c>
      <c r="E120" s="246" t="s">
        <v>19</v>
      </c>
      <c r="F120" s="247" t="s">
        <v>1193</v>
      </c>
      <c r="G120" s="245"/>
      <c r="H120" s="248">
        <v>18.899999999999999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194</v>
      </c>
      <c r="AU120" s="254" t="s">
        <v>84</v>
      </c>
      <c r="AV120" s="14" t="s">
        <v>84</v>
      </c>
      <c r="AW120" s="14" t="s">
        <v>36</v>
      </c>
      <c r="AX120" s="14" t="s">
        <v>75</v>
      </c>
      <c r="AY120" s="254" t="s">
        <v>183</v>
      </c>
    </row>
    <row r="121" s="15" customFormat="1">
      <c r="A121" s="15"/>
      <c r="B121" s="259"/>
      <c r="C121" s="260"/>
      <c r="D121" s="235" t="s">
        <v>194</v>
      </c>
      <c r="E121" s="261" t="s">
        <v>19</v>
      </c>
      <c r="F121" s="262" t="s">
        <v>320</v>
      </c>
      <c r="G121" s="260"/>
      <c r="H121" s="263">
        <v>18.899999999999999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194</v>
      </c>
      <c r="AU121" s="269" t="s">
        <v>84</v>
      </c>
      <c r="AV121" s="15" t="s">
        <v>190</v>
      </c>
      <c r="AW121" s="15" t="s">
        <v>36</v>
      </c>
      <c r="AX121" s="15" t="s">
        <v>82</v>
      </c>
      <c r="AY121" s="269" t="s">
        <v>183</v>
      </c>
    </row>
    <row r="122" s="2" customFormat="1" ht="24.15" customHeight="1">
      <c r="A122" s="40"/>
      <c r="B122" s="41"/>
      <c r="C122" s="215" t="s">
        <v>84</v>
      </c>
      <c r="D122" s="215" t="s">
        <v>185</v>
      </c>
      <c r="E122" s="216" t="s">
        <v>1194</v>
      </c>
      <c r="F122" s="217" t="s">
        <v>1195</v>
      </c>
      <c r="G122" s="218" t="s">
        <v>229</v>
      </c>
      <c r="H122" s="219">
        <v>980.55499999999995</v>
      </c>
      <c r="I122" s="220"/>
      <c r="J122" s="221">
        <f>ROUND(I122*H122,2)</f>
        <v>0</v>
      </c>
      <c r="K122" s="217" t="s">
        <v>189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1196</v>
      </c>
    </row>
    <row r="123" s="2" customFormat="1">
      <c r="A123" s="40"/>
      <c r="B123" s="41"/>
      <c r="C123" s="42"/>
      <c r="D123" s="228" t="s">
        <v>192</v>
      </c>
      <c r="E123" s="42"/>
      <c r="F123" s="229" t="s">
        <v>1197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84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1189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194</v>
      </c>
      <c r="AU124" s="243" t="s">
        <v>84</v>
      </c>
      <c r="AV124" s="13" t="s">
        <v>82</v>
      </c>
      <c r="AW124" s="13" t="s">
        <v>36</v>
      </c>
      <c r="AX124" s="13" t="s">
        <v>75</v>
      </c>
      <c r="AY124" s="243" t="s">
        <v>183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1198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194</v>
      </c>
      <c r="AU125" s="243" t="s">
        <v>84</v>
      </c>
      <c r="AV125" s="13" t="s">
        <v>82</v>
      </c>
      <c r="AW125" s="13" t="s">
        <v>36</v>
      </c>
      <c r="AX125" s="13" t="s">
        <v>75</v>
      </c>
      <c r="AY125" s="243" t="s">
        <v>183</v>
      </c>
    </row>
    <row r="126" s="14" customFormat="1">
      <c r="A126" s="14"/>
      <c r="B126" s="244"/>
      <c r="C126" s="245"/>
      <c r="D126" s="235" t="s">
        <v>194</v>
      </c>
      <c r="E126" s="246" t="s">
        <v>19</v>
      </c>
      <c r="F126" s="247" t="s">
        <v>1199</v>
      </c>
      <c r="G126" s="245"/>
      <c r="H126" s="248">
        <v>885.45500000000004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194</v>
      </c>
      <c r="AU126" s="254" t="s">
        <v>84</v>
      </c>
      <c r="AV126" s="14" t="s">
        <v>84</v>
      </c>
      <c r="AW126" s="14" t="s">
        <v>36</v>
      </c>
      <c r="AX126" s="14" t="s">
        <v>75</v>
      </c>
      <c r="AY126" s="254" t="s">
        <v>183</v>
      </c>
    </row>
    <row r="127" s="13" customFormat="1">
      <c r="A127" s="13"/>
      <c r="B127" s="233"/>
      <c r="C127" s="234"/>
      <c r="D127" s="235" t="s">
        <v>194</v>
      </c>
      <c r="E127" s="236" t="s">
        <v>19</v>
      </c>
      <c r="F127" s="237" t="s">
        <v>1200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194</v>
      </c>
      <c r="AU127" s="243" t="s">
        <v>84</v>
      </c>
      <c r="AV127" s="13" t="s">
        <v>82</v>
      </c>
      <c r="AW127" s="13" t="s">
        <v>36</v>
      </c>
      <c r="AX127" s="13" t="s">
        <v>75</v>
      </c>
      <c r="AY127" s="243" t="s">
        <v>183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1201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194</v>
      </c>
      <c r="AU128" s="243" t="s">
        <v>84</v>
      </c>
      <c r="AV128" s="13" t="s">
        <v>82</v>
      </c>
      <c r="AW128" s="13" t="s">
        <v>36</v>
      </c>
      <c r="AX128" s="13" t="s">
        <v>75</v>
      </c>
      <c r="AY128" s="243" t="s">
        <v>183</v>
      </c>
    </row>
    <row r="129" s="14" customFormat="1">
      <c r="A129" s="14"/>
      <c r="B129" s="244"/>
      <c r="C129" s="245"/>
      <c r="D129" s="235" t="s">
        <v>194</v>
      </c>
      <c r="E129" s="246" t="s">
        <v>19</v>
      </c>
      <c r="F129" s="247" t="s">
        <v>1202</v>
      </c>
      <c r="G129" s="245"/>
      <c r="H129" s="248">
        <v>95.099999999999994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194</v>
      </c>
      <c r="AU129" s="254" t="s">
        <v>84</v>
      </c>
      <c r="AV129" s="14" t="s">
        <v>84</v>
      </c>
      <c r="AW129" s="14" t="s">
        <v>36</v>
      </c>
      <c r="AX129" s="14" t="s">
        <v>75</v>
      </c>
      <c r="AY129" s="254" t="s">
        <v>183</v>
      </c>
    </row>
    <row r="130" s="15" customFormat="1">
      <c r="A130" s="15"/>
      <c r="B130" s="259"/>
      <c r="C130" s="260"/>
      <c r="D130" s="235" t="s">
        <v>194</v>
      </c>
      <c r="E130" s="261" t="s">
        <v>19</v>
      </c>
      <c r="F130" s="262" t="s">
        <v>320</v>
      </c>
      <c r="G130" s="260"/>
      <c r="H130" s="263">
        <v>980.55500000000006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194</v>
      </c>
      <c r="AU130" s="269" t="s">
        <v>84</v>
      </c>
      <c r="AV130" s="15" t="s">
        <v>190</v>
      </c>
      <c r="AW130" s="15" t="s">
        <v>36</v>
      </c>
      <c r="AX130" s="15" t="s">
        <v>82</v>
      </c>
      <c r="AY130" s="269" t="s">
        <v>183</v>
      </c>
    </row>
    <row r="131" s="2" customFormat="1" ht="24.15" customHeight="1">
      <c r="A131" s="40"/>
      <c r="B131" s="41"/>
      <c r="C131" s="215" t="s">
        <v>114</v>
      </c>
      <c r="D131" s="215" t="s">
        <v>185</v>
      </c>
      <c r="E131" s="216" t="s">
        <v>1203</v>
      </c>
      <c r="F131" s="217" t="s">
        <v>1204</v>
      </c>
      <c r="G131" s="218" t="s">
        <v>229</v>
      </c>
      <c r="H131" s="219">
        <v>49.430999999999997</v>
      </c>
      <c r="I131" s="220"/>
      <c r="J131" s="221">
        <f>ROUND(I131*H131,2)</f>
        <v>0</v>
      </c>
      <c r="K131" s="217" t="s">
        <v>189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1205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1206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13" customFormat="1">
      <c r="A133" s="13"/>
      <c r="B133" s="233"/>
      <c r="C133" s="234"/>
      <c r="D133" s="235" t="s">
        <v>194</v>
      </c>
      <c r="E133" s="236" t="s">
        <v>19</v>
      </c>
      <c r="F133" s="237" t="s">
        <v>1207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194</v>
      </c>
      <c r="AU133" s="243" t="s">
        <v>84</v>
      </c>
      <c r="AV133" s="13" t="s">
        <v>82</v>
      </c>
      <c r="AW133" s="13" t="s">
        <v>36</v>
      </c>
      <c r="AX133" s="13" t="s">
        <v>75</v>
      </c>
      <c r="AY133" s="243" t="s">
        <v>183</v>
      </c>
    </row>
    <row r="134" s="13" customFormat="1">
      <c r="A134" s="13"/>
      <c r="B134" s="233"/>
      <c r="C134" s="234"/>
      <c r="D134" s="235" t="s">
        <v>194</v>
      </c>
      <c r="E134" s="236" t="s">
        <v>19</v>
      </c>
      <c r="F134" s="237" t="s">
        <v>1208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194</v>
      </c>
      <c r="AU134" s="243" t="s">
        <v>84</v>
      </c>
      <c r="AV134" s="13" t="s">
        <v>82</v>
      </c>
      <c r="AW134" s="13" t="s">
        <v>36</v>
      </c>
      <c r="AX134" s="13" t="s">
        <v>75</v>
      </c>
      <c r="AY134" s="243" t="s">
        <v>183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1209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194</v>
      </c>
      <c r="AU135" s="243" t="s">
        <v>84</v>
      </c>
      <c r="AV135" s="13" t="s">
        <v>82</v>
      </c>
      <c r="AW135" s="13" t="s">
        <v>36</v>
      </c>
      <c r="AX135" s="13" t="s">
        <v>75</v>
      </c>
      <c r="AY135" s="243" t="s">
        <v>183</v>
      </c>
    </row>
    <row r="136" s="14" customFormat="1">
      <c r="A136" s="14"/>
      <c r="B136" s="244"/>
      <c r="C136" s="245"/>
      <c r="D136" s="235" t="s">
        <v>194</v>
      </c>
      <c r="E136" s="246" t="s">
        <v>19</v>
      </c>
      <c r="F136" s="247" t="s">
        <v>1210</v>
      </c>
      <c r="G136" s="245"/>
      <c r="H136" s="248">
        <v>6.5599999999999996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194</v>
      </c>
      <c r="AU136" s="254" t="s">
        <v>84</v>
      </c>
      <c r="AV136" s="14" t="s">
        <v>84</v>
      </c>
      <c r="AW136" s="14" t="s">
        <v>36</v>
      </c>
      <c r="AX136" s="14" t="s">
        <v>75</v>
      </c>
      <c r="AY136" s="254" t="s">
        <v>183</v>
      </c>
    </row>
    <row r="137" s="14" customFormat="1">
      <c r="A137" s="14"/>
      <c r="B137" s="244"/>
      <c r="C137" s="245"/>
      <c r="D137" s="235" t="s">
        <v>194</v>
      </c>
      <c r="E137" s="246" t="s">
        <v>19</v>
      </c>
      <c r="F137" s="247" t="s">
        <v>1211</v>
      </c>
      <c r="G137" s="245"/>
      <c r="H137" s="248">
        <v>0.45600000000000002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194</v>
      </c>
      <c r="AU137" s="254" t="s">
        <v>84</v>
      </c>
      <c r="AV137" s="14" t="s">
        <v>84</v>
      </c>
      <c r="AW137" s="14" t="s">
        <v>36</v>
      </c>
      <c r="AX137" s="14" t="s">
        <v>75</v>
      </c>
      <c r="AY137" s="254" t="s">
        <v>183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1212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194</v>
      </c>
      <c r="AU138" s="243" t="s">
        <v>84</v>
      </c>
      <c r="AV138" s="13" t="s">
        <v>82</v>
      </c>
      <c r="AW138" s="13" t="s">
        <v>36</v>
      </c>
      <c r="AX138" s="13" t="s">
        <v>75</v>
      </c>
      <c r="AY138" s="243" t="s">
        <v>183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1213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194</v>
      </c>
      <c r="AU139" s="243" t="s">
        <v>84</v>
      </c>
      <c r="AV139" s="13" t="s">
        <v>82</v>
      </c>
      <c r="AW139" s="13" t="s">
        <v>36</v>
      </c>
      <c r="AX139" s="13" t="s">
        <v>75</v>
      </c>
      <c r="AY139" s="243" t="s">
        <v>183</v>
      </c>
    </row>
    <row r="140" s="14" customFormat="1">
      <c r="A140" s="14"/>
      <c r="B140" s="244"/>
      <c r="C140" s="245"/>
      <c r="D140" s="235" t="s">
        <v>194</v>
      </c>
      <c r="E140" s="246" t="s">
        <v>19</v>
      </c>
      <c r="F140" s="247" t="s">
        <v>1214</v>
      </c>
      <c r="G140" s="245"/>
      <c r="H140" s="248">
        <v>0.56000000000000005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194</v>
      </c>
      <c r="AU140" s="254" t="s">
        <v>84</v>
      </c>
      <c r="AV140" s="14" t="s">
        <v>84</v>
      </c>
      <c r="AW140" s="14" t="s">
        <v>36</v>
      </c>
      <c r="AX140" s="14" t="s">
        <v>75</v>
      </c>
      <c r="AY140" s="254" t="s">
        <v>183</v>
      </c>
    </row>
    <row r="141" s="13" customFormat="1">
      <c r="A141" s="13"/>
      <c r="B141" s="233"/>
      <c r="C141" s="234"/>
      <c r="D141" s="235" t="s">
        <v>194</v>
      </c>
      <c r="E141" s="236" t="s">
        <v>19</v>
      </c>
      <c r="F141" s="237" t="s">
        <v>1215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194</v>
      </c>
      <c r="AU141" s="243" t="s">
        <v>84</v>
      </c>
      <c r="AV141" s="13" t="s">
        <v>82</v>
      </c>
      <c r="AW141" s="13" t="s">
        <v>36</v>
      </c>
      <c r="AX141" s="13" t="s">
        <v>75</v>
      </c>
      <c r="AY141" s="243" t="s">
        <v>183</v>
      </c>
    </row>
    <row r="142" s="13" customFormat="1">
      <c r="A142" s="13"/>
      <c r="B142" s="233"/>
      <c r="C142" s="234"/>
      <c r="D142" s="235" t="s">
        <v>194</v>
      </c>
      <c r="E142" s="236" t="s">
        <v>19</v>
      </c>
      <c r="F142" s="237" t="s">
        <v>1216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194</v>
      </c>
      <c r="AU142" s="243" t="s">
        <v>84</v>
      </c>
      <c r="AV142" s="13" t="s">
        <v>82</v>
      </c>
      <c r="AW142" s="13" t="s">
        <v>36</v>
      </c>
      <c r="AX142" s="13" t="s">
        <v>75</v>
      </c>
      <c r="AY142" s="243" t="s">
        <v>183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1217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194</v>
      </c>
      <c r="AU143" s="243" t="s">
        <v>84</v>
      </c>
      <c r="AV143" s="13" t="s">
        <v>82</v>
      </c>
      <c r="AW143" s="13" t="s">
        <v>36</v>
      </c>
      <c r="AX143" s="13" t="s">
        <v>75</v>
      </c>
      <c r="AY143" s="243" t="s">
        <v>183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1218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194</v>
      </c>
      <c r="AU144" s="243" t="s">
        <v>84</v>
      </c>
      <c r="AV144" s="13" t="s">
        <v>82</v>
      </c>
      <c r="AW144" s="13" t="s">
        <v>36</v>
      </c>
      <c r="AX144" s="13" t="s">
        <v>75</v>
      </c>
      <c r="AY144" s="243" t="s">
        <v>183</v>
      </c>
    </row>
    <row r="145" s="13" customFormat="1">
      <c r="A145" s="13"/>
      <c r="B145" s="233"/>
      <c r="C145" s="234"/>
      <c r="D145" s="235" t="s">
        <v>194</v>
      </c>
      <c r="E145" s="236" t="s">
        <v>19</v>
      </c>
      <c r="F145" s="237" t="s">
        <v>1219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194</v>
      </c>
      <c r="AU145" s="243" t="s">
        <v>84</v>
      </c>
      <c r="AV145" s="13" t="s">
        <v>82</v>
      </c>
      <c r="AW145" s="13" t="s">
        <v>36</v>
      </c>
      <c r="AX145" s="13" t="s">
        <v>75</v>
      </c>
      <c r="AY145" s="243" t="s">
        <v>183</v>
      </c>
    </row>
    <row r="146" s="14" customFormat="1">
      <c r="A146" s="14"/>
      <c r="B146" s="244"/>
      <c r="C146" s="245"/>
      <c r="D146" s="235" t="s">
        <v>194</v>
      </c>
      <c r="E146" s="246" t="s">
        <v>19</v>
      </c>
      <c r="F146" s="247" t="s">
        <v>1220</v>
      </c>
      <c r="G146" s="245"/>
      <c r="H146" s="248">
        <v>5.4000000000000004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194</v>
      </c>
      <c r="AU146" s="254" t="s">
        <v>84</v>
      </c>
      <c r="AV146" s="14" t="s">
        <v>84</v>
      </c>
      <c r="AW146" s="14" t="s">
        <v>36</v>
      </c>
      <c r="AX146" s="14" t="s">
        <v>75</v>
      </c>
      <c r="AY146" s="254" t="s">
        <v>183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1207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194</v>
      </c>
      <c r="AU147" s="243" t="s">
        <v>84</v>
      </c>
      <c r="AV147" s="13" t="s">
        <v>82</v>
      </c>
      <c r="AW147" s="13" t="s">
        <v>36</v>
      </c>
      <c r="AX147" s="13" t="s">
        <v>75</v>
      </c>
      <c r="AY147" s="243" t="s">
        <v>183</v>
      </c>
    </row>
    <row r="148" s="13" customFormat="1">
      <c r="A148" s="13"/>
      <c r="B148" s="233"/>
      <c r="C148" s="234"/>
      <c r="D148" s="235" t="s">
        <v>194</v>
      </c>
      <c r="E148" s="236" t="s">
        <v>19</v>
      </c>
      <c r="F148" s="237" t="s">
        <v>1221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194</v>
      </c>
      <c r="AU148" s="243" t="s">
        <v>84</v>
      </c>
      <c r="AV148" s="13" t="s">
        <v>82</v>
      </c>
      <c r="AW148" s="13" t="s">
        <v>36</v>
      </c>
      <c r="AX148" s="13" t="s">
        <v>75</v>
      </c>
      <c r="AY148" s="243" t="s">
        <v>183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1222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84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1223</v>
      </c>
      <c r="G150" s="245"/>
      <c r="H150" s="248">
        <v>2.4590000000000001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84</v>
      </c>
      <c r="AV150" s="14" t="s">
        <v>84</v>
      </c>
      <c r="AW150" s="14" t="s">
        <v>36</v>
      </c>
      <c r="AX150" s="14" t="s">
        <v>75</v>
      </c>
      <c r="AY150" s="254" t="s">
        <v>183</v>
      </c>
    </row>
    <row r="151" s="14" customFormat="1">
      <c r="A151" s="14"/>
      <c r="B151" s="244"/>
      <c r="C151" s="245"/>
      <c r="D151" s="235" t="s">
        <v>194</v>
      </c>
      <c r="E151" s="246" t="s">
        <v>19</v>
      </c>
      <c r="F151" s="247" t="s">
        <v>1224</v>
      </c>
      <c r="G151" s="245"/>
      <c r="H151" s="248">
        <v>1.377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194</v>
      </c>
      <c r="AU151" s="254" t="s">
        <v>84</v>
      </c>
      <c r="AV151" s="14" t="s">
        <v>84</v>
      </c>
      <c r="AW151" s="14" t="s">
        <v>36</v>
      </c>
      <c r="AX151" s="14" t="s">
        <v>75</v>
      </c>
      <c r="AY151" s="254" t="s">
        <v>183</v>
      </c>
    </row>
    <row r="152" s="14" customFormat="1">
      <c r="A152" s="14"/>
      <c r="B152" s="244"/>
      <c r="C152" s="245"/>
      <c r="D152" s="235" t="s">
        <v>194</v>
      </c>
      <c r="E152" s="246" t="s">
        <v>19</v>
      </c>
      <c r="F152" s="247" t="s">
        <v>1225</v>
      </c>
      <c r="G152" s="245"/>
      <c r="H152" s="248">
        <v>0.84199999999999997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194</v>
      </c>
      <c r="AU152" s="254" t="s">
        <v>84</v>
      </c>
      <c r="AV152" s="14" t="s">
        <v>84</v>
      </c>
      <c r="AW152" s="14" t="s">
        <v>36</v>
      </c>
      <c r="AX152" s="14" t="s">
        <v>75</v>
      </c>
      <c r="AY152" s="254" t="s">
        <v>183</v>
      </c>
    </row>
    <row r="153" s="16" customFormat="1">
      <c r="A153" s="16"/>
      <c r="B153" s="287"/>
      <c r="C153" s="288"/>
      <c r="D153" s="235" t="s">
        <v>194</v>
      </c>
      <c r="E153" s="289" t="s">
        <v>19</v>
      </c>
      <c r="F153" s="290" t="s">
        <v>794</v>
      </c>
      <c r="G153" s="288"/>
      <c r="H153" s="291">
        <v>17.654</v>
      </c>
      <c r="I153" s="292"/>
      <c r="J153" s="288"/>
      <c r="K153" s="288"/>
      <c r="L153" s="293"/>
      <c r="M153" s="294"/>
      <c r="N153" s="295"/>
      <c r="O153" s="295"/>
      <c r="P153" s="295"/>
      <c r="Q153" s="295"/>
      <c r="R153" s="295"/>
      <c r="S153" s="295"/>
      <c r="T153" s="29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7" t="s">
        <v>194</v>
      </c>
      <c r="AU153" s="297" t="s">
        <v>84</v>
      </c>
      <c r="AV153" s="16" t="s">
        <v>114</v>
      </c>
      <c r="AW153" s="16" t="s">
        <v>36</v>
      </c>
      <c r="AX153" s="16" t="s">
        <v>75</v>
      </c>
      <c r="AY153" s="297" t="s">
        <v>183</v>
      </c>
    </row>
    <row r="154" s="13" customFormat="1">
      <c r="A154" s="13"/>
      <c r="B154" s="233"/>
      <c r="C154" s="234"/>
      <c r="D154" s="235" t="s">
        <v>194</v>
      </c>
      <c r="E154" s="236" t="s">
        <v>19</v>
      </c>
      <c r="F154" s="237" t="s">
        <v>1226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194</v>
      </c>
      <c r="AU154" s="243" t="s">
        <v>84</v>
      </c>
      <c r="AV154" s="13" t="s">
        <v>82</v>
      </c>
      <c r="AW154" s="13" t="s">
        <v>36</v>
      </c>
      <c r="AX154" s="13" t="s">
        <v>75</v>
      </c>
      <c r="AY154" s="243" t="s">
        <v>183</v>
      </c>
    </row>
    <row r="155" s="14" customFormat="1">
      <c r="A155" s="14"/>
      <c r="B155" s="244"/>
      <c r="C155" s="245"/>
      <c r="D155" s="235" t="s">
        <v>194</v>
      </c>
      <c r="E155" s="246" t="s">
        <v>19</v>
      </c>
      <c r="F155" s="247" t="s">
        <v>1227</v>
      </c>
      <c r="G155" s="245"/>
      <c r="H155" s="248">
        <v>31.777000000000001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194</v>
      </c>
      <c r="AU155" s="254" t="s">
        <v>84</v>
      </c>
      <c r="AV155" s="14" t="s">
        <v>84</v>
      </c>
      <c r="AW155" s="14" t="s">
        <v>36</v>
      </c>
      <c r="AX155" s="14" t="s">
        <v>75</v>
      </c>
      <c r="AY155" s="254" t="s">
        <v>183</v>
      </c>
    </row>
    <row r="156" s="15" customFormat="1">
      <c r="A156" s="15"/>
      <c r="B156" s="259"/>
      <c r="C156" s="260"/>
      <c r="D156" s="235" t="s">
        <v>194</v>
      </c>
      <c r="E156" s="261" t="s">
        <v>19</v>
      </c>
      <c r="F156" s="262" t="s">
        <v>320</v>
      </c>
      <c r="G156" s="260"/>
      <c r="H156" s="263">
        <v>49.430999999999997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194</v>
      </c>
      <c r="AU156" s="269" t="s">
        <v>84</v>
      </c>
      <c r="AV156" s="15" t="s">
        <v>190</v>
      </c>
      <c r="AW156" s="15" t="s">
        <v>36</v>
      </c>
      <c r="AX156" s="15" t="s">
        <v>82</v>
      </c>
      <c r="AY156" s="269" t="s">
        <v>183</v>
      </c>
    </row>
    <row r="157" s="2" customFormat="1" ht="24.15" customHeight="1">
      <c r="A157" s="40"/>
      <c r="B157" s="41"/>
      <c r="C157" s="215" t="s">
        <v>190</v>
      </c>
      <c r="D157" s="215" t="s">
        <v>185</v>
      </c>
      <c r="E157" s="216" t="s">
        <v>1228</v>
      </c>
      <c r="F157" s="217" t="s">
        <v>1229</v>
      </c>
      <c r="G157" s="218" t="s">
        <v>229</v>
      </c>
      <c r="H157" s="219">
        <v>15.215999999999999</v>
      </c>
      <c r="I157" s="220"/>
      <c r="J157" s="221">
        <f>ROUND(I157*H157,2)</f>
        <v>0</v>
      </c>
      <c r="K157" s="217" t="s">
        <v>189</v>
      </c>
      <c r="L157" s="46"/>
      <c r="M157" s="222" t="s">
        <v>19</v>
      </c>
      <c r="N157" s="223" t="s">
        <v>46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190</v>
      </c>
      <c r="AT157" s="226" t="s">
        <v>185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1230</v>
      </c>
    </row>
    <row r="158" s="2" customFormat="1">
      <c r="A158" s="40"/>
      <c r="B158" s="41"/>
      <c r="C158" s="42"/>
      <c r="D158" s="228" t="s">
        <v>192</v>
      </c>
      <c r="E158" s="42"/>
      <c r="F158" s="229" t="s">
        <v>1231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84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1232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194</v>
      </c>
      <c r="AU159" s="243" t="s">
        <v>84</v>
      </c>
      <c r="AV159" s="13" t="s">
        <v>82</v>
      </c>
      <c r="AW159" s="13" t="s">
        <v>36</v>
      </c>
      <c r="AX159" s="13" t="s">
        <v>75</v>
      </c>
      <c r="AY159" s="243" t="s">
        <v>183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1233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194</v>
      </c>
      <c r="AU160" s="243" t="s">
        <v>84</v>
      </c>
      <c r="AV160" s="13" t="s">
        <v>82</v>
      </c>
      <c r="AW160" s="13" t="s">
        <v>36</v>
      </c>
      <c r="AX160" s="13" t="s">
        <v>75</v>
      </c>
      <c r="AY160" s="243" t="s">
        <v>183</v>
      </c>
    </row>
    <row r="161" s="14" customFormat="1">
      <c r="A161" s="14"/>
      <c r="B161" s="244"/>
      <c r="C161" s="245"/>
      <c r="D161" s="235" t="s">
        <v>194</v>
      </c>
      <c r="E161" s="246" t="s">
        <v>19</v>
      </c>
      <c r="F161" s="247" t="s">
        <v>1234</v>
      </c>
      <c r="G161" s="245"/>
      <c r="H161" s="248">
        <v>15.215999999999999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194</v>
      </c>
      <c r="AU161" s="254" t="s">
        <v>84</v>
      </c>
      <c r="AV161" s="14" t="s">
        <v>84</v>
      </c>
      <c r="AW161" s="14" t="s">
        <v>36</v>
      </c>
      <c r="AX161" s="14" t="s">
        <v>75</v>
      </c>
      <c r="AY161" s="254" t="s">
        <v>183</v>
      </c>
    </row>
    <row r="162" s="15" customFormat="1">
      <c r="A162" s="15"/>
      <c r="B162" s="259"/>
      <c r="C162" s="260"/>
      <c r="D162" s="235" t="s">
        <v>194</v>
      </c>
      <c r="E162" s="261" t="s">
        <v>19</v>
      </c>
      <c r="F162" s="262" t="s">
        <v>320</v>
      </c>
      <c r="G162" s="260"/>
      <c r="H162" s="263">
        <v>15.215999999999999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194</v>
      </c>
      <c r="AU162" s="269" t="s">
        <v>84</v>
      </c>
      <c r="AV162" s="15" t="s">
        <v>190</v>
      </c>
      <c r="AW162" s="15" t="s">
        <v>36</v>
      </c>
      <c r="AX162" s="15" t="s">
        <v>82</v>
      </c>
      <c r="AY162" s="269" t="s">
        <v>183</v>
      </c>
    </row>
    <row r="163" s="2" customFormat="1" ht="16.5" customHeight="1">
      <c r="A163" s="40"/>
      <c r="B163" s="41"/>
      <c r="C163" s="215" t="s">
        <v>208</v>
      </c>
      <c r="D163" s="215" t="s">
        <v>185</v>
      </c>
      <c r="E163" s="216" t="s">
        <v>1235</v>
      </c>
      <c r="F163" s="217" t="s">
        <v>1236</v>
      </c>
      <c r="G163" s="218" t="s">
        <v>229</v>
      </c>
      <c r="H163" s="219">
        <v>141.58199999999999</v>
      </c>
      <c r="I163" s="220"/>
      <c r="J163" s="221">
        <f>ROUND(I163*H163,2)</f>
        <v>0</v>
      </c>
      <c r="K163" s="217" t="s">
        <v>189</v>
      </c>
      <c r="L163" s="46"/>
      <c r="M163" s="222" t="s">
        <v>19</v>
      </c>
      <c r="N163" s="223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190</v>
      </c>
      <c r="AT163" s="226" t="s">
        <v>185</v>
      </c>
      <c r="AU163" s="226" t="s">
        <v>84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1237</v>
      </c>
    </row>
    <row r="164" s="2" customFormat="1">
      <c r="A164" s="40"/>
      <c r="B164" s="41"/>
      <c r="C164" s="42"/>
      <c r="D164" s="228" t="s">
        <v>192</v>
      </c>
      <c r="E164" s="42"/>
      <c r="F164" s="229" t="s">
        <v>1238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192</v>
      </c>
      <c r="AU164" s="19" t="s">
        <v>84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1239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194</v>
      </c>
      <c r="AU165" s="243" t="s">
        <v>84</v>
      </c>
      <c r="AV165" s="13" t="s">
        <v>82</v>
      </c>
      <c r="AW165" s="13" t="s">
        <v>36</v>
      </c>
      <c r="AX165" s="13" t="s">
        <v>75</v>
      </c>
      <c r="AY165" s="243" t="s">
        <v>183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1207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194</v>
      </c>
      <c r="AU166" s="243" t="s">
        <v>84</v>
      </c>
      <c r="AV166" s="13" t="s">
        <v>82</v>
      </c>
      <c r="AW166" s="13" t="s">
        <v>36</v>
      </c>
      <c r="AX166" s="13" t="s">
        <v>75</v>
      </c>
      <c r="AY166" s="243" t="s">
        <v>183</v>
      </c>
    </row>
    <row r="167" s="13" customFormat="1">
      <c r="A167" s="13"/>
      <c r="B167" s="233"/>
      <c r="C167" s="234"/>
      <c r="D167" s="235" t="s">
        <v>194</v>
      </c>
      <c r="E167" s="236" t="s">
        <v>19</v>
      </c>
      <c r="F167" s="237" t="s">
        <v>1240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194</v>
      </c>
      <c r="AU167" s="243" t="s">
        <v>84</v>
      </c>
      <c r="AV167" s="13" t="s">
        <v>82</v>
      </c>
      <c r="AW167" s="13" t="s">
        <v>36</v>
      </c>
      <c r="AX167" s="13" t="s">
        <v>75</v>
      </c>
      <c r="AY167" s="243" t="s">
        <v>183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1241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194</v>
      </c>
      <c r="AU168" s="243" t="s">
        <v>84</v>
      </c>
      <c r="AV168" s="13" t="s">
        <v>82</v>
      </c>
      <c r="AW168" s="13" t="s">
        <v>36</v>
      </c>
      <c r="AX168" s="13" t="s">
        <v>75</v>
      </c>
      <c r="AY168" s="243" t="s">
        <v>183</v>
      </c>
    </row>
    <row r="169" s="14" customFormat="1">
      <c r="A169" s="14"/>
      <c r="B169" s="244"/>
      <c r="C169" s="245"/>
      <c r="D169" s="235" t="s">
        <v>194</v>
      </c>
      <c r="E169" s="246" t="s">
        <v>19</v>
      </c>
      <c r="F169" s="247" t="s">
        <v>1242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194</v>
      </c>
      <c r="AU169" s="254" t="s">
        <v>84</v>
      </c>
      <c r="AV169" s="14" t="s">
        <v>84</v>
      </c>
      <c r="AW169" s="14" t="s">
        <v>36</v>
      </c>
      <c r="AX169" s="14" t="s">
        <v>75</v>
      </c>
      <c r="AY169" s="254" t="s">
        <v>183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1208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194</v>
      </c>
      <c r="AU170" s="243" t="s">
        <v>84</v>
      </c>
      <c r="AV170" s="13" t="s">
        <v>82</v>
      </c>
      <c r="AW170" s="13" t="s">
        <v>36</v>
      </c>
      <c r="AX170" s="13" t="s">
        <v>75</v>
      </c>
      <c r="AY170" s="243" t="s">
        <v>183</v>
      </c>
    </row>
    <row r="171" s="13" customFormat="1">
      <c r="A171" s="13"/>
      <c r="B171" s="233"/>
      <c r="C171" s="234"/>
      <c r="D171" s="235" t="s">
        <v>194</v>
      </c>
      <c r="E171" s="236" t="s">
        <v>19</v>
      </c>
      <c r="F171" s="237" t="s">
        <v>1243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194</v>
      </c>
      <c r="AU171" s="243" t="s">
        <v>84</v>
      </c>
      <c r="AV171" s="13" t="s">
        <v>82</v>
      </c>
      <c r="AW171" s="13" t="s">
        <v>36</v>
      </c>
      <c r="AX171" s="13" t="s">
        <v>75</v>
      </c>
      <c r="AY171" s="243" t="s">
        <v>183</v>
      </c>
    </row>
    <row r="172" s="14" customFormat="1">
      <c r="A172" s="14"/>
      <c r="B172" s="244"/>
      <c r="C172" s="245"/>
      <c r="D172" s="235" t="s">
        <v>194</v>
      </c>
      <c r="E172" s="246" t="s">
        <v>19</v>
      </c>
      <c r="F172" s="247" t="s">
        <v>1244</v>
      </c>
      <c r="G172" s="245"/>
      <c r="H172" s="248">
        <v>4.7519999999999998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194</v>
      </c>
      <c r="AU172" s="254" t="s">
        <v>84</v>
      </c>
      <c r="AV172" s="14" t="s">
        <v>84</v>
      </c>
      <c r="AW172" s="14" t="s">
        <v>36</v>
      </c>
      <c r="AX172" s="14" t="s">
        <v>75</v>
      </c>
      <c r="AY172" s="254" t="s">
        <v>183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1245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194</v>
      </c>
      <c r="AU173" s="243" t="s">
        <v>84</v>
      </c>
      <c r="AV173" s="13" t="s">
        <v>82</v>
      </c>
      <c r="AW173" s="13" t="s">
        <v>36</v>
      </c>
      <c r="AX173" s="13" t="s">
        <v>75</v>
      </c>
      <c r="AY173" s="243" t="s">
        <v>183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1246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194</v>
      </c>
      <c r="AU174" s="243" t="s">
        <v>84</v>
      </c>
      <c r="AV174" s="13" t="s">
        <v>82</v>
      </c>
      <c r="AW174" s="13" t="s">
        <v>36</v>
      </c>
      <c r="AX174" s="13" t="s">
        <v>75</v>
      </c>
      <c r="AY174" s="243" t="s">
        <v>183</v>
      </c>
    </row>
    <row r="175" s="14" customFormat="1">
      <c r="A175" s="14"/>
      <c r="B175" s="244"/>
      <c r="C175" s="245"/>
      <c r="D175" s="235" t="s">
        <v>194</v>
      </c>
      <c r="E175" s="246" t="s">
        <v>19</v>
      </c>
      <c r="F175" s="247" t="s">
        <v>1247</v>
      </c>
      <c r="G175" s="245"/>
      <c r="H175" s="248">
        <v>1.95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194</v>
      </c>
      <c r="AU175" s="254" t="s">
        <v>84</v>
      </c>
      <c r="AV175" s="14" t="s">
        <v>84</v>
      </c>
      <c r="AW175" s="14" t="s">
        <v>36</v>
      </c>
      <c r="AX175" s="14" t="s">
        <v>75</v>
      </c>
      <c r="AY175" s="254" t="s">
        <v>183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1248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194</v>
      </c>
      <c r="AU176" s="243" t="s">
        <v>84</v>
      </c>
      <c r="AV176" s="13" t="s">
        <v>82</v>
      </c>
      <c r="AW176" s="13" t="s">
        <v>36</v>
      </c>
      <c r="AX176" s="13" t="s">
        <v>75</v>
      </c>
      <c r="AY176" s="243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1249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194</v>
      </c>
      <c r="AU177" s="243" t="s">
        <v>84</v>
      </c>
      <c r="AV177" s="13" t="s">
        <v>82</v>
      </c>
      <c r="AW177" s="13" t="s">
        <v>36</v>
      </c>
      <c r="AX177" s="13" t="s">
        <v>75</v>
      </c>
      <c r="AY177" s="243" t="s">
        <v>183</v>
      </c>
    </row>
    <row r="178" s="13" customFormat="1">
      <c r="A178" s="13"/>
      <c r="B178" s="233"/>
      <c r="C178" s="234"/>
      <c r="D178" s="235" t="s">
        <v>194</v>
      </c>
      <c r="E178" s="236" t="s">
        <v>19</v>
      </c>
      <c r="F178" s="237" t="s">
        <v>1250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194</v>
      </c>
      <c r="AU178" s="243" t="s">
        <v>84</v>
      </c>
      <c r="AV178" s="13" t="s">
        <v>82</v>
      </c>
      <c r="AW178" s="13" t="s">
        <v>36</v>
      </c>
      <c r="AX178" s="13" t="s">
        <v>75</v>
      </c>
      <c r="AY178" s="243" t="s">
        <v>183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1251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194</v>
      </c>
      <c r="AU179" s="243" t="s">
        <v>84</v>
      </c>
      <c r="AV179" s="13" t="s">
        <v>82</v>
      </c>
      <c r="AW179" s="13" t="s">
        <v>36</v>
      </c>
      <c r="AX179" s="13" t="s">
        <v>75</v>
      </c>
      <c r="AY179" s="243" t="s">
        <v>183</v>
      </c>
    </row>
    <row r="180" s="14" customFormat="1">
      <c r="A180" s="14"/>
      <c r="B180" s="244"/>
      <c r="C180" s="245"/>
      <c r="D180" s="235" t="s">
        <v>194</v>
      </c>
      <c r="E180" s="246" t="s">
        <v>19</v>
      </c>
      <c r="F180" s="247" t="s">
        <v>1252</v>
      </c>
      <c r="G180" s="245"/>
      <c r="H180" s="248">
        <v>38.655999999999999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194</v>
      </c>
      <c r="AU180" s="254" t="s">
        <v>84</v>
      </c>
      <c r="AV180" s="14" t="s">
        <v>84</v>
      </c>
      <c r="AW180" s="14" t="s">
        <v>36</v>
      </c>
      <c r="AX180" s="14" t="s">
        <v>75</v>
      </c>
      <c r="AY180" s="254" t="s">
        <v>183</v>
      </c>
    </row>
    <row r="181" s="13" customFormat="1">
      <c r="A181" s="13"/>
      <c r="B181" s="233"/>
      <c r="C181" s="234"/>
      <c r="D181" s="235" t="s">
        <v>194</v>
      </c>
      <c r="E181" s="236" t="s">
        <v>19</v>
      </c>
      <c r="F181" s="237" t="s">
        <v>1253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194</v>
      </c>
      <c r="AU181" s="243" t="s">
        <v>84</v>
      </c>
      <c r="AV181" s="13" t="s">
        <v>82</v>
      </c>
      <c r="AW181" s="13" t="s">
        <v>36</v>
      </c>
      <c r="AX181" s="13" t="s">
        <v>75</v>
      </c>
      <c r="AY181" s="243" t="s">
        <v>183</v>
      </c>
    </row>
    <row r="182" s="14" customFormat="1">
      <c r="A182" s="14"/>
      <c r="B182" s="244"/>
      <c r="C182" s="245"/>
      <c r="D182" s="235" t="s">
        <v>194</v>
      </c>
      <c r="E182" s="246" t="s">
        <v>19</v>
      </c>
      <c r="F182" s="247" t="s">
        <v>1254</v>
      </c>
      <c r="G182" s="245"/>
      <c r="H182" s="248">
        <v>3.2069999999999999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194</v>
      </c>
      <c r="AU182" s="254" t="s">
        <v>84</v>
      </c>
      <c r="AV182" s="14" t="s">
        <v>84</v>
      </c>
      <c r="AW182" s="14" t="s">
        <v>36</v>
      </c>
      <c r="AX182" s="14" t="s">
        <v>75</v>
      </c>
      <c r="AY182" s="254" t="s">
        <v>183</v>
      </c>
    </row>
    <row r="183" s="16" customFormat="1">
      <c r="A183" s="16"/>
      <c r="B183" s="287"/>
      <c r="C183" s="288"/>
      <c r="D183" s="235" t="s">
        <v>194</v>
      </c>
      <c r="E183" s="289" t="s">
        <v>19</v>
      </c>
      <c r="F183" s="290" t="s">
        <v>794</v>
      </c>
      <c r="G183" s="288"/>
      <c r="H183" s="291">
        <v>50.564999999999998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194</v>
      </c>
      <c r="AU183" s="297" t="s">
        <v>84</v>
      </c>
      <c r="AV183" s="16" t="s">
        <v>114</v>
      </c>
      <c r="AW183" s="16" t="s">
        <v>36</v>
      </c>
      <c r="AX183" s="16" t="s">
        <v>75</v>
      </c>
      <c r="AY183" s="297" t="s">
        <v>183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1226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194</v>
      </c>
      <c r="AU184" s="243" t="s">
        <v>84</v>
      </c>
      <c r="AV184" s="13" t="s">
        <v>82</v>
      </c>
      <c r="AW184" s="13" t="s">
        <v>36</v>
      </c>
      <c r="AX184" s="13" t="s">
        <v>75</v>
      </c>
      <c r="AY184" s="243" t="s">
        <v>183</v>
      </c>
    </row>
    <row r="185" s="14" customFormat="1">
      <c r="A185" s="14"/>
      <c r="B185" s="244"/>
      <c r="C185" s="245"/>
      <c r="D185" s="235" t="s">
        <v>194</v>
      </c>
      <c r="E185" s="246" t="s">
        <v>19</v>
      </c>
      <c r="F185" s="247" t="s">
        <v>1255</v>
      </c>
      <c r="G185" s="245"/>
      <c r="H185" s="248">
        <v>91.016999999999996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194</v>
      </c>
      <c r="AU185" s="254" t="s">
        <v>84</v>
      </c>
      <c r="AV185" s="14" t="s">
        <v>84</v>
      </c>
      <c r="AW185" s="14" t="s">
        <v>36</v>
      </c>
      <c r="AX185" s="14" t="s">
        <v>75</v>
      </c>
      <c r="AY185" s="254" t="s">
        <v>183</v>
      </c>
    </row>
    <row r="186" s="15" customFormat="1">
      <c r="A186" s="15"/>
      <c r="B186" s="259"/>
      <c r="C186" s="260"/>
      <c r="D186" s="235" t="s">
        <v>194</v>
      </c>
      <c r="E186" s="261" t="s">
        <v>19</v>
      </c>
      <c r="F186" s="262" t="s">
        <v>320</v>
      </c>
      <c r="G186" s="260"/>
      <c r="H186" s="263">
        <v>141.58199999999999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9" t="s">
        <v>194</v>
      </c>
      <c r="AU186" s="269" t="s">
        <v>84</v>
      </c>
      <c r="AV186" s="15" t="s">
        <v>190</v>
      </c>
      <c r="AW186" s="15" t="s">
        <v>36</v>
      </c>
      <c r="AX186" s="15" t="s">
        <v>82</v>
      </c>
      <c r="AY186" s="269" t="s">
        <v>183</v>
      </c>
    </row>
    <row r="187" s="2" customFormat="1" ht="37.8" customHeight="1">
      <c r="A187" s="40"/>
      <c r="B187" s="41"/>
      <c r="C187" s="215" t="s">
        <v>214</v>
      </c>
      <c r="D187" s="215" t="s">
        <v>185</v>
      </c>
      <c r="E187" s="216" t="s">
        <v>1256</v>
      </c>
      <c r="F187" s="217" t="s">
        <v>1257</v>
      </c>
      <c r="G187" s="218" t="s">
        <v>229</v>
      </c>
      <c r="H187" s="219">
        <v>299.35000000000002</v>
      </c>
      <c r="I187" s="220"/>
      <c r="J187" s="221">
        <f>ROUND(I187*H187,2)</f>
        <v>0</v>
      </c>
      <c r="K187" s="217" t="s">
        <v>189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190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1258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1259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1260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194</v>
      </c>
      <c r="AU189" s="243" t="s">
        <v>84</v>
      </c>
      <c r="AV189" s="13" t="s">
        <v>82</v>
      </c>
      <c r="AW189" s="13" t="s">
        <v>36</v>
      </c>
      <c r="AX189" s="13" t="s">
        <v>75</v>
      </c>
      <c r="AY189" s="243" t="s">
        <v>183</v>
      </c>
    </row>
    <row r="190" s="14" customFormat="1">
      <c r="A190" s="14"/>
      <c r="B190" s="244"/>
      <c r="C190" s="245"/>
      <c r="D190" s="235" t="s">
        <v>194</v>
      </c>
      <c r="E190" s="246" t="s">
        <v>19</v>
      </c>
      <c r="F190" s="247" t="s">
        <v>1261</v>
      </c>
      <c r="G190" s="245"/>
      <c r="H190" s="248">
        <v>299.35000000000002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194</v>
      </c>
      <c r="AU190" s="254" t="s">
        <v>84</v>
      </c>
      <c r="AV190" s="14" t="s">
        <v>84</v>
      </c>
      <c r="AW190" s="14" t="s">
        <v>36</v>
      </c>
      <c r="AX190" s="14" t="s">
        <v>82</v>
      </c>
      <c r="AY190" s="254" t="s">
        <v>183</v>
      </c>
    </row>
    <row r="191" s="2" customFormat="1" ht="37.8" customHeight="1">
      <c r="A191" s="40"/>
      <c r="B191" s="41"/>
      <c r="C191" s="215" t="s">
        <v>219</v>
      </c>
      <c r="D191" s="215" t="s">
        <v>185</v>
      </c>
      <c r="E191" s="216" t="s">
        <v>1262</v>
      </c>
      <c r="F191" s="217" t="s">
        <v>1263</v>
      </c>
      <c r="G191" s="218" t="s">
        <v>229</v>
      </c>
      <c r="H191" s="219">
        <v>1056.009</v>
      </c>
      <c r="I191" s="220"/>
      <c r="J191" s="221">
        <f>ROUND(I191*H191,2)</f>
        <v>0</v>
      </c>
      <c r="K191" s="217" t="s">
        <v>189</v>
      </c>
      <c r="L191" s="46"/>
      <c r="M191" s="222" t="s">
        <v>19</v>
      </c>
      <c r="N191" s="223" t="s">
        <v>46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190</v>
      </c>
      <c r="AT191" s="226" t="s">
        <v>185</v>
      </c>
      <c r="AU191" s="226" t="s">
        <v>84</v>
      </c>
      <c r="AY191" s="19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82</v>
      </c>
      <c r="BK191" s="227">
        <f>ROUND(I191*H191,2)</f>
        <v>0</v>
      </c>
      <c r="BL191" s="19" t="s">
        <v>190</v>
      </c>
      <c r="BM191" s="226" t="s">
        <v>1264</v>
      </c>
    </row>
    <row r="192" s="2" customFormat="1">
      <c r="A192" s="40"/>
      <c r="B192" s="41"/>
      <c r="C192" s="42"/>
      <c r="D192" s="228" t="s">
        <v>192</v>
      </c>
      <c r="E192" s="42"/>
      <c r="F192" s="229" t="s">
        <v>1265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192</v>
      </c>
      <c r="AU192" s="19" t="s">
        <v>84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1266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194</v>
      </c>
      <c r="AU193" s="243" t="s">
        <v>84</v>
      </c>
      <c r="AV193" s="13" t="s">
        <v>82</v>
      </c>
      <c r="AW193" s="13" t="s">
        <v>36</v>
      </c>
      <c r="AX193" s="13" t="s">
        <v>75</v>
      </c>
      <c r="AY193" s="243" t="s">
        <v>183</v>
      </c>
    </row>
    <row r="194" s="14" customFormat="1">
      <c r="A194" s="14"/>
      <c r="B194" s="244"/>
      <c r="C194" s="245"/>
      <c r="D194" s="235" t="s">
        <v>194</v>
      </c>
      <c r="E194" s="246" t="s">
        <v>19</v>
      </c>
      <c r="F194" s="247" t="s">
        <v>1267</v>
      </c>
      <c r="G194" s="245"/>
      <c r="H194" s="248">
        <v>18.899999999999999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194</v>
      </c>
      <c r="AU194" s="254" t="s">
        <v>84</v>
      </c>
      <c r="AV194" s="14" t="s">
        <v>84</v>
      </c>
      <c r="AW194" s="14" t="s">
        <v>36</v>
      </c>
      <c r="AX194" s="14" t="s">
        <v>75</v>
      </c>
      <c r="AY194" s="254" t="s">
        <v>183</v>
      </c>
    </row>
    <row r="195" s="14" customFormat="1">
      <c r="A195" s="14"/>
      <c r="B195" s="244"/>
      <c r="C195" s="245"/>
      <c r="D195" s="235" t="s">
        <v>194</v>
      </c>
      <c r="E195" s="246" t="s">
        <v>19</v>
      </c>
      <c r="F195" s="247" t="s">
        <v>1268</v>
      </c>
      <c r="G195" s="245"/>
      <c r="H195" s="248">
        <v>980.55499999999995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194</v>
      </c>
      <c r="AU195" s="254" t="s">
        <v>84</v>
      </c>
      <c r="AV195" s="14" t="s">
        <v>84</v>
      </c>
      <c r="AW195" s="14" t="s">
        <v>36</v>
      </c>
      <c r="AX195" s="14" t="s">
        <v>75</v>
      </c>
      <c r="AY195" s="254" t="s">
        <v>183</v>
      </c>
    </row>
    <row r="196" s="14" customFormat="1">
      <c r="A196" s="14"/>
      <c r="B196" s="244"/>
      <c r="C196" s="245"/>
      <c r="D196" s="235" t="s">
        <v>194</v>
      </c>
      <c r="E196" s="246" t="s">
        <v>19</v>
      </c>
      <c r="F196" s="247" t="s">
        <v>1269</v>
      </c>
      <c r="G196" s="245"/>
      <c r="H196" s="248">
        <v>49.430999999999997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194</v>
      </c>
      <c r="AU196" s="254" t="s">
        <v>84</v>
      </c>
      <c r="AV196" s="14" t="s">
        <v>84</v>
      </c>
      <c r="AW196" s="14" t="s">
        <v>36</v>
      </c>
      <c r="AX196" s="14" t="s">
        <v>75</v>
      </c>
      <c r="AY196" s="254" t="s">
        <v>183</v>
      </c>
    </row>
    <row r="197" s="14" customFormat="1">
      <c r="A197" s="14"/>
      <c r="B197" s="244"/>
      <c r="C197" s="245"/>
      <c r="D197" s="235" t="s">
        <v>194</v>
      </c>
      <c r="E197" s="246" t="s">
        <v>19</v>
      </c>
      <c r="F197" s="247" t="s">
        <v>1270</v>
      </c>
      <c r="G197" s="245"/>
      <c r="H197" s="248">
        <v>15.215999999999999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194</v>
      </c>
      <c r="AU197" s="254" t="s">
        <v>84</v>
      </c>
      <c r="AV197" s="14" t="s">
        <v>84</v>
      </c>
      <c r="AW197" s="14" t="s">
        <v>36</v>
      </c>
      <c r="AX197" s="14" t="s">
        <v>75</v>
      </c>
      <c r="AY197" s="254" t="s">
        <v>183</v>
      </c>
    </row>
    <row r="198" s="14" customFormat="1">
      <c r="A198" s="14"/>
      <c r="B198" s="244"/>
      <c r="C198" s="245"/>
      <c r="D198" s="235" t="s">
        <v>194</v>
      </c>
      <c r="E198" s="246" t="s">
        <v>19</v>
      </c>
      <c r="F198" s="247" t="s">
        <v>1271</v>
      </c>
      <c r="G198" s="245"/>
      <c r="H198" s="248">
        <v>141.58199999999999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194</v>
      </c>
      <c r="AU198" s="254" t="s">
        <v>84</v>
      </c>
      <c r="AV198" s="14" t="s">
        <v>84</v>
      </c>
      <c r="AW198" s="14" t="s">
        <v>36</v>
      </c>
      <c r="AX198" s="14" t="s">
        <v>75</v>
      </c>
      <c r="AY198" s="254" t="s">
        <v>183</v>
      </c>
    </row>
    <row r="199" s="13" customFormat="1">
      <c r="A199" s="13"/>
      <c r="B199" s="233"/>
      <c r="C199" s="234"/>
      <c r="D199" s="235" t="s">
        <v>194</v>
      </c>
      <c r="E199" s="236" t="s">
        <v>19</v>
      </c>
      <c r="F199" s="237" t="s">
        <v>1272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194</v>
      </c>
      <c r="AU199" s="243" t="s">
        <v>84</v>
      </c>
      <c r="AV199" s="13" t="s">
        <v>82</v>
      </c>
      <c r="AW199" s="13" t="s">
        <v>36</v>
      </c>
      <c r="AX199" s="13" t="s">
        <v>75</v>
      </c>
      <c r="AY199" s="243" t="s">
        <v>183</v>
      </c>
    </row>
    <row r="200" s="14" customFormat="1">
      <c r="A200" s="14"/>
      <c r="B200" s="244"/>
      <c r="C200" s="245"/>
      <c r="D200" s="235" t="s">
        <v>194</v>
      </c>
      <c r="E200" s="246" t="s">
        <v>19</v>
      </c>
      <c r="F200" s="247" t="s">
        <v>1273</v>
      </c>
      <c r="G200" s="245"/>
      <c r="H200" s="248">
        <v>-149.67500000000001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194</v>
      </c>
      <c r="AU200" s="254" t="s">
        <v>84</v>
      </c>
      <c r="AV200" s="14" t="s">
        <v>84</v>
      </c>
      <c r="AW200" s="14" t="s">
        <v>36</v>
      </c>
      <c r="AX200" s="14" t="s">
        <v>75</v>
      </c>
      <c r="AY200" s="254" t="s">
        <v>183</v>
      </c>
    </row>
    <row r="201" s="15" customFormat="1">
      <c r="A201" s="15"/>
      <c r="B201" s="259"/>
      <c r="C201" s="260"/>
      <c r="D201" s="235" t="s">
        <v>194</v>
      </c>
      <c r="E201" s="261" t="s">
        <v>19</v>
      </c>
      <c r="F201" s="262" t="s">
        <v>320</v>
      </c>
      <c r="G201" s="260"/>
      <c r="H201" s="263">
        <v>1056.0089999999998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194</v>
      </c>
      <c r="AU201" s="269" t="s">
        <v>84</v>
      </c>
      <c r="AV201" s="15" t="s">
        <v>190</v>
      </c>
      <c r="AW201" s="15" t="s">
        <v>36</v>
      </c>
      <c r="AX201" s="15" t="s">
        <v>82</v>
      </c>
      <c r="AY201" s="269" t="s">
        <v>183</v>
      </c>
    </row>
    <row r="202" s="2" customFormat="1" ht="37.8" customHeight="1">
      <c r="A202" s="40"/>
      <c r="B202" s="41"/>
      <c r="C202" s="215" t="s">
        <v>226</v>
      </c>
      <c r="D202" s="215" t="s">
        <v>185</v>
      </c>
      <c r="E202" s="216" t="s">
        <v>1274</v>
      </c>
      <c r="F202" s="217" t="s">
        <v>1275</v>
      </c>
      <c r="G202" s="218" t="s">
        <v>229</v>
      </c>
      <c r="H202" s="219">
        <v>10560.09</v>
      </c>
      <c r="I202" s="220"/>
      <c r="J202" s="221">
        <f>ROUND(I202*H202,2)</f>
        <v>0</v>
      </c>
      <c r="K202" s="217" t="s">
        <v>189</v>
      </c>
      <c r="L202" s="46"/>
      <c r="M202" s="222" t="s">
        <v>19</v>
      </c>
      <c r="N202" s="223" t="s">
        <v>46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190</v>
      </c>
      <c r="AT202" s="226" t="s">
        <v>185</v>
      </c>
      <c r="AU202" s="226" t="s">
        <v>84</v>
      </c>
      <c r="AY202" s="19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190</v>
      </c>
      <c r="BM202" s="226" t="s">
        <v>1276</v>
      </c>
    </row>
    <row r="203" s="2" customFormat="1">
      <c r="A203" s="40"/>
      <c r="B203" s="41"/>
      <c r="C203" s="42"/>
      <c r="D203" s="228" t="s">
        <v>192</v>
      </c>
      <c r="E203" s="42"/>
      <c r="F203" s="229" t="s">
        <v>1277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192</v>
      </c>
      <c r="AU203" s="19" t="s">
        <v>84</v>
      </c>
    </row>
    <row r="204" s="14" customFormat="1">
      <c r="A204" s="14"/>
      <c r="B204" s="244"/>
      <c r="C204" s="245"/>
      <c r="D204" s="235" t="s">
        <v>194</v>
      </c>
      <c r="E204" s="245"/>
      <c r="F204" s="247" t="s">
        <v>1278</v>
      </c>
      <c r="G204" s="245"/>
      <c r="H204" s="248">
        <v>10560.09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194</v>
      </c>
      <c r="AU204" s="254" t="s">
        <v>84</v>
      </c>
      <c r="AV204" s="14" t="s">
        <v>84</v>
      </c>
      <c r="AW204" s="14" t="s">
        <v>4</v>
      </c>
      <c r="AX204" s="14" t="s">
        <v>82</v>
      </c>
      <c r="AY204" s="254" t="s">
        <v>183</v>
      </c>
    </row>
    <row r="205" s="2" customFormat="1" ht="24.15" customHeight="1">
      <c r="A205" s="40"/>
      <c r="B205" s="41"/>
      <c r="C205" s="215" t="s">
        <v>224</v>
      </c>
      <c r="D205" s="215" t="s">
        <v>185</v>
      </c>
      <c r="E205" s="216" t="s">
        <v>1279</v>
      </c>
      <c r="F205" s="217" t="s">
        <v>1280</v>
      </c>
      <c r="G205" s="218" t="s">
        <v>229</v>
      </c>
      <c r="H205" s="219">
        <v>149.67500000000001</v>
      </c>
      <c r="I205" s="220"/>
      <c r="J205" s="221">
        <f>ROUND(I205*H205,2)</f>
        <v>0</v>
      </c>
      <c r="K205" s="217" t="s">
        <v>189</v>
      </c>
      <c r="L205" s="46"/>
      <c r="M205" s="222" t="s">
        <v>19</v>
      </c>
      <c r="N205" s="223" t="s">
        <v>46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190</v>
      </c>
      <c r="AT205" s="226" t="s">
        <v>185</v>
      </c>
      <c r="AU205" s="226" t="s">
        <v>84</v>
      </c>
      <c r="AY205" s="19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190</v>
      </c>
      <c r="BM205" s="226" t="s">
        <v>1281</v>
      </c>
    </row>
    <row r="206" s="2" customFormat="1">
      <c r="A206" s="40"/>
      <c r="B206" s="41"/>
      <c r="C206" s="42"/>
      <c r="D206" s="228" t="s">
        <v>192</v>
      </c>
      <c r="E206" s="42"/>
      <c r="F206" s="229" t="s">
        <v>1282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192</v>
      </c>
      <c r="AU206" s="19" t="s">
        <v>84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1260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194</v>
      </c>
      <c r="AU207" s="243" t="s">
        <v>84</v>
      </c>
      <c r="AV207" s="13" t="s">
        <v>82</v>
      </c>
      <c r="AW207" s="13" t="s">
        <v>36</v>
      </c>
      <c r="AX207" s="13" t="s">
        <v>75</v>
      </c>
      <c r="AY207" s="243" t="s">
        <v>183</v>
      </c>
    </row>
    <row r="208" s="14" customFormat="1">
      <c r="A208" s="14"/>
      <c r="B208" s="244"/>
      <c r="C208" s="245"/>
      <c r="D208" s="235" t="s">
        <v>194</v>
      </c>
      <c r="E208" s="246" t="s">
        <v>19</v>
      </c>
      <c r="F208" s="247" t="s">
        <v>1283</v>
      </c>
      <c r="G208" s="245"/>
      <c r="H208" s="248">
        <v>149.67500000000001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194</v>
      </c>
      <c r="AU208" s="254" t="s">
        <v>84</v>
      </c>
      <c r="AV208" s="14" t="s">
        <v>84</v>
      </c>
      <c r="AW208" s="14" t="s">
        <v>36</v>
      </c>
      <c r="AX208" s="14" t="s">
        <v>82</v>
      </c>
      <c r="AY208" s="254" t="s">
        <v>183</v>
      </c>
    </row>
    <row r="209" s="2" customFormat="1" ht="24.15" customHeight="1">
      <c r="A209" s="40"/>
      <c r="B209" s="41"/>
      <c r="C209" s="215" t="s">
        <v>239</v>
      </c>
      <c r="D209" s="215" t="s">
        <v>185</v>
      </c>
      <c r="E209" s="216" t="s">
        <v>1284</v>
      </c>
      <c r="F209" s="217" t="s">
        <v>1285</v>
      </c>
      <c r="G209" s="218" t="s">
        <v>304</v>
      </c>
      <c r="H209" s="219">
        <v>1577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1286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1287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13" customFormat="1">
      <c r="A211" s="13"/>
      <c r="B211" s="233"/>
      <c r="C211" s="234"/>
      <c r="D211" s="235" t="s">
        <v>194</v>
      </c>
      <c r="E211" s="236" t="s">
        <v>19</v>
      </c>
      <c r="F211" s="237" t="s">
        <v>1288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194</v>
      </c>
      <c r="AU211" s="243" t="s">
        <v>84</v>
      </c>
      <c r="AV211" s="13" t="s">
        <v>82</v>
      </c>
      <c r="AW211" s="13" t="s">
        <v>36</v>
      </c>
      <c r="AX211" s="13" t="s">
        <v>75</v>
      </c>
      <c r="AY211" s="243" t="s">
        <v>183</v>
      </c>
    </row>
    <row r="212" s="14" customFormat="1">
      <c r="A212" s="14"/>
      <c r="B212" s="244"/>
      <c r="C212" s="245"/>
      <c r="D212" s="235" t="s">
        <v>194</v>
      </c>
      <c r="E212" s="246" t="s">
        <v>19</v>
      </c>
      <c r="F212" s="247" t="s">
        <v>1289</v>
      </c>
      <c r="G212" s="245"/>
      <c r="H212" s="248">
        <v>1577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194</v>
      </c>
      <c r="AU212" s="254" t="s">
        <v>84</v>
      </c>
      <c r="AV212" s="14" t="s">
        <v>84</v>
      </c>
      <c r="AW212" s="14" t="s">
        <v>36</v>
      </c>
      <c r="AX212" s="14" t="s">
        <v>82</v>
      </c>
      <c r="AY212" s="254" t="s">
        <v>183</v>
      </c>
    </row>
    <row r="213" s="2" customFormat="1" ht="24.15" customHeight="1">
      <c r="A213" s="40"/>
      <c r="B213" s="41"/>
      <c r="C213" s="215" t="s">
        <v>245</v>
      </c>
      <c r="D213" s="215" t="s">
        <v>185</v>
      </c>
      <c r="E213" s="216" t="s">
        <v>1290</v>
      </c>
      <c r="F213" s="217" t="s">
        <v>1291</v>
      </c>
      <c r="G213" s="218" t="s">
        <v>256</v>
      </c>
      <c r="H213" s="219">
        <v>2006.4169999999999</v>
      </c>
      <c r="I213" s="220"/>
      <c r="J213" s="221">
        <f>ROUND(I213*H213,2)</f>
        <v>0</v>
      </c>
      <c r="K213" s="217" t="s">
        <v>189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190</v>
      </c>
      <c r="AT213" s="226" t="s">
        <v>185</v>
      </c>
      <c r="AU213" s="226" t="s">
        <v>84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190</v>
      </c>
      <c r="BM213" s="226" t="s">
        <v>1292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1293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84</v>
      </c>
    </row>
    <row r="215" s="14" customFormat="1">
      <c r="A215" s="14"/>
      <c r="B215" s="244"/>
      <c r="C215" s="245"/>
      <c r="D215" s="235" t="s">
        <v>194</v>
      </c>
      <c r="E215" s="245"/>
      <c r="F215" s="247" t="s">
        <v>1294</v>
      </c>
      <c r="G215" s="245"/>
      <c r="H215" s="248">
        <v>2006.4169999999999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194</v>
      </c>
      <c r="AU215" s="254" t="s">
        <v>84</v>
      </c>
      <c r="AV215" s="14" t="s">
        <v>84</v>
      </c>
      <c r="AW215" s="14" t="s">
        <v>4</v>
      </c>
      <c r="AX215" s="14" t="s">
        <v>82</v>
      </c>
      <c r="AY215" s="254" t="s">
        <v>183</v>
      </c>
    </row>
    <row r="216" s="2" customFormat="1" ht="24.15" customHeight="1">
      <c r="A216" s="40"/>
      <c r="B216" s="41"/>
      <c r="C216" s="215" t="s">
        <v>253</v>
      </c>
      <c r="D216" s="215" t="s">
        <v>185</v>
      </c>
      <c r="E216" s="216" t="s">
        <v>1295</v>
      </c>
      <c r="F216" s="217" t="s">
        <v>1296</v>
      </c>
      <c r="G216" s="218" t="s">
        <v>229</v>
      </c>
      <c r="H216" s="219">
        <v>149.67500000000001</v>
      </c>
      <c r="I216" s="220"/>
      <c r="J216" s="221">
        <f>ROUND(I216*H216,2)</f>
        <v>0</v>
      </c>
      <c r="K216" s="217" t="s">
        <v>189</v>
      </c>
      <c r="L216" s="46"/>
      <c r="M216" s="222" t="s">
        <v>19</v>
      </c>
      <c r="N216" s="223" t="s">
        <v>46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190</v>
      </c>
      <c r="AT216" s="226" t="s">
        <v>185</v>
      </c>
      <c r="AU216" s="226" t="s">
        <v>84</v>
      </c>
      <c r="AY216" s="19" t="s">
        <v>183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190</v>
      </c>
      <c r="BM216" s="226" t="s">
        <v>1297</v>
      </c>
    </row>
    <row r="217" s="2" customFormat="1">
      <c r="A217" s="40"/>
      <c r="B217" s="41"/>
      <c r="C217" s="42"/>
      <c r="D217" s="228" t="s">
        <v>192</v>
      </c>
      <c r="E217" s="42"/>
      <c r="F217" s="229" t="s">
        <v>1298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192</v>
      </c>
      <c r="AU217" s="19" t="s">
        <v>84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1272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194</v>
      </c>
      <c r="AU218" s="243" t="s">
        <v>84</v>
      </c>
      <c r="AV218" s="13" t="s">
        <v>82</v>
      </c>
      <c r="AW218" s="13" t="s">
        <v>36</v>
      </c>
      <c r="AX218" s="13" t="s">
        <v>75</v>
      </c>
      <c r="AY218" s="243" t="s">
        <v>183</v>
      </c>
    </row>
    <row r="219" s="14" customFormat="1">
      <c r="A219" s="14"/>
      <c r="B219" s="244"/>
      <c r="C219" s="245"/>
      <c r="D219" s="235" t="s">
        <v>194</v>
      </c>
      <c r="E219" s="246" t="s">
        <v>19</v>
      </c>
      <c r="F219" s="247" t="s">
        <v>1283</v>
      </c>
      <c r="G219" s="245"/>
      <c r="H219" s="248">
        <v>149.67500000000001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194</v>
      </c>
      <c r="AU219" s="254" t="s">
        <v>84</v>
      </c>
      <c r="AV219" s="14" t="s">
        <v>84</v>
      </c>
      <c r="AW219" s="14" t="s">
        <v>36</v>
      </c>
      <c r="AX219" s="14" t="s">
        <v>82</v>
      </c>
      <c r="AY219" s="254" t="s">
        <v>183</v>
      </c>
    </row>
    <row r="220" s="2" customFormat="1" ht="24.15" customHeight="1">
      <c r="A220" s="40"/>
      <c r="B220" s="41"/>
      <c r="C220" s="215" t="s">
        <v>259</v>
      </c>
      <c r="D220" s="215" t="s">
        <v>185</v>
      </c>
      <c r="E220" s="216" t="s">
        <v>1299</v>
      </c>
      <c r="F220" s="217" t="s">
        <v>1300</v>
      </c>
      <c r="G220" s="218" t="s">
        <v>229</v>
      </c>
      <c r="H220" s="219">
        <v>149.67500000000001</v>
      </c>
      <c r="I220" s="220"/>
      <c r="J220" s="221">
        <f>ROUND(I220*H220,2)</f>
        <v>0</v>
      </c>
      <c r="K220" s="217" t="s">
        <v>189</v>
      </c>
      <c r="L220" s="46"/>
      <c r="M220" s="222" t="s">
        <v>19</v>
      </c>
      <c r="N220" s="223" t="s">
        <v>46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190</v>
      </c>
      <c r="AT220" s="226" t="s">
        <v>185</v>
      </c>
      <c r="AU220" s="226" t="s">
        <v>84</v>
      </c>
      <c r="AY220" s="19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190</v>
      </c>
      <c r="BM220" s="226" t="s">
        <v>1301</v>
      </c>
    </row>
    <row r="221" s="2" customFormat="1">
      <c r="A221" s="40"/>
      <c r="B221" s="41"/>
      <c r="C221" s="42"/>
      <c r="D221" s="228" t="s">
        <v>192</v>
      </c>
      <c r="E221" s="42"/>
      <c r="F221" s="229" t="s">
        <v>1302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192</v>
      </c>
      <c r="AU221" s="19" t="s">
        <v>84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1303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194</v>
      </c>
      <c r="AU222" s="243" t="s">
        <v>84</v>
      </c>
      <c r="AV222" s="13" t="s">
        <v>82</v>
      </c>
      <c r="AW222" s="13" t="s">
        <v>36</v>
      </c>
      <c r="AX222" s="13" t="s">
        <v>75</v>
      </c>
      <c r="AY222" s="243" t="s">
        <v>183</v>
      </c>
    </row>
    <row r="223" s="13" customFormat="1">
      <c r="A223" s="13"/>
      <c r="B223" s="233"/>
      <c r="C223" s="234"/>
      <c r="D223" s="235" t="s">
        <v>194</v>
      </c>
      <c r="E223" s="236" t="s">
        <v>19</v>
      </c>
      <c r="F223" s="237" t="s">
        <v>1304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194</v>
      </c>
      <c r="AU223" s="243" t="s">
        <v>84</v>
      </c>
      <c r="AV223" s="13" t="s">
        <v>82</v>
      </c>
      <c r="AW223" s="13" t="s">
        <v>36</v>
      </c>
      <c r="AX223" s="13" t="s">
        <v>75</v>
      </c>
      <c r="AY223" s="243" t="s">
        <v>183</v>
      </c>
    </row>
    <row r="224" s="13" customFormat="1">
      <c r="A224" s="13"/>
      <c r="B224" s="233"/>
      <c r="C224" s="234"/>
      <c r="D224" s="235" t="s">
        <v>194</v>
      </c>
      <c r="E224" s="236" t="s">
        <v>19</v>
      </c>
      <c r="F224" s="237" t="s">
        <v>1200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194</v>
      </c>
      <c r="AU224" s="243" t="s">
        <v>84</v>
      </c>
      <c r="AV224" s="13" t="s">
        <v>82</v>
      </c>
      <c r="AW224" s="13" t="s">
        <v>36</v>
      </c>
      <c r="AX224" s="13" t="s">
        <v>75</v>
      </c>
      <c r="AY224" s="243" t="s">
        <v>183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1201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194</v>
      </c>
      <c r="AU225" s="243" t="s">
        <v>84</v>
      </c>
      <c r="AV225" s="13" t="s">
        <v>82</v>
      </c>
      <c r="AW225" s="13" t="s">
        <v>36</v>
      </c>
      <c r="AX225" s="13" t="s">
        <v>75</v>
      </c>
      <c r="AY225" s="243" t="s">
        <v>183</v>
      </c>
    </row>
    <row r="226" s="14" customFormat="1">
      <c r="A226" s="14"/>
      <c r="B226" s="244"/>
      <c r="C226" s="245"/>
      <c r="D226" s="235" t="s">
        <v>194</v>
      </c>
      <c r="E226" s="246" t="s">
        <v>19</v>
      </c>
      <c r="F226" s="247" t="s">
        <v>1202</v>
      </c>
      <c r="G226" s="245"/>
      <c r="H226" s="248">
        <v>95.099999999999994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194</v>
      </c>
      <c r="AU226" s="254" t="s">
        <v>84</v>
      </c>
      <c r="AV226" s="14" t="s">
        <v>84</v>
      </c>
      <c r="AW226" s="14" t="s">
        <v>36</v>
      </c>
      <c r="AX226" s="14" t="s">
        <v>75</v>
      </c>
      <c r="AY226" s="254" t="s">
        <v>183</v>
      </c>
    </row>
    <row r="227" s="13" customFormat="1">
      <c r="A227" s="13"/>
      <c r="B227" s="233"/>
      <c r="C227" s="234"/>
      <c r="D227" s="235" t="s">
        <v>194</v>
      </c>
      <c r="E227" s="236" t="s">
        <v>19</v>
      </c>
      <c r="F227" s="237" t="s">
        <v>1232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194</v>
      </c>
      <c r="AU227" s="243" t="s">
        <v>84</v>
      </c>
      <c r="AV227" s="13" t="s">
        <v>82</v>
      </c>
      <c r="AW227" s="13" t="s">
        <v>36</v>
      </c>
      <c r="AX227" s="13" t="s">
        <v>75</v>
      </c>
      <c r="AY227" s="243" t="s">
        <v>183</v>
      </c>
    </row>
    <row r="228" s="13" customFormat="1">
      <c r="A228" s="13"/>
      <c r="B228" s="233"/>
      <c r="C228" s="234"/>
      <c r="D228" s="235" t="s">
        <v>194</v>
      </c>
      <c r="E228" s="236" t="s">
        <v>19</v>
      </c>
      <c r="F228" s="237" t="s">
        <v>1226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194</v>
      </c>
      <c r="AU228" s="243" t="s">
        <v>84</v>
      </c>
      <c r="AV228" s="13" t="s">
        <v>82</v>
      </c>
      <c r="AW228" s="13" t="s">
        <v>36</v>
      </c>
      <c r="AX228" s="13" t="s">
        <v>75</v>
      </c>
      <c r="AY228" s="243" t="s">
        <v>183</v>
      </c>
    </row>
    <row r="229" s="14" customFormat="1">
      <c r="A229" s="14"/>
      <c r="B229" s="244"/>
      <c r="C229" s="245"/>
      <c r="D229" s="235" t="s">
        <v>194</v>
      </c>
      <c r="E229" s="246" t="s">
        <v>19</v>
      </c>
      <c r="F229" s="247" t="s">
        <v>1305</v>
      </c>
      <c r="G229" s="245"/>
      <c r="H229" s="248">
        <v>14.122999999999999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194</v>
      </c>
      <c r="AU229" s="254" t="s">
        <v>84</v>
      </c>
      <c r="AV229" s="14" t="s">
        <v>84</v>
      </c>
      <c r="AW229" s="14" t="s">
        <v>36</v>
      </c>
      <c r="AX229" s="14" t="s">
        <v>75</v>
      </c>
      <c r="AY229" s="254" t="s">
        <v>183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1239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194</v>
      </c>
      <c r="AU230" s="243" t="s">
        <v>84</v>
      </c>
      <c r="AV230" s="13" t="s">
        <v>82</v>
      </c>
      <c r="AW230" s="13" t="s">
        <v>36</v>
      </c>
      <c r="AX230" s="13" t="s">
        <v>75</v>
      </c>
      <c r="AY230" s="243" t="s">
        <v>183</v>
      </c>
    </row>
    <row r="231" s="13" customFormat="1">
      <c r="A231" s="13"/>
      <c r="B231" s="233"/>
      <c r="C231" s="234"/>
      <c r="D231" s="235" t="s">
        <v>194</v>
      </c>
      <c r="E231" s="236" t="s">
        <v>19</v>
      </c>
      <c r="F231" s="237" t="s">
        <v>1226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194</v>
      </c>
      <c r="AU231" s="243" t="s">
        <v>84</v>
      </c>
      <c r="AV231" s="13" t="s">
        <v>82</v>
      </c>
      <c r="AW231" s="13" t="s">
        <v>36</v>
      </c>
      <c r="AX231" s="13" t="s">
        <v>75</v>
      </c>
      <c r="AY231" s="243" t="s">
        <v>183</v>
      </c>
    </row>
    <row r="232" s="14" customFormat="1">
      <c r="A232" s="14"/>
      <c r="B232" s="244"/>
      <c r="C232" s="245"/>
      <c r="D232" s="235" t="s">
        <v>194</v>
      </c>
      <c r="E232" s="246" t="s">
        <v>19</v>
      </c>
      <c r="F232" s="247" t="s">
        <v>1306</v>
      </c>
      <c r="G232" s="245"/>
      <c r="H232" s="248">
        <v>40.451999999999998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194</v>
      </c>
      <c r="AU232" s="254" t="s">
        <v>84</v>
      </c>
      <c r="AV232" s="14" t="s">
        <v>84</v>
      </c>
      <c r="AW232" s="14" t="s">
        <v>36</v>
      </c>
      <c r="AX232" s="14" t="s">
        <v>75</v>
      </c>
      <c r="AY232" s="254" t="s">
        <v>183</v>
      </c>
    </row>
    <row r="233" s="15" customFormat="1">
      <c r="A233" s="15"/>
      <c r="B233" s="259"/>
      <c r="C233" s="260"/>
      <c r="D233" s="235" t="s">
        <v>194</v>
      </c>
      <c r="E233" s="261" t="s">
        <v>19</v>
      </c>
      <c r="F233" s="262" t="s">
        <v>320</v>
      </c>
      <c r="G233" s="260"/>
      <c r="H233" s="263">
        <v>149.67500000000001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194</v>
      </c>
      <c r="AU233" s="269" t="s">
        <v>84</v>
      </c>
      <c r="AV233" s="15" t="s">
        <v>190</v>
      </c>
      <c r="AW233" s="15" t="s">
        <v>36</v>
      </c>
      <c r="AX233" s="15" t="s">
        <v>82</v>
      </c>
      <c r="AY233" s="269" t="s">
        <v>183</v>
      </c>
    </row>
    <row r="234" s="12" customFormat="1" ht="22.8" customHeight="1">
      <c r="A234" s="12"/>
      <c r="B234" s="199"/>
      <c r="C234" s="200"/>
      <c r="D234" s="201" t="s">
        <v>74</v>
      </c>
      <c r="E234" s="213" t="s">
        <v>114</v>
      </c>
      <c r="F234" s="213" t="s">
        <v>745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SUM(P235:P372)</f>
        <v>0</v>
      </c>
      <c r="Q234" s="207"/>
      <c r="R234" s="208">
        <f>SUM(R235:R372)</f>
        <v>16.819956842</v>
      </c>
      <c r="S234" s="207"/>
      <c r="T234" s="209">
        <f>SUM(T235:T372)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74</v>
      </c>
      <c r="AU234" s="211" t="s">
        <v>82</v>
      </c>
      <c r="AY234" s="210" t="s">
        <v>183</v>
      </c>
      <c r="BK234" s="212">
        <f>SUM(BK235:BK372)</f>
        <v>0</v>
      </c>
    </row>
    <row r="235" s="2" customFormat="1" ht="21.75" customHeight="1">
      <c r="A235" s="40"/>
      <c r="B235" s="41"/>
      <c r="C235" s="215" t="s">
        <v>264</v>
      </c>
      <c r="D235" s="215" t="s">
        <v>185</v>
      </c>
      <c r="E235" s="216" t="s">
        <v>1307</v>
      </c>
      <c r="F235" s="217" t="s">
        <v>1308</v>
      </c>
      <c r="G235" s="218" t="s">
        <v>188</v>
      </c>
      <c r="H235" s="219">
        <v>6</v>
      </c>
      <c r="I235" s="220"/>
      <c r="J235" s="221">
        <f>ROUND(I235*H235,2)</f>
        <v>0</v>
      </c>
      <c r="K235" s="217" t="s">
        <v>189</v>
      </c>
      <c r="L235" s="46"/>
      <c r="M235" s="222" t="s">
        <v>19</v>
      </c>
      <c r="N235" s="223" t="s">
        <v>46</v>
      </c>
      <c r="O235" s="86"/>
      <c r="P235" s="224">
        <f>O235*H235</f>
        <v>0</v>
      </c>
      <c r="Q235" s="224">
        <v>0.012619999999999999</v>
      </c>
      <c r="R235" s="224">
        <f>Q235*H235</f>
        <v>0.075719999999999996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190</v>
      </c>
      <c r="AT235" s="226" t="s">
        <v>185</v>
      </c>
      <c r="AU235" s="226" t="s">
        <v>84</v>
      </c>
      <c r="AY235" s="19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190</v>
      </c>
      <c r="BM235" s="226" t="s">
        <v>1309</v>
      </c>
    </row>
    <row r="236" s="2" customFormat="1">
      <c r="A236" s="40"/>
      <c r="B236" s="41"/>
      <c r="C236" s="42"/>
      <c r="D236" s="228" t="s">
        <v>192</v>
      </c>
      <c r="E236" s="42"/>
      <c r="F236" s="229" t="s">
        <v>1310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192</v>
      </c>
      <c r="AU236" s="19" t="s">
        <v>84</v>
      </c>
    </row>
    <row r="237" s="13" customFormat="1">
      <c r="A237" s="13"/>
      <c r="B237" s="233"/>
      <c r="C237" s="234"/>
      <c r="D237" s="235" t="s">
        <v>194</v>
      </c>
      <c r="E237" s="236" t="s">
        <v>19</v>
      </c>
      <c r="F237" s="237" t="s">
        <v>1311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194</v>
      </c>
      <c r="AU237" s="243" t="s">
        <v>84</v>
      </c>
      <c r="AV237" s="13" t="s">
        <v>82</v>
      </c>
      <c r="AW237" s="13" t="s">
        <v>36</v>
      </c>
      <c r="AX237" s="13" t="s">
        <v>75</v>
      </c>
      <c r="AY237" s="243" t="s">
        <v>183</v>
      </c>
    </row>
    <row r="238" s="13" customFormat="1">
      <c r="A238" s="13"/>
      <c r="B238" s="233"/>
      <c r="C238" s="234"/>
      <c r="D238" s="235" t="s">
        <v>194</v>
      </c>
      <c r="E238" s="236" t="s">
        <v>19</v>
      </c>
      <c r="F238" s="237" t="s">
        <v>1312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194</v>
      </c>
      <c r="AU238" s="243" t="s">
        <v>84</v>
      </c>
      <c r="AV238" s="13" t="s">
        <v>82</v>
      </c>
      <c r="AW238" s="13" t="s">
        <v>36</v>
      </c>
      <c r="AX238" s="13" t="s">
        <v>75</v>
      </c>
      <c r="AY238" s="243" t="s">
        <v>183</v>
      </c>
    </row>
    <row r="239" s="13" customFormat="1">
      <c r="A239" s="13"/>
      <c r="B239" s="233"/>
      <c r="C239" s="234"/>
      <c r="D239" s="235" t="s">
        <v>194</v>
      </c>
      <c r="E239" s="236" t="s">
        <v>19</v>
      </c>
      <c r="F239" s="237" t="s">
        <v>1313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194</v>
      </c>
      <c r="AU239" s="243" t="s">
        <v>84</v>
      </c>
      <c r="AV239" s="13" t="s">
        <v>82</v>
      </c>
      <c r="AW239" s="13" t="s">
        <v>36</v>
      </c>
      <c r="AX239" s="13" t="s">
        <v>75</v>
      </c>
      <c r="AY239" s="243" t="s">
        <v>183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1314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194</v>
      </c>
      <c r="AU240" s="243" t="s">
        <v>84</v>
      </c>
      <c r="AV240" s="13" t="s">
        <v>82</v>
      </c>
      <c r="AW240" s="13" t="s">
        <v>36</v>
      </c>
      <c r="AX240" s="13" t="s">
        <v>75</v>
      </c>
      <c r="AY240" s="243" t="s">
        <v>183</v>
      </c>
    </row>
    <row r="241" s="13" customFormat="1">
      <c r="A241" s="13"/>
      <c r="B241" s="233"/>
      <c r="C241" s="234"/>
      <c r="D241" s="235" t="s">
        <v>194</v>
      </c>
      <c r="E241" s="236" t="s">
        <v>19</v>
      </c>
      <c r="F241" s="237" t="s">
        <v>1315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194</v>
      </c>
      <c r="AU241" s="243" t="s">
        <v>84</v>
      </c>
      <c r="AV241" s="13" t="s">
        <v>82</v>
      </c>
      <c r="AW241" s="13" t="s">
        <v>36</v>
      </c>
      <c r="AX241" s="13" t="s">
        <v>75</v>
      </c>
      <c r="AY241" s="243" t="s">
        <v>183</v>
      </c>
    </row>
    <row r="242" s="13" customFormat="1">
      <c r="A242" s="13"/>
      <c r="B242" s="233"/>
      <c r="C242" s="234"/>
      <c r="D242" s="235" t="s">
        <v>194</v>
      </c>
      <c r="E242" s="236" t="s">
        <v>19</v>
      </c>
      <c r="F242" s="237" t="s">
        <v>1316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194</v>
      </c>
      <c r="AU242" s="243" t="s">
        <v>84</v>
      </c>
      <c r="AV242" s="13" t="s">
        <v>82</v>
      </c>
      <c r="AW242" s="13" t="s">
        <v>36</v>
      </c>
      <c r="AX242" s="13" t="s">
        <v>75</v>
      </c>
      <c r="AY242" s="243" t="s">
        <v>183</v>
      </c>
    </row>
    <row r="243" s="13" customFormat="1">
      <c r="A243" s="13"/>
      <c r="B243" s="233"/>
      <c r="C243" s="234"/>
      <c r="D243" s="235" t="s">
        <v>194</v>
      </c>
      <c r="E243" s="236" t="s">
        <v>19</v>
      </c>
      <c r="F243" s="237" t="s">
        <v>1317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194</v>
      </c>
      <c r="AU243" s="243" t="s">
        <v>84</v>
      </c>
      <c r="AV243" s="13" t="s">
        <v>82</v>
      </c>
      <c r="AW243" s="13" t="s">
        <v>36</v>
      </c>
      <c r="AX243" s="13" t="s">
        <v>75</v>
      </c>
      <c r="AY243" s="243" t="s">
        <v>183</v>
      </c>
    </row>
    <row r="244" s="13" customFormat="1">
      <c r="A244" s="13"/>
      <c r="B244" s="233"/>
      <c r="C244" s="234"/>
      <c r="D244" s="235" t="s">
        <v>194</v>
      </c>
      <c r="E244" s="236" t="s">
        <v>19</v>
      </c>
      <c r="F244" s="237" t="s">
        <v>1318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194</v>
      </c>
      <c r="AU244" s="243" t="s">
        <v>84</v>
      </c>
      <c r="AV244" s="13" t="s">
        <v>82</v>
      </c>
      <c r="AW244" s="13" t="s">
        <v>36</v>
      </c>
      <c r="AX244" s="13" t="s">
        <v>75</v>
      </c>
      <c r="AY244" s="243" t="s">
        <v>183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1319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194</v>
      </c>
      <c r="AU245" s="243" t="s">
        <v>84</v>
      </c>
      <c r="AV245" s="13" t="s">
        <v>82</v>
      </c>
      <c r="AW245" s="13" t="s">
        <v>36</v>
      </c>
      <c r="AX245" s="13" t="s">
        <v>75</v>
      </c>
      <c r="AY245" s="243" t="s">
        <v>183</v>
      </c>
    </row>
    <row r="246" s="14" customFormat="1">
      <c r="A246" s="14"/>
      <c r="B246" s="244"/>
      <c r="C246" s="245"/>
      <c r="D246" s="235" t="s">
        <v>194</v>
      </c>
      <c r="E246" s="246" t="s">
        <v>19</v>
      </c>
      <c r="F246" s="247" t="s">
        <v>1320</v>
      </c>
      <c r="G246" s="245"/>
      <c r="H246" s="248">
        <v>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194</v>
      </c>
      <c r="AU246" s="254" t="s">
        <v>84</v>
      </c>
      <c r="AV246" s="14" t="s">
        <v>84</v>
      </c>
      <c r="AW246" s="14" t="s">
        <v>36</v>
      </c>
      <c r="AX246" s="14" t="s">
        <v>75</v>
      </c>
      <c r="AY246" s="254" t="s">
        <v>183</v>
      </c>
    </row>
    <row r="247" s="15" customFormat="1">
      <c r="A247" s="15"/>
      <c r="B247" s="259"/>
      <c r="C247" s="260"/>
      <c r="D247" s="235" t="s">
        <v>194</v>
      </c>
      <c r="E247" s="261" t="s">
        <v>19</v>
      </c>
      <c r="F247" s="262" t="s">
        <v>320</v>
      </c>
      <c r="G247" s="260"/>
      <c r="H247" s="263">
        <v>6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194</v>
      </c>
      <c r="AU247" s="269" t="s">
        <v>84</v>
      </c>
      <c r="AV247" s="15" t="s">
        <v>190</v>
      </c>
      <c r="AW247" s="15" t="s">
        <v>36</v>
      </c>
      <c r="AX247" s="15" t="s">
        <v>82</v>
      </c>
      <c r="AY247" s="269" t="s">
        <v>183</v>
      </c>
    </row>
    <row r="248" s="2" customFormat="1" ht="24.15" customHeight="1">
      <c r="A248" s="40"/>
      <c r="B248" s="41"/>
      <c r="C248" s="215" t="s">
        <v>8</v>
      </c>
      <c r="D248" s="215" t="s">
        <v>185</v>
      </c>
      <c r="E248" s="216" t="s">
        <v>1321</v>
      </c>
      <c r="F248" s="217" t="s">
        <v>1322</v>
      </c>
      <c r="G248" s="218" t="s">
        <v>229</v>
      </c>
      <c r="H248" s="219">
        <v>4.2930000000000001</v>
      </c>
      <c r="I248" s="220"/>
      <c r="J248" s="221">
        <f>ROUND(I248*H248,2)</f>
        <v>0</v>
      </c>
      <c r="K248" s="217" t="s">
        <v>189</v>
      </c>
      <c r="L248" s="46"/>
      <c r="M248" s="222" t="s">
        <v>19</v>
      </c>
      <c r="N248" s="223" t="s">
        <v>46</v>
      </c>
      <c r="O248" s="86"/>
      <c r="P248" s="224">
        <f>O248*H248</f>
        <v>0</v>
      </c>
      <c r="Q248" s="224">
        <v>1.3271500000000001</v>
      </c>
      <c r="R248" s="224">
        <f>Q248*H248</f>
        <v>5.69745495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190</v>
      </c>
      <c r="AT248" s="226" t="s">
        <v>185</v>
      </c>
      <c r="AU248" s="226" t="s">
        <v>84</v>
      </c>
      <c r="AY248" s="19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190</v>
      </c>
      <c r="BM248" s="226" t="s">
        <v>1323</v>
      </c>
    </row>
    <row r="249" s="2" customFormat="1">
      <c r="A249" s="40"/>
      <c r="B249" s="41"/>
      <c r="C249" s="42"/>
      <c r="D249" s="228" t="s">
        <v>192</v>
      </c>
      <c r="E249" s="42"/>
      <c r="F249" s="229" t="s">
        <v>1324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192</v>
      </c>
      <c r="AU249" s="19" t="s">
        <v>84</v>
      </c>
    </row>
    <row r="250" s="13" customFormat="1">
      <c r="A250" s="13"/>
      <c r="B250" s="233"/>
      <c r="C250" s="234"/>
      <c r="D250" s="235" t="s">
        <v>194</v>
      </c>
      <c r="E250" s="236" t="s">
        <v>19</v>
      </c>
      <c r="F250" s="237" t="s">
        <v>795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194</v>
      </c>
      <c r="AU250" s="243" t="s">
        <v>84</v>
      </c>
      <c r="AV250" s="13" t="s">
        <v>82</v>
      </c>
      <c r="AW250" s="13" t="s">
        <v>36</v>
      </c>
      <c r="AX250" s="13" t="s">
        <v>75</v>
      </c>
      <c r="AY250" s="243" t="s">
        <v>183</v>
      </c>
    </row>
    <row r="251" s="13" customFormat="1">
      <c r="A251" s="13"/>
      <c r="B251" s="233"/>
      <c r="C251" s="234"/>
      <c r="D251" s="235" t="s">
        <v>194</v>
      </c>
      <c r="E251" s="236" t="s">
        <v>19</v>
      </c>
      <c r="F251" s="237" t="s">
        <v>796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194</v>
      </c>
      <c r="AU251" s="243" t="s">
        <v>84</v>
      </c>
      <c r="AV251" s="13" t="s">
        <v>82</v>
      </c>
      <c r="AW251" s="13" t="s">
        <v>36</v>
      </c>
      <c r="AX251" s="13" t="s">
        <v>75</v>
      </c>
      <c r="AY251" s="243" t="s">
        <v>183</v>
      </c>
    </row>
    <row r="252" s="13" customFormat="1">
      <c r="A252" s="13"/>
      <c r="B252" s="233"/>
      <c r="C252" s="234"/>
      <c r="D252" s="235" t="s">
        <v>194</v>
      </c>
      <c r="E252" s="236" t="s">
        <v>19</v>
      </c>
      <c r="F252" s="237" t="s">
        <v>797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194</v>
      </c>
      <c r="AU252" s="243" t="s">
        <v>84</v>
      </c>
      <c r="AV252" s="13" t="s">
        <v>82</v>
      </c>
      <c r="AW252" s="13" t="s">
        <v>36</v>
      </c>
      <c r="AX252" s="13" t="s">
        <v>75</v>
      </c>
      <c r="AY252" s="243" t="s">
        <v>183</v>
      </c>
    </row>
    <row r="253" s="13" customFormat="1">
      <c r="A253" s="13"/>
      <c r="B253" s="233"/>
      <c r="C253" s="234"/>
      <c r="D253" s="235" t="s">
        <v>194</v>
      </c>
      <c r="E253" s="236" t="s">
        <v>19</v>
      </c>
      <c r="F253" s="237" t="s">
        <v>761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194</v>
      </c>
      <c r="AU253" s="243" t="s">
        <v>84</v>
      </c>
      <c r="AV253" s="13" t="s">
        <v>82</v>
      </c>
      <c r="AW253" s="13" t="s">
        <v>36</v>
      </c>
      <c r="AX253" s="13" t="s">
        <v>75</v>
      </c>
      <c r="AY253" s="243" t="s">
        <v>183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760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194</v>
      </c>
      <c r="AU254" s="243" t="s">
        <v>84</v>
      </c>
      <c r="AV254" s="13" t="s">
        <v>82</v>
      </c>
      <c r="AW254" s="13" t="s">
        <v>36</v>
      </c>
      <c r="AX254" s="13" t="s">
        <v>75</v>
      </c>
      <c r="AY254" s="243" t="s">
        <v>183</v>
      </c>
    </row>
    <row r="255" s="13" customFormat="1">
      <c r="A255" s="13"/>
      <c r="B255" s="233"/>
      <c r="C255" s="234"/>
      <c r="D255" s="235" t="s">
        <v>194</v>
      </c>
      <c r="E255" s="236" t="s">
        <v>19</v>
      </c>
      <c r="F255" s="237" t="s">
        <v>759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194</v>
      </c>
      <c r="AU255" s="243" t="s">
        <v>84</v>
      </c>
      <c r="AV255" s="13" t="s">
        <v>82</v>
      </c>
      <c r="AW255" s="13" t="s">
        <v>36</v>
      </c>
      <c r="AX255" s="13" t="s">
        <v>75</v>
      </c>
      <c r="AY255" s="243" t="s">
        <v>183</v>
      </c>
    </row>
    <row r="256" s="13" customFormat="1">
      <c r="A256" s="13"/>
      <c r="B256" s="233"/>
      <c r="C256" s="234"/>
      <c r="D256" s="235" t="s">
        <v>194</v>
      </c>
      <c r="E256" s="236" t="s">
        <v>19</v>
      </c>
      <c r="F256" s="237" t="s">
        <v>798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194</v>
      </c>
      <c r="AU256" s="243" t="s">
        <v>84</v>
      </c>
      <c r="AV256" s="13" t="s">
        <v>82</v>
      </c>
      <c r="AW256" s="13" t="s">
        <v>36</v>
      </c>
      <c r="AX256" s="13" t="s">
        <v>75</v>
      </c>
      <c r="AY256" s="243" t="s">
        <v>183</v>
      </c>
    </row>
    <row r="257" s="13" customFormat="1">
      <c r="A257" s="13"/>
      <c r="B257" s="233"/>
      <c r="C257" s="234"/>
      <c r="D257" s="235" t="s">
        <v>194</v>
      </c>
      <c r="E257" s="236" t="s">
        <v>19</v>
      </c>
      <c r="F257" s="237" t="s">
        <v>759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194</v>
      </c>
      <c r="AU257" s="243" t="s">
        <v>84</v>
      </c>
      <c r="AV257" s="13" t="s">
        <v>82</v>
      </c>
      <c r="AW257" s="13" t="s">
        <v>36</v>
      </c>
      <c r="AX257" s="13" t="s">
        <v>75</v>
      </c>
      <c r="AY257" s="243" t="s">
        <v>183</v>
      </c>
    </row>
    <row r="258" s="13" customFormat="1">
      <c r="A258" s="13"/>
      <c r="B258" s="233"/>
      <c r="C258" s="234"/>
      <c r="D258" s="235" t="s">
        <v>194</v>
      </c>
      <c r="E258" s="236" t="s">
        <v>19</v>
      </c>
      <c r="F258" s="237" t="s">
        <v>760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194</v>
      </c>
      <c r="AU258" s="243" t="s">
        <v>84</v>
      </c>
      <c r="AV258" s="13" t="s">
        <v>82</v>
      </c>
      <c r="AW258" s="13" t="s">
        <v>36</v>
      </c>
      <c r="AX258" s="13" t="s">
        <v>75</v>
      </c>
      <c r="AY258" s="243" t="s">
        <v>183</v>
      </c>
    </row>
    <row r="259" s="13" customFormat="1">
      <c r="A259" s="13"/>
      <c r="B259" s="233"/>
      <c r="C259" s="234"/>
      <c r="D259" s="235" t="s">
        <v>194</v>
      </c>
      <c r="E259" s="236" t="s">
        <v>19</v>
      </c>
      <c r="F259" s="237" t="s">
        <v>761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194</v>
      </c>
      <c r="AU259" s="243" t="s">
        <v>84</v>
      </c>
      <c r="AV259" s="13" t="s">
        <v>82</v>
      </c>
      <c r="AW259" s="13" t="s">
        <v>36</v>
      </c>
      <c r="AX259" s="13" t="s">
        <v>75</v>
      </c>
      <c r="AY259" s="243" t="s">
        <v>183</v>
      </c>
    </row>
    <row r="260" s="13" customFormat="1">
      <c r="A260" s="13"/>
      <c r="B260" s="233"/>
      <c r="C260" s="234"/>
      <c r="D260" s="235" t="s">
        <v>194</v>
      </c>
      <c r="E260" s="236" t="s">
        <v>19</v>
      </c>
      <c r="F260" s="237" t="s">
        <v>799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194</v>
      </c>
      <c r="AU260" s="243" t="s">
        <v>84</v>
      </c>
      <c r="AV260" s="13" t="s">
        <v>82</v>
      </c>
      <c r="AW260" s="13" t="s">
        <v>36</v>
      </c>
      <c r="AX260" s="13" t="s">
        <v>75</v>
      </c>
      <c r="AY260" s="243" t="s">
        <v>183</v>
      </c>
    </row>
    <row r="261" s="14" customFormat="1">
      <c r="A261" s="14"/>
      <c r="B261" s="244"/>
      <c r="C261" s="245"/>
      <c r="D261" s="235" t="s">
        <v>194</v>
      </c>
      <c r="E261" s="246" t="s">
        <v>19</v>
      </c>
      <c r="F261" s="247" t="s">
        <v>1325</v>
      </c>
      <c r="G261" s="245"/>
      <c r="H261" s="248">
        <v>0.82799999999999996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194</v>
      </c>
      <c r="AU261" s="254" t="s">
        <v>84</v>
      </c>
      <c r="AV261" s="14" t="s">
        <v>84</v>
      </c>
      <c r="AW261" s="14" t="s">
        <v>36</v>
      </c>
      <c r="AX261" s="14" t="s">
        <v>75</v>
      </c>
      <c r="AY261" s="254" t="s">
        <v>183</v>
      </c>
    </row>
    <row r="262" s="14" customFormat="1">
      <c r="A262" s="14"/>
      <c r="B262" s="244"/>
      <c r="C262" s="245"/>
      <c r="D262" s="235" t="s">
        <v>194</v>
      </c>
      <c r="E262" s="246" t="s">
        <v>19</v>
      </c>
      <c r="F262" s="247" t="s">
        <v>1326</v>
      </c>
      <c r="G262" s="245"/>
      <c r="H262" s="248">
        <v>1.542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194</v>
      </c>
      <c r="AU262" s="254" t="s">
        <v>84</v>
      </c>
      <c r="AV262" s="14" t="s">
        <v>84</v>
      </c>
      <c r="AW262" s="14" t="s">
        <v>36</v>
      </c>
      <c r="AX262" s="14" t="s">
        <v>75</v>
      </c>
      <c r="AY262" s="254" t="s">
        <v>183</v>
      </c>
    </row>
    <row r="263" s="14" customFormat="1">
      <c r="A263" s="14"/>
      <c r="B263" s="244"/>
      <c r="C263" s="245"/>
      <c r="D263" s="235" t="s">
        <v>194</v>
      </c>
      <c r="E263" s="246" t="s">
        <v>19</v>
      </c>
      <c r="F263" s="247" t="s">
        <v>1327</v>
      </c>
      <c r="G263" s="245"/>
      <c r="H263" s="248">
        <v>1.0369999999999999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194</v>
      </c>
      <c r="AU263" s="254" t="s">
        <v>84</v>
      </c>
      <c r="AV263" s="14" t="s">
        <v>84</v>
      </c>
      <c r="AW263" s="14" t="s">
        <v>36</v>
      </c>
      <c r="AX263" s="14" t="s">
        <v>75</v>
      </c>
      <c r="AY263" s="254" t="s">
        <v>183</v>
      </c>
    </row>
    <row r="264" s="14" customFormat="1">
      <c r="A264" s="14"/>
      <c r="B264" s="244"/>
      <c r="C264" s="245"/>
      <c r="D264" s="235" t="s">
        <v>194</v>
      </c>
      <c r="E264" s="246" t="s">
        <v>19</v>
      </c>
      <c r="F264" s="247" t="s">
        <v>1328</v>
      </c>
      <c r="G264" s="245"/>
      <c r="H264" s="248">
        <v>0.88600000000000001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194</v>
      </c>
      <c r="AU264" s="254" t="s">
        <v>84</v>
      </c>
      <c r="AV264" s="14" t="s">
        <v>84</v>
      </c>
      <c r="AW264" s="14" t="s">
        <v>36</v>
      </c>
      <c r="AX264" s="14" t="s">
        <v>75</v>
      </c>
      <c r="AY264" s="254" t="s">
        <v>183</v>
      </c>
    </row>
    <row r="265" s="15" customFormat="1">
      <c r="A265" s="15"/>
      <c r="B265" s="259"/>
      <c r="C265" s="260"/>
      <c r="D265" s="235" t="s">
        <v>194</v>
      </c>
      <c r="E265" s="261" t="s">
        <v>19</v>
      </c>
      <c r="F265" s="262" t="s">
        <v>320</v>
      </c>
      <c r="G265" s="260"/>
      <c r="H265" s="263">
        <v>4.2930000000000001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194</v>
      </c>
      <c r="AU265" s="269" t="s">
        <v>84</v>
      </c>
      <c r="AV265" s="15" t="s">
        <v>190</v>
      </c>
      <c r="AW265" s="15" t="s">
        <v>36</v>
      </c>
      <c r="AX265" s="15" t="s">
        <v>82</v>
      </c>
      <c r="AY265" s="269" t="s">
        <v>183</v>
      </c>
    </row>
    <row r="266" s="2" customFormat="1" ht="24.15" customHeight="1">
      <c r="A266" s="40"/>
      <c r="B266" s="41"/>
      <c r="C266" s="215" t="s">
        <v>277</v>
      </c>
      <c r="D266" s="215" t="s">
        <v>185</v>
      </c>
      <c r="E266" s="216" t="s">
        <v>746</v>
      </c>
      <c r="F266" s="217" t="s">
        <v>747</v>
      </c>
      <c r="G266" s="218" t="s">
        <v>304</v>
      </c>
      <c r="H266" s="219">
        <v>11.4</v>
      </c>
      <c r="I266" s="220"/>
      <c r="J266" s="221">
        <f>ROUND(I266*H266,2)</f>
        <v>0</v>
      </c>
      <c r="K266" s="217" t="s">
        <v>189</v>
      </c>
      <c r="L266" s="46"/>
      <c r="M266" s="222" t="s">
        <v>19</v>
      </c>
      <c r="N266" s="223" t="s">
        <v>46</v>
      </c>
      <c r="O266" s="86"/>
      <c r="P266" s="224">
        <f>O266*H266</f>
        <v>0</v>
      </c>
      <c r="Q266" s="224">
        <v>0.17111999999999999</v>
      </c>
      <c r="R266" s="224">
        <f>Q266*H266</f>
        <v>1.9507680000000001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190</v>
      </c>
      <c r="AT266" s="226" t="s">
        <v>185</v>
      </c>
      <c r="AU266" s="226" t="s">
        <v>84</v>
      </c>
      <c r="AY266" s="19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82</v>
      </c>
      <c r="BK266" s="227">
        <f>ROUND(I266*H266,2)</f>
        <v>0</v>
      </c>
      <c r="BL266" s="19" t="s">
        <v>190</v>
      </c>
      <c r="BM266" s="226" t="s">
        <v>748</v>
      </c>
    </row>
    <row r="267" s="2" customFormat="1">
      <c r="A267" s="40"/>
      <c r="B267" s="41"/>
      <c r="C267" s="42"/>
      <c r="D267" s="228" t="s">
        <v>192</v>
      </c>
      <c r="E267" s="42"/>
      <c r="F267" s="229" t="s">
        <v>749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192</v>
      </c>
      <c r="AU267" s="19" t="s">
        <v>84</v>
      </c>
    </row>
    <row r="268" s="13" customFormat="1">
      <c r="A268" s="13"/>
      <c r="B268" s="233"/>
      <c r="C268" s="234"/>
      <c r="D268" s="235" t="s">
        <v>194</v>
      </c>
      <c r="E268" s="236" t="s">
        <v>19</v>
      </c>
      <c r="F268" s="237" t="s">
        <v>750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194</v>
      </c>
      <c r="AU268" s="243" t="s">
        <v>84</v>
      </c>
      <c r="AV268" s="13" t="s">
        <v>82</v>
      </c>
      <c r="AW268" s="13" t="s">
        <v>36</v>
      </c>
      <c r="AX268" s="13" t="s">
        <v>75</v>
      </c>
      <c r="AY268" s="243" t="s">
        <v>183</v>
      </c>
    </row>
    <row r="269" s="13" customFormat="1">
      <c r="A269" s="13"/>
      <c r="B269" s="233"/>
      <c r="C269" s="234"/>
      <c r="D269" s="235" t="s">
        <v>194</v>
      </c>
      <c r="E269" s="236" t="s">
        <v>19</v>
      </c>
      <c r="F269" s="237" t="s">
        <v>751</v>
      </c>
      <c r="G269" s="234"/>
      <c r="H269" s="236" t="s">
        <v>19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194</v>
      </c>
      <c r="AU269" s="243" t="s">
        <v>84</v>
      </c>
      <c r="AV269" s="13" t="s">
        <v>82</v>
      </c>
      <c r="AW269" s="13" t="s">
        <v>36</v>
      </c>
      <c r="AX269" s="13" t="s">
        <v>75</v>
      </c>
      <c r="AY269" s="243" t="s">
        <v>183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752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194</v>
      </c>
      <c r="AU270" s="243" t="s">
        <v>84</v>
      </c>
      <c r="AV270" s="13" t="s">
        <v>82</v>
      </c>
      <c r="AW270" s="13" t="s">
        <v>36</v>
      </c>
      <c r="AX270" s="13" t="s">
        <v>75</v>
      </c>
      <c r="AY270" s="243" t="s">
        <v>183</v>
      </c>
    </row>
    <row r="271" s="13" customFormat="1">
      <c r="A271" s="13"/>
      <c r="B271" s="233"/>
      <c r="C271" s="234"/>
      <c r="D271" s="235" t="s">
        <v>194</v>
      </c>
      <c r="E271" s="236" t="s">
        <v>19</v>
      </c>
      <c r="F271" s="237" t="s">
        <v>753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194</v>
      </c>
      <c r="AU271" s="243" t="s">
        <v>84</v>
      </c>
      <c r="AV271" s="13" t="s">
        <v>82</v>
      </c>
      <c r="AW271" s="13" t="s">
        <v>36</v>
      </c>
      <c r="AX271" s="13" t="s">
        <v>75</v>
      </c>
      <c r="AY271" s="243" t="s">
        <v>183</v>
      </c>
    </row>
    <row r="272" s="13" customFormat="1">
      <c r="A272" s="13"/>
      <c r="B272" s="233"/>
      <c r="C272" s="234"/>
      <c r="D272" s="235" t="s">
        <v>194</v>
      </c>
      <c r="E272" s="236" t="s">
        <v>19</v>
      </c>
      <c r="F272" s="237" t="s">
        <v>754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194</v>
      </c>
      <c r="AU272" s="243" t="s">
        <v>84</v>
      </c>
      <c r="AV272" s="13" t="s">
        <v>82</v>
      </c>
      <c r="AW272" s="13" t="s">
        <v>36</v>
      </c>
      <c r="AX272" s="13" t="s">
        <v>75</v>
      </c>
      <c r="AY272" s="243" t="s">
        <v>183</v>
      </c>
    </row>
    <row r="273" s="13" customFormat="1">
      <c r="A273" s="13"/>
      <c r="B273" s="233"/>
      <c r="C273" s="234"/>
      <c r="D273" s="235" t="s">
        <v>194</v>
      </c>
      <c r="E273" s="236" t="s">
        <v>19</v>
      </c>
      <c r="F273" s="237" t="s">
        <v>755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194</v>
      </c>
      <c r="AU273" s="243" t="s">
        <v>84</v>
      </c>
      <c r="AV273" s="13" t="s">
        <v>82</v>
      </c>
      <c r="AW273" s="13" t="s">
        <v>36</v>
      </c>
      <c r="AX273" s="13" t="s">
        <v>75</v>
      </c>
      <c r="AY273" s="243" t="s">
        <v>183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756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194</v>
      </c>
      <c r="AU274" s="243" t="s">
        <v>84</v>
      </c>
      <c r="AV274" s="13" t="s">
        <v>82</v>
      </c>
      <c r="AW274" s="13" t="s">
        <v>36</v>
      </c>
      <c r="AX274" s="13" t="s">
        <v>75</v>
      </c>
      <c r="AY274" s="243" t="s">
        <v>183</v>
      </c>
    </row>
    <row r="275" s="13" customFormat="1">
      <c r="A275" s="13"/>
      <c r="B275" s="233"/>
      <c r="C275" s="234"/>
      <c r="D275" s="235" t="s">
        <v>194</v>
      </c>
      <c r="E275" s="236" t="s">
        <v>19</v>
      </c>
      <c r="F275" s="237" t="s">
        <v>757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194</v>
      </c>
      <c r="AU275" s="243" t="s">
        <v>84</v>
      </c>
      <c r="AV275" s="13" t="s">
        <v>82</v>
      </c>
      <c r="AW275" s="13" t="s">
        <v>36</v>
      </c>
      <c r="AX275" s="13" t="s">
        <v>75</v>
      </c>
      <c r="AY275" s="243" t="s">
        <v>183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758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194</v>
      </c>
      <c r="AU276" s="243" t="s">
        <v>84</v>
      </c>
      <c r="AV276" s="13" t="s">
        <v>82</v>
      </c>
      <c r="AW276" s="13" t="s">
        <v>36</v>
      </c>
      <c r="AX276" s="13" t="s">
        <v>75</v>
      </c>
      <c r="AY276" s="243" t="s">
        <v>183</v>
      </c>
    </row>
    <row r="277" s="13" customFormat="1">
      <c r="A277" s="13"/>
      <c r="B277" s="233"/>
      <c r="C277" s="234"/>
      <c r="D277" s="235" t="s">
        <v>194</v>
      </c>
      <c r="E277" s="236" t="s">
        <v>19</v>
      </c>
      <c r="F277" s="237" t="s">
        <v>759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194</v>
      </c>
      <c r="AU277" s="243" t="s">
        <v>84</v>
      </c>
      <c r="AV277" s="13" t="s">
        <v>82</v>
      </c>
      <c r="AW277" s="13" t="s">
        <v>36</v>
      </c>
      <c r="AX277" s="13" t="s">
        <v>75</v>
      </c>
      <c r="AY277" s="243" t="s">
        <v>183</v>
      </c>
    </row>
    <row r="278" s="13" customFormat="1">
      <c r="A278" s="13"/>
      <c r="B278" s="233"/>
      <c r="C278" s="234"/>
      <c r="D278" s="235" t="s">
        <v>194</v>
      </c>
      <c r="E278" s="236" t="s">
        <v>19</v>
      </c>
      <c r="F278" s="237" t="s">
        <v>760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194</v>
      </c>
      <c r="AU278" s="243" t="s">
        <v>84</v>
      </c>
      <c r="AV278" s="13" t="s">
        <v>82</v>
      </c>
      <c r="AW278" s="13" t="s">
        <v>36</v>
      </c>
      <c r="AX278" s="13" t="s">
        <v>75</v>
      </c>
      <c r="AY278" s="243" t="s">
        <v>183</v>
      </c>
    </row>
    <row r="279" s="13" customFormat="1">
      <c r="A279" s="13"/>
      <c r="B279" s="233"/>
      <c r="C279" s="234"/>
      <c r="D279" s="235" t="s">
        <v>194</v>
      </c>
      <c r="E279" s="236" t="s">
        <v>19</v>
      </c>
      <c r="F279" s="237" t="s">
        <v>761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194</v>
      </c>
      <c r="AU279" s="243" t="s">
        <v>84</v>
      </c>
      <c r="AV279" s="13" t="s">
        <v>82</v>
      </c>
      <c r="AW279" s="13" t="s">
        <v>36</v>
      </c>
      <c r="AX279" s="13" t="s">
        <v>75</v>
      </c>
      <c r="AY279" s="243" t="s">
        <v>183</v>
      </c>
    </row>
    <row r="280" s="13" customFormat="1">
      <c r="A280" s="13"/>
      <c r="B280" s="233"/>
      <c r="C280" s="234"/>
      <c r="D280" s="235" t="s">
        <v>194</v>
      </c>
      <c r="E280" s="236" t="s">
        <v>19</v>
      </c>
      <c r="F280" s="237" t="s">
        <v>762</v>
      </c>
      <c r="G280" s="234"/>
      <c r="H280" s="236" t="s">
        <v>19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194</v>
      </c>
      <c r="AU280" s="243" t="s">
        <v>84</v>
      </c>
      <c r="AV280" s="13" t="s">
        <v>82</v>
      </c>
      <c r="AW280" s="13" t="s">
        <v>36</v>
      </c>
      <c r="AX280" s="13" t="s">
        <v>75</v>
      </c>
      <c r="AY280" s="243" t="s">
        <v>183</v>
      </c>
    </row>
    <row r="281" s="14" customFormat="1">
      <c r="A281" s="14"/>
      <c r="B281" s="244"/>
      <c r="C281" s="245"/>
      <c r="D281" s="235" t="s">
        <v>194</v>
      </c>
      <c r="E281" s="246" t="s">
        <v>19</v>
      </c>
      <c r="F281" s="247" t="s">
        <v>763</v>
      </c>
      <c r="G281" s="245"/>
      <c r="H281" s="248">
        <v>28.350000000000001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194</v>
      </c>
      <c r="AU281" s="254" t="s">
        <v>84</v>
      </c>
      <c r="AV281" s="14" t="s">
        <v>84</v>
      </c>
      <c r="AW281" s="14" t="s">
        <v>36</v>
      </c>
      <c r="AX281" s="14" t="s">
        <v>75</v>
      </c>
      <c r="AY281" s="254" t="s">
        <v>183</v>
      </c>
    </row>
    <row r="282" s="14" customFormat="1">
      <c r="A282" s="14"/>
      <c r="B282" s="244"/>
      <c r="C282" s="245"/>
      <c r="D282" s="235" t="s">
        <v>194</v>
      </c>
      <c r="E282" s="246" t="s">
        <v>19</v>
      </c>
      <c r="F282" s="247" t="s">
        <v>764</v>
      </c>
      <c r="G282" s="245"/>
      <c r="H282" s="248">
        <v>10.5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194</v>
      </c>
      <c r="AU282" s="254" t="s">
        <v>84</v>
      </c>
      <c r="AV282" s="14" t="s">
        <v>84</v>
      </c>
      <c r="AW282" s="14" t="s">
        <v>36</v>
      </c>
      <c r="AX282" s="14" t="s">
        <v>75</v>
      </c>
      <c r="AY282" s="254" t="s">
        <v>183</v>
      </c>
    </row>
    <row r="283" s="14" customFormat="1">
      <c r="A283" s="14"/>
      <c r="B283" s="244"/>
      <c r="C283" s="245"/>
      <c r="D283" s="235" t="s">
        <v>194</v>
      </c>
      <c r="E283" s="246" t="s">
        <v>19</v>
      </c>
      <c r="F283" s="247" t="s">
        <v>765</v>
      </c>
      <c r="G283" s="245"/>
      <c r="H283" s="248">
        <v>-6.6299999999999999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194</v>
      </c>
      <c r="AU283" s="254" t="s">
        <v>84</v>
      </c>
      <c r="AV283" s="14" t="s">
        <v>84</v>
      </c>
      <c r="AW283" s="14" t="s">
        <v>36</v>
      </c>
      <c r="AX283" s="14" t="s">
        <v>75</v>
      </c>
      <c r="AY283" s="254" t="s">
        <v>183</v>
      </c>
    </row>
    <row r="284" s="15" customFormat="1">
      <c r="A284" s="15"/>
      <c r="B284" s="259"/>
      <c r="C284" s="260"/>
      <c r="D284" s="235" t="s">
        <v>194</v>
      </c>
      <c r="E284" s="261" t="s">
        <v>19</v>
      </c>
      <c r="F284" s="262" t="s">
        <v>320</v>
      </c>
      <c r="G284" s="260"/>
      <c r="H284" s="263">
        <v>32.219999999999999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194</v>
      </c>
      <c r="AU284" s="269" t="s">
        <v>84</v>
      </c>
      <c r="AV284" s="15" t="s">
        <v>190</v>
      </c>
      <c r="AW284" s="15" t="s">
        <v>36</v>
      </c>
      <c r="AX284" s="15" t="s">
        <v>75</v>
      </c>
      <c r="AY284" s="269" t="s">
        <v>183</v>
      </c>
    </row>
    <row r="285" s="13" customFormat="1">
      <c r="A285" s="13"/>
      <c r="B285" s="233"/>
      <c r="C285" s="234"/>
      <c r="D285" s="235" t="s">
        <v>194</v>
      </c>
      <c r="E285" s="236" t="s">
        <v>19</v>
      </c>
      <c r="F285" s="237" t="s">
        <v>766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194</v>
      </c>
      <c r="AU285" s="243" t="s">
        <v>84</v>
      </c>
      <c r="AV285" s="13" t="s">
        <v>82</v>
      </c>
      <c r="AW285" s="13" t="s">
        <v>36</v>
      </c>
      <c r="AX285" s="13" t="s">
        <v>75</v>
      </c>
      <c r="AY285" s="243" t="s">
        <v>183</v>
      </c>
    </row>
    <row r="286" s="13" customFormat="1">
      <c r="A286" s="13"/>
      <c r="B286" s="233"/>
      <c r="C286" s="234"/>
      <c r="D286" s="235" t="s">
        <v>194</v>
      </c>
      <c r="E286" s="236" t="s">
        <v>19</v>
      </c>
      <c r="F286" s="237" t="s">
        <v>751</v>
      </c>
      <c r="G286" s="234"/>
      <c r="H286" s="236" t="s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194</v>
      </c>
      <c r="AU286" s="243" t="s">
        <v>84</v>
      </c>
      <c r="AV286" s="13" t="s">
        <v>82</v>
      </c>
      <c r="AW286" s="13" t="s">
        <v>36</v>
      </c>
      <c r="AX286" s="13" t="s">
        <v>75</v>
      </c>
      <c r="AY286" s="243" t="s">
        <v>183</v>
      </c>
    </row>
    <row r="287" s="13" customFormat="1">
      <c r="A287" s="13"/>
      <c r="B287" s="233"/>
      <c r="C287" s="234"/>
      <c r="D287" s="235" t="s">
        <v>194</v>
      </c>
      <c r="E287" s="236" t="s">
        <v>19</v>
      </c>
      <c r="F287" s="237" t="s">
        <v>767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194</v>
      </c>
      <c r="AU287" s="243" t="s">
        <v>84</v>
      </c>
      <c r="AV287" s="13" t="s">
        <v>82</v>
      </c>
      <c r="AW287" s="13" t="s">
        <v>36</v>
      </c>
      <c r="AX287" s="13" t="s">
        <v>75</v>
      </c>
      <c r="AY287" s="243" t="s">
        <v>183</v>
      </c>
    </row>
    <row r="288" s="13" customFormat="1">
      <c r="A288" s="13"/>
      <c r="B288" s="233"/>
      <c r="C288" s="234"/>
      <c r="D288" s="235" t="s">
        <v>194</v>
      </c>
      <c r="E288" s="236" t="s">
        <v>19</v>
      </c>
      <c r="F288" s="237" t="s">
        <v>768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194</v>
      </c>
      <c r="AU288" s="243" t="s">
        <v>84</v>
      </c>
      <c r="AV288" s="13" t="s">
        <v>82</v>
      </c>
      <c r="AW288" s="13" t="s">
        <v>36</v>
      </c>
      <c r="AX288" s="13" t="s">
        <v>75</v>
      </c>
      <c r="AY288" s="243" t="s">
        <v>183</v>
      </c>
    </row>
    <row r="289" s="13" customFormat="1">
      <c r="A289" s="13"/>
      <c r="B289" s="233"/>
      <c r="C289" s="234"/>
      <c r="D289" s="235" t="s">
        <v>194</v>
      </c>
      <c r="E289" s="236" t="s">
        <v>19</v>
      </c>
      <c r="F289" s="237" t="s">
        <v>753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194</v>
      </c>
      <c r="AU289" s="243" t="s">
        <v>84</v>
      </c>
      <c r="AV289" s="13" t="s">
        <v>82</v>
      </c>
      <c r="AW289" s="13" t="s">
        <v>36</v>
      </c>
      <c r="AX289" s="13" t="s">
        <v>75</v>
      </c>
      <c r="AY289" s="243" t="s">
        <v>183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754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194</v>
      </c>
      <c r="AU290" s="243" t="s">
        <v>84</v>
      </c>
      <c r="AV290" s="13" t="s">
        <v>82</v>
      </c>
      <c r="AW290" s="13" t="s">
        <v>36</v>
      </c>
      <c r="AX290" s="13" t="s">
        <v>75</v>
      </c>
      <c r="AY290" s="243" t="s">
        <v>183</v>
      </c>
    </row>
    <row r="291" s="13" customFormat="1">
      <c r="A291" s="13"/>
      <c r="B291" s="233"/>
      <c r="C291" s="234"/>
      <c r="D291" s="235" t="s">
        <v>194</v>
      </c>
      <c r="E291" s="236" t="s">
        <v>19</v>
      </c>
      <c r="F291" s="237" t="s">
        <v>755</v>
      </c>
      <c r="G291" s="234"/>
      <c r="H291" s="236" t="s">
        <v>19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194</v>
      </c>
      <c r="AU291" s="243" t="s">
        <v>84</v>
      </c>
      <c r="AV291" s="13" t="s">
        <v>82</v>
      </c>
      <c r="AW291" s="13" t="s">
        <v>36</v>
      </c>
      <c r="AX291" s="13" t="s">
        <v>75</v>
      </c>
      <c r="AY291" s="243" t="s">
        <v>183</v>
      </c>
    </row>
    <row r="292" s="13" customFormat="1">
      <c r="A292" s="13"/>
      <c r="B292" s="233"/>
      <c r="C292" s="234"/>
      <c r="D292" s="235" t="s">
        <v>194</v>
      </c>
      <c r="E292" s="236" t="s">
        <v>19</v>
      </c>
      <c r="F292" s="237" t="s">
        <v>769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194</v>
      </c>
      <c r="AU292" s="243" t="s">
        <v>84</v>
      </c>
      <c r="AV292" s="13" t="s">
        <v>82</v>
      </c>
      <c r="AW292" s="13" t="s">
        <v>36</v>
      </c>
      <c r="AX292" s="13" t="s">
        <v>75</v>
      </c>
      <c r="AY292" s="243" t="s">
        <v>183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770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194</v>
      </c>
      <c r="AU293" s="243" t="s">
        <v>84</v>
      </c>
      <c r="AV293" s="13" t="s">
        <v>82</v>
      </c>
      <c r="AW293" s="13" t="s">
        <v>36</v>
      </c>
      <c r="AX293" s="13" t="s">
        <v>75</v>
      </c>
      <c r="AY293" s="243" t="s">
        <v>183</v>
      </c>
    </row>
    <row r="294" s="13" customFormat="1">
      <c r="A294" s="13"/>
      <c r="B294" s="233"/>
      <c r="C294" s="234"/>
      <c r="D294" s="235" t="s">
        <v>194</v>
      </c>
      <c r="E294" s="236" t="s">
        <v>19</v>
      </c>
      <c r="F294" s="237" t="s">
        <v>758</v>
      </c>
      <c r="G294" s="234"/>
      <c r="H294" s="236" t="s">
        <v>19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194</v>
      </c>
      <c r="AU294" s="243" t="s">
        <v>84</v>
      </c>
      <c r="AV294" s="13" t="s">
        <v>82</v>
      </c>
      <c r="AW294" s="13" t="s">
        <v>36</v>
      </c>
      <c r="AX294" s="13" t="s">
        <v>75</v>
      </c>
      <c r="AY294" s="243" t="s">
        <v>183</v>
      </c>
    </row>
    <row r="295" s="13" customFormat="1">
      <c r="A295" s="13"/>
      <c r="B295" s="233"/>
      <c r="C295" s="234"/>
      <c r="D295" s="235" t="s">
        <v>194</v>
      </c>
      <c r="E295" s="236" t="s">
        <v>19</v>
      </c>
      <c r="F295" s="237" t="s">
        <v>759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194</v>
      </c>
      <c r="AU295" s="243" t="s">
        <v>84</v>
      </c>
      <c r="AV295" s="13" t="s">
        <v>82</v>
      </c>
      <c r="AW295" s="13" t="s">
        <v>36</v>
      </c>
      <c r="AX295" s="13" t="s">
        <v>75</v>
      </c>
      <c r="AY295" s="243" t="s">
        <v>183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760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194</v>
      </c>
      <c r="AU296" s="243" t="s">
        <v>84</v>
      </c>
      <c r="AV296" s="13" t="s">
        <v>82</v>
      </c>
      <c r="AW296" s="13" t="s">
        <v>36</v>
      </c>
      <c r="AX296" s="13" t="s">
        <v>75</v>
      </c>
      <c r="AY296" s="243" t="s">
        <v>183</v>
      </c>
    </row>
    <row r="297" s="13" customFormat="1">
      <c r="A297" s="13"/>
      <c r="B297" s="233"/>
      <c r="C297" s="234"/>
      <c r="D297" s="235" t="s">
        <v>194</v>
      </c>
      <c r="E297" s="236" t="s">
        <v>19</v>
      </c>
      <c r="F297" s="237" t="s">
        <v>761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194</v>
      </c>
      <c r="AU297" s="243" t="s">
        <v>84</v>
      </c>
      <c r="AV297" s="13" t="s">
        <v>82</v>
      </c>
      <c r="AW297" s="13" t="s">
        <v>36</v>
      </c>
      <c r="AX297" s="13" t="s">
        <v>75</v>
      </c>
      <c r="AY297" s="243" t="s">
        <v>183</v>
      </c>
    </row>
    <row r="298" s="14" customFormat="1">
      <c r="A298" s="14"/>
      <c r="B298" s="244"/>
      <c r="C298" s="245"/>
      <c r="D298" s="235" t="s">
        <v>194</v>
      </c>
      <c r="E298" s="246" t="s">
        <v>19</v>
      </c>
      <c r="F298" s="247" t="s">
        <v>771</v>
      </c>
      <c r="G298" s="245"/>
      <c r="H298" s="248">
        <v>11.4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194</v>
      </c>
      <c r="AU298" s="254" t="s">
        <v>84</v>
      </c>
      <c r="AV298" s="14" t="s">
        <v>84</v>
      </c>
      <c r="AW298" s="14" t="s">
        <v>36</v>
      </c>
      <c r="AX298" s="14" t="s">
        <v>75</v>
      </c>
      <c r="AY298" s="254" t="s">
        <v>183</v>
      </c>
    </row>
    <row r="299" s="15" customFormat="1">
      <c r="A299" s="15"/>
      <c r="B299" s="259"/>
      <c r="C299" s="260"/>
      <c r="D299" s="235" t="s">
        <v>194</v>
      </c>
      <c r="E299" s="261" t="s">
        <v>19</v>
      </c>
      <c r="F299" s="262" t="s">
        <v>320</v>
      </c>
      <c r="G299" s="260"/>
      <c r="H299" s="263">
        <v>11.4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194</v>
      </c>
      <c r="AU299" s="269" t="s">
        <v>84</v>
      </c>
      <c r="AV299" s="15" t="s">
        <v>190</v>
      </c>
      <c r="AW299" s="15" t="s">
        <v>36</v>
      </c>
      <c r="AX299" s="15" t="s">
        <v>82</v>
      </c>
      <c r="AY299" s="269" t="s">
        <v>183</v>
      </c>
    </row>
    <row r="300" s="2" customFormat="1" ht="16.5" customHeight="1">
      <c r="A300" s="40"/>
      <c r="B300" s="41"/>
      <c r="C300" s="215" t="s">
        <v>283</v>
      </c>
      <c r="D300" s="215" t="s">
        <v>185</v>
      </c>
      <c r="E300" s="216" t="s">
        <v>1329</v>
      </c>
      <c r="F300" s="217" t="s">
        <v>1330</v>
      </c>
      <c r="G300" s="218" t="s">
        <v>229</v>
      </c>
      <c r="H300" s="219">
        <v>0.54000000000000004</v>
      </c>
      <c r="I300" s="220"/>
      <c r="J300" s="221">
        <f>ROUND(I300*H300,2)</f>
        <v>0</v>
      </c>
      <c r="K300" s="217" t="s">
        <v>189</v>
      </c>
      <c r="L300" s="46"/>
      <c r="M300" s="222" t="s">
        <v>19</v>
      </c>
      <c r="N300" s="223" t="s">
        <v>46</v>
      </c>
      <c r="O300" s="86"/>
      <c r="P300" s="224">
        <f>O300*H300</f>
        <v>0</v>
      </c>
      <c r="Q300" s="224">
        <v>1.94302</v>
      </c>
      <c r="R300" s="224">
        <f>Q300*H300</f>
        <v>1.0492308000000001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190</v>
      </c>
      <c r="AT300" s="226" t="s">
        <v>185</v>
      </c>
      <c r="AU300" s="226" t="s">
        <v>84</v>
      </c>
      <c r="AY300" s="19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190</v>
      </c>
      <c r="BM300" s="226" t="s">
        <v>1331</v>
      </c>
    </row>
    <row r="301" s="2" customFormat="1">
      <c r="A301" s="40"/>
      <c r="B301" s="41"/>
      <c r="C301" s="42"/>
      <c r="D301" s="228" t="s">
        <v>192</v>
      </c>
      <c r="E301" s="42"/>
      <c r="F301" s="229" t="s">
        <v>1332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192</v>
      </c>
      <c r="AU301" s="19" t="s">
        <v>84</v>
      </c>
    </row>
    <row r="302" s="13" customFormat="1">
      <c r="A302" s="13"/>
      <c r="B302" s="233"/>
      <c r="C302" s="234"/>
      <c r="D302" s="235" t="s">
        <v>194</v>
      </c>
      <c r="E302" s="236" t="s">
        <v>19</v>
      </c>
      <c r="F302" s="237" t="s">
        <v>1311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194</v>
      </c>
      <c r="AU302" s="243" t="s">
        <v>84</v>
      </c>
      <c r="AV302" s="13" t="s">
        <v>82</v>
      </c>
      <c r="AW302" s="13" t="s">
        <v>36</v>
      </c>
      <c r="AX302" s="13" t="s">
        <v>75</v>
      </c>
      <c r="AY302" s="243" t="s">
        <v>183</v>
      </c>
    </row>
    <row r="303" s="13" customFormat="1">
      <c r="A303" s="13"/>
      <c r="B303" s="233"/>
      <c r="C303" s="234"/>
      <c r="D303" s="235" t="s">
        <v>194</v>
      </c>
      <c r="E303" s="236" t="s">
        <v>19</v>
      </c>
      <c r="F303" s="237" t="s">
        <v>1312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194</v>
      </c>
      <c r="AU303" s="243" t="s">
        <v>84</v>
      </c>
      <c r="AV303" s="13" t="s">
        <v>82</v>
      </c>
      <c r="AW303" s="13" t="s">
        <v>36</v>
      </c>
      <c r="AX303" s="13" t="s">
        <v>75</v>
      </c>
      <c r="AY303" s="243" t="s">
        <v>183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1313</v>
      </c>
      <c r="G304" s="234"/>
      <c r="H304" s="236" t="s">
        <v>19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194</v>
      </c>
      <c r="AU304" s="243" t="s">
        <v>84</v>
      </c>
      <c r="AV304" s="13" t="s">
        <v>82</v>
      </c>
      <c r="AW304" s="13" t="s">
        <v>36</v>
      </c>
      <c r="AX304" s="13" t="s">
        <v>75</v>
      </c>
      <c r="AY304" s="243" t="s">
        <v>183</v>
      </c>
    </row>
    <row r="305" s="13" customFormat="1">
      <c r="A305" s="13"/>
      <c r="B305" s="233"/>
      <c r="C305" s="234"/>
      <c r="D305" s="235" t="s">
        <v>194</v>
      </c>
      <c r="E305" s="236" t="s">
        <v>19</v>
      </c>
      <c r="F305" s="237" t="s">
        <v>1314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194</v>
      </c>
      <c r="AU305" s="243" t="s">
        <v>84</v>
      </c>
      <c r="AV305" s="13" t="s">
        <v>82</v>
      </c>
      <c r="AW305" s="13" t="s">
        <v>36</v>
      </c>
      <c r="AX305" s="13" t="s">
        <v>75</v>
      </c>
      <c r="AY305" s="243" t="s">
        <v>183</v>
      </c>
    </row>
    <row r="306" s="13" customFormat="1">
      <c r="A306" s="13"/>
      <c r="B306" s="233"/>
      <c r="C306" s="234"/>
      <c r="D306" s="235" t="s">
        <v>194</v>
      </c>
      <c r="E306" s="236" t="s">
        <v>19</v>
      </c>
      <c r="F306" s="237" t="s">
        <v>1315</v>
      </c>
      <c r="G306" s="234"/>
      <c r="H306" s="236" t="s">
        <v>19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194</v>
      </c>
      <c r="AU306" s="243" t="s">
        <v>84</v>
      </c>
      <c r="AV306" s="13" t="s">
        <v>82</v>
      </c>
      <c r="AW306" s="13" t="s">
        <v>36</v>
      </c>
      <c r="AX306" s="13" t="s">
        <v>75</v>
      </c>
      <c r="AY306" s="243" t="s">
        <v>183</v>
      </c>
    </row>
    <row r="307" s="13" customFormat="1">
      <c r="A307" s="13"/>
      <c r="B307" s="233"/>
      <c r="C307" s="234"/>
      <c r="D307" s="235" t="s">
        <v>194</v>
      </c>
      <c r="E307" s="236" t="s">
        <v>19</v>
      </c>
      <c r="F307" s="237" t="s">
        <v>1316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194</v>
      </c>
      <c r="AU307" s="243" t="s">
        <v>84</v>
      </c>
      <c r="AV307" s="13" t="s">
        <v>82</v>
      </c>
      <c r="AW307" s="13" t="s">
        <v>36</v>
      </c>
      <c r="AX307" s="13" t="s">
        <v>75</v>
      </c>
      <c r="AY307" s="243" t="s">
        <v>183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1317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194</v>
      </c>
      <c r="AU308" s="243" t="s">
        <v>84</v>
      </c>
      <c r="AV308" s="13" t="s">
        <v>82</v>
      </c>
      <c r="AW308" s="13" t="s">
        <v>36</v>
      </c>
      <c r="AX308" s="13" t="s">
        <v>75</v>
      </c>
      <c r="AY308" s="243" t="s">
        <v>183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1318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194</v>
      </c>
      <c r="AU309" s="243" t="s">
        <v>84</v>
      </c>
      <c r="AV309" s="13" t="s">
        <v>82</v>
      </c>
      <c r="AW309" s="13" t="s">
        <v>36</v>
      </c>
      <c r="AX309" s="13" t="s">
        <v>75</v>
      </c>
      <c r="AY309" s="243" t="s">
        <v>183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1319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194</v>
      </c>
      <c r="AU310" s="243" t="s">
        <v>84</v>
      </c>
      <c r="AV310" s="13" t="s">
        <v>82</v>
      </c>
      <c r="AW310" s="13" t="s">
        <v>36</v>
      </c>
      <c r="AX310" s="13" t="s">
        <v>75</v>
      </c>
      <c r="AY310" s="243" t="s">
        <v>183</v>
      </c>
    </row>
    <row r="311" s="14" customFormat="1">
      <c r="A311" s="14"/>
      <c r="B311" s="244"/>
      <c r="C311" s="245"/>
      <c r="D311" s="235" t="s">
        <v>194</v>
      </c>
      <c r="E311" s="246" t="s">
        <v>19</v>
      </c>
      <c r="F311" s="247" t="s">
        <v>1333</v>
      </c>
      <c r="G311" s="245"/>
      <c r="H311" s="248">
        <v>0.54000000000000004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194</v>
      </c>
      <c r="AU311" s="254" t="s">
        <v>84</v>
      </c>
      <c r="AV311" s="14" t="s">
        <v>84</v>
      </c>
      <c r="AW311" s="14" t="s">
        <v>36</v>
      </c>
      <c r="AX311" s="14" t="s">
        <v>75</v>
      </c>
      <c r="AY311" s="254" t="s">
        <v>183</v>
      </c>
    </row>
    <row r="312" s="15" customFormat="1">
      <c r="A312" s="15"/>
      <c r="B312" s="259"/>
      <c r="C312" s="260"/>
      <c r="D312" s="235" t="s">
        <v>194</v>
      </c>
      <c r="E312" s="261" t="s">
        <v>19</v>
      </c>
      <c r="F312" s="262" t="s">
        <v>320</v>
      </c>
      <c r="G312" s="260"/>
      <c r="H312" s="263">
        <v>0.54000000000000004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9" t="s">
        <v>194</v>
      </c>
      <c r="AU312" s="269" t="s">
        <v>84</v>
      </c>
      <c r="AV312" s="15" t="s">
        <v>190</v>
      </c>
      <c r="AW312" s="15" t="s">
        <v>36</v>
      </c>
      <c r="AX312" s="15" t="s">
        <v>82</v>
      </c>
      <c r="AY312" s="269" t="s">
        <v>183</v>
      </c>
    </row>
    <row r="313" s="2" customFormat="1" ht="24.15" customHeight="1">
      <c r="A313" s="40"/>
      <c r="B313" s="41"/>
      <c r="C313" s="215" t="s">
        <v>333</v>
      </c>
      <c r="D313" s="215" t="s">
        <v>185</v>
      </c>
      <c r="E313" s="216" t="s">
        <v>1334</v>
      </c>
      <c r="F313" s="217" t="s">
        <v>1335</v>
      </c>
      <c r="G313" s="218" t="s">
        <v>438</v>
      </c>
      <c r="H313" s="219">
        <v>0.59999999999999998</v>
      </c>
      <c r="I313" s="220"/>
      <c r="J313" s="221">
        <f>ROUND(I313*H313,2)</f>
        <v>0</v>
      </c>
      <c r="K313" s="217" t="s">
        <v>189</v>
      </c>
      <c r="L313" s="46"/>
      <c r="M313" s="222" t="s">
        <v>19</v>
      </c>
      <c r="N313" s="223" t="s">
        <v>46</v>
      </c>
      <c r="O313" s="86"/>
      <c r="P313" s="224">
        <f>O313*H313</f>
        <v>0</v>
      </c>
      <c r="Q313" s="224">
        <v>0.15610972000000001</v>
      </c>
      <c r="R313" s="224">
        <f>Q313*H313</f>
        <v>0.093665832000000004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190</v>
      </c>
      <c r="AT313" s="226" t="s">
        <v>185</v>
      </c>
      <c r="AU313" s="226" t="s">
        <v>84</v>
      </c>
      <c r="AY313" s="19" t="s">
        <v>183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82</v>
      </c>
      <c r="BK313" s="227">
        <f>ROUND(I313*H313,2)</f>
        <v>0</v>
      </c>
      <c r="BL313" s="19" t="s">
        <v>190</v>
      </c>
      <c r="BM313" s="226" t="s">
        <v>1336</v>
      </c>
    </row>
    <row r="314" s="2" customFormat="1">
      <c r="A314" s="40"/>
      <c r="B314" s="41"/>
      <c r="C314" s="42"/>
      <c r="D314" s="228" t="s">
        <v>192</v>
      </c>
      <c r="E314" s="42"/>
      <c r="F314" s="229" t="s">
        <v>1337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192</v>
      </c>
      <c r="AU314" s="19" t="s">
        <v>84</v>
      </c>
    </row>
    <row r="315" s="13" customFormat="1">
      <c r="A315" s="13"/>
      <c r="B315" s="233"/>
      <c r="C315" s="234"/>
      <c r="D315" s="235" t="s">
        <v>194</v>
      </c>
      <c r="E315" s="236" t="s">
        <v>19</v>
      </c>
      <c r="F315" s="237" t="s">
        <v>1338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194</v>
      </c>
      <c r="AU315" s="243" t="s">
        <v>84</v>
      </c>
      <c r="AV315" s="13" t="s">
        <v>82</v>
      </c>
      <c r="AW315" s="13" t="s">
        <v>36</v>
      </c>
      <c r="AX315" s="13" t="s">
        <v>75</v>
      </c>
      <c r="AY315" s="243" t="s">
        <v>183</v>
      </c>
    </row>
    <row r="316" s="13" customFormat="1">
      <c r="A316" s="13"/>
      <c r="B316" s="233"/>
      <c r="C316" s="234"/>
      <c r="D316" s="235" t="s">
        <v>194</v>
      </c>
      <c r="E316" s="236" t="s">
        <v>19</v>
      </c>
      <c r="F316" s="237" t="s">
        <v>1339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194</v>
      </c>
      <c r="AU316" s="243" t="s">
        <v>84</v>
      </c>
      <c r="AV316" s="13" t="s">
        <v>82</v>
      </c>
      <c r="AW316" s="13" t="s">
        <v>36</v>
      </c>
      <c r="AX316" s="13" t="s">
        <v>75</v>
      </c>
      <c r="AY316" s="243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1340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194</v>
      </c>
      <c r="AU317" s="243" t="s">
        <v>84</v>
      </c>
      <c r="AV317" s="13" t="s">
        <v>82</v>
      </c>
      <c r="AW317" s="13" t="s">
        <v>36</v>
      </c>
      <c r="AX317" s="13" t="s">
        <v>75</v>
      </c>
      <c r="AY317" s="243" t="s">
        <v>183</v>
      </c>
    </row>
    <row r="318" s="14" customFormat="1">
      <c r="A318" s="14"/>
      <c r="B318" s="244"/>
      <c r="C318" s="245"/>
      <c r="D318" s="235" t="s">
        <v>194</v>
      </c>
      <c r="E318" s="246" t="s">
        <v>19</v>
      </c>
      <c r="F318" s="247" t="s">
        <v>1341</v>
      </c>
      <c r="G318" s="245"/>
      <c r="H318" s="248">
        <v>0.29999999999999999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194</v>
      </c>
      <c r="AU318" s="254" t="s">
        <v>84</v>
      </c>
      <c r="AV318" s="14" t="s">
        <v>84</v>
      </c>
      <c r="AW318" s="14" t="s">
        <v>36</v>
      </c>
      <c r="AX318" s="14" t="s">
        <v>75</v>
      </c>
      <c r="AY318" s="254" t="s">
        <v>183</v>
      </c>
    </row>
    <row r="319" s="14" customFormat="1">
      <c r="A319" s="14"/>
      <c r="B319" s="244"/>
      <c r="C319" s="245"/>
      <c r="D319" s="235" t="s">
        <v>194</v>
      </c>
      <c r="E319" s="246" t="s">
        <v>19</v>
      </c>
      <c r="F319" s="247" t="s">
        <v>1342</v>
      </c>
      <c r="G319" s="245"/>
      <c r="H319" s="248">
        <v>0.29999999999999999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194</v>
      </c>
      <c r="AU319" s="254" t="s">
        <v>84</v>
      </c>
      <c r="AV319" s="14" t="s">
        <v>84</v>
      </c>
      <c r="AW319" s="14" t="s">
        <v>36</v>
      </c>
      <c r="AX319" s="14" t="s">
        <v>75</v>
      </c>
      <c r="AY319" s="254" t="s">
        <v>183</v>
      </c>
    </row>
    <row r="320" s="15" customFormat="1">
      <c r="A320" s="15"/>
      <c r="B320" s="259"/>
      <c r="C320" s="260"/>
      <c r="D320" s="235" t="s">
        <v>194</v>
      </c>
      <c r="E320" s="261" t="s">
        <v>19</v>
      </c>
      <c r="F320" s="262" t="s">
        <v>320</v>
      </c>
      <c r="G320" s="260"/>
      <c r="H320" s="263">
        <v>0.59999999999999998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194</v>
      </c>
      <c r="AU320" s="269" t="s">
        <v>84</v>
      </c>
      <c r="AV320" s="15" t="s">
        <v>190</v>
      </c>
      <c r="AW320" s="15" t="s">
        <v>36</v>
      </c>
      <c r="AX320" s="15" t="s">
        <v>82</v>
      </c>
      <c r="AY320" s="269" t="s">
        <v>183</v>
      </c>
    </row>
    <row r="321" s="2" customFormat="1" ht="16.5" customHeight="1">
      <c r="A321" s="40"/>
      <c r="B321" s="41"/>
      <c r="C321" s="215" t="s">
        <v>384</v>
      </c>
      <c r="D321" s="215" t="s">
        <v>185</v>
      </c>
      <c r="E321" s="216" t="s">
        <v>1343</v>
      </c>
      <c r="F321" s="217" t="s">
        <v>1344</v>
      </c>
      <c r="G321" s="218" t="s">
        <v>256</v>
      </c>
      <c r="H321" s="219">
        <v>0.043999999999999997</v>
      </c>
      <c r="I321" s="220"/>
      <c r="J321" s="221">
        <f>ROUND(I321*H321,2)</f>
        <v>0</v>
      </c>
      <c r="K321" s="217" t="s">
        <v>189</v>
      </c>
      <c r="L321" s="46"/>
      <c r="M321" s="222" t="s">
        <v>19</v>
      </c>
      <c r="N321" s="223" t="s">
        <v>46</v>
      </c>
      <c r="O321" s="86"/>
      <c r="P321" s="224">
        <f>O321*H321</f>
        <v>0</v>
      </c>
      <c r="Q321" s="224">
        <v>1.0900000000000001</v>
      </c>
      <c r="R321" s="224">
        <f>Q321*H321</f>
        <v>0.047960000000000003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190</v>
      </c>
      <c r="AT321" s="226" t="s">
        <v>185</v>
      </c>
      <c r="AU321" s="226" t="s">
        <v>84</v>
      </c>
      <c r="AY321" s="19" t="s">
        <v>183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82</v>
      </c>
      <c r="BK321" s="227">
        <f>ROUND(I321*H321,2)</f>
        <v>0</v>
      </c>
      <c r="BL321" s="19" t="s">
        <v>190</v>
      </c>
      <c r="BM321" s="226" t="s">
        <v>1345</v>
      </c>
    </row>
    <row r="322" s="2" customFormat="1">
      <c r="A322" s="40"/>
      <c r="B322" s="41"/>
      <c r="C322" s="42"/>
      <c r="D322" s="228" t="s">
        <v>192</v>
      </c>
      <c r="E322" s="42"/>
      <c r="F322" s="229" t="s">
        <v>1346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192</v>
      </c>
      <c r="AU322" s="19" t="s">
        <v>84</v>
      </c>
    </row>
    <row r="323" s="13" customFormat="1">
      <c r="A323" s="13"/>
      <c r="B323" s="233"/>
      <c r="C323" s="234"/>
      <c r="D323" s="235" t="s">
        <v>194</v>
      </c>
      <c r="E323" s="236" t="s">
        <v>19</v>
      </c>
      <c r="F323" s="237" t="s">
        <v>1311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194</v>
      </c>
      <c r="AU323" s="243" t="s">
        <v>84</v>
      </c>
      <c r="AV323" s="13" t="s">
        <v>82</v>
      </c>
      <c r="AW323" s="13" t="s">
        <v>36</v>
      </c>
      <c r="AX323" s="13" t="s">
        <v>75</v>
      </c>
      <c r="AY323" s="243" t="s">
        <v>183</v>
      </c>
    </row>
    <row r="324" s="13" customFormat="1">
      <c r="A324" s="13"/>
      <c r="B324" s="233"/>
      <c r="C324" s="234"/>
      <c r="D324" s="235" t="s">
        <v>194</v>
      </c>
      <c r="E324" s="236" t="s">
        <v>19</v>
      </c>
      <c r="F324" s="237" t="s">
        <v>1312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194</v>
      </c>
      <c r="AU324" s="243" t="s">
        <v>84</v>
      </c>
      <c r="AV324" s="13" t="s">
        <v>82</v>
      </c>
      <c r="AW324" s="13" t="s">
        <v>36</v>
      </c>
      <c r="AX324" s="13" t="s">
        <v>75</v>
      </c>
      <c r="AY324" s="243" t="s">
        <v>183</v>
      </c>
    </row>
    <row r="325" s="13" customFormat="1">
      <c r="A325" s="13"/>
      <c r="B325" s="233"/>
      <c r="C325" s="234"/>
      <c r="D325" s="235" t="s">
        <v>194</v>
      </c>
      <c r="E325" s="236" t="s">
        <v>19</v>
      </c>
      <c r="F325" s="237" t="s">
        <v>1313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194</v>
      </c>
      <c r="AU325" s="243" t="s">
        <v>84</v>
      </c>
      <c r="AV325" s="13" t="s">
        <v>82</v>
      </c>
      <c r="AW325" s="13" t="s">
        <v>36</v>
      </c>
      <c r="AX325" s="13" t="s">
        <v>75</v>
      </c>
      <c r="AY325" s="243" t="s">
        <v>183</v>
      </c>
    </row>
    <row r="326" s="13" customFormat="1">
      <c r="A326" s="13"/>
      <c r="B326" s="233"/>
      <c r="C326" s="234"/>
      <c r="D326" s="235" t="s">
        <v>194</v>
      </c>
      <c r="E326" s="236" t="s">
        <v>19</v>
      </c>
      <c r="F326" s="237" t="s">
        <v>1314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194</v>
      </c>
      <c r="AU326" s="243" t="s">
        <v>84</v>
      </c>
      <c r="AV326" s="13" t="s">
        <v>82</v>
      </c>
      <c r="AW326" s="13" t="s">
        <v>36</v>
      </c>
      <c r="AX326" s="13" t="s">
        <v>75</v>
      </c>
      <c r="AY326" s="243" t="s">
        <v>183</v>
      </c>
    </row>
    <row r="327" s="13" customFormat="1">
      <c r="A327" s="13"/>
      <c r="B327" s="233"/>
      <c r="C327" s="234"/>
      <c r="D327" s="235" t="s">
        <v>194</v>
      </c>
      <c r="E327" s="236" t="s">
        <v>19</v>
      </c>
      <c r="F327" s="237" t="s">
        <v>1315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194</v>
      </c>
      <c r="AU327" s="243" t="s">
        <v>84</v>
      </c>
      <c r="AV327" s="13" t="s">
        <v>82</v>
      </c>
      <c r="AW327" s="13" t="s">
        <v>36</v>
      </c>
      <c r="AX327" s="13" t="s">
        <v>75</v>
      </c>
      <c r="AY327" s="243" t="s">
        <v>183</v>
      </c>
    </row>
    <row r="328" s="13" customFormat="1">
      <c r="A328" s="13"/>
      <c r="B328" s="233"/>
      <c r="C328" s="234"/>
      <c r="D328" s="235" t="s">
        <v>194</v>
      </c>
      <c r="E328" s="236" t="s">
        <v>19</v>
      </c>
      <c r="F328" s="237" t="s">
        <v>1316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194</v>
      </c>
      <c r="AU328" s="243" t="s">
        <v>84</v>
      </c>
      <c r="AV328" s="13" t="s">
        <v>82</v>
      </c>
      <c r="AW328" s="13" t="s">
        <v>36</v>
      </c>
      <c r="AX328" s="13" t="s">
        <v>75</v>
      </c>
      <c r="AY328" s="243" t="s">
        <v>183</v>
      </c>
    </row>
    <row r="329" s="13" customFormat="1">
      <c r="A329" s="13"/>
      <c r="B329" s="233"/>
      <c r="C329" s="234"/>
      <c r="D329" s="235" t="s">
        <v>194</v>
      </c>
      <c r="E329" s="236" t="s">
        <v>19</v>
      </c>
      <c r="F329" s="237" t="s">
        <v>1317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194</v>
      </c>
      <c r="AU329" s="243" t="s">
        <v>84</v>
      </c>
      <c r="AV329" s="13" t="s">
        <v>82</v>
      </c>
      <c r="AW329" s="13" t="s">
        <v>36</v>
      </c>
      <c r="AX329" s="13" t="s">
        <v>75</v>
      </c>
      <c r="AY329" s="243" t="s">
        <v>183</v>
      </c>
    </row>
    <row r="330" s="13" customFormat="1">
      <c r="A330" s="13"/>
      <c r="B330" s="233"/>
      <c r="C330" s="234"/>
      <c r="D330" s="235" t="s">
        <v>194</v>
      </c>
      <c r="E330" s="236" t="s">
        <v>19</v>
      </c>
      <c r="F330" s="237" t="s">
        <v>1318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194</v>
      </c>
      <c r="AU330" s="243" t="s">
        <v>84</v>
      </c>
      <c r="AV330" s="13" t="s">
        <v>82</v>
      </c>
      <c r="AW330" s="13" t="s">
        <v>36</v>
      </c>
      <c r="AX330" s="13" t="s">
        <v>75</v>
      </c>
      <c r="AY330" s="243" t="s">
        <v>183</v>
      </c>
    </row>
    <row r="331" s="13" customFormat="1">
      <c r="A331" s="13"/>
      <c r="B331" s="233"/>
      <c r="C331" s="234"/>
      <c r="D331" s="235" t="s">
        <v>194</v>
      </c>
      <c r="E331" s="236" t="s">
        <v>19</v>
      </c>
      <c r="F331" s="237" t="s">
        <v>1319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194</v>
      </c>
      <c r="AU331" s="243" t="s">
        <v>84</v>
      </c>
      <c r="AV331" s="13" t="s">
        <v>82</v>
      </c>
      <c r="AW331" s="13" t="s">
        <v>36</v>
      </c>
      <c r="AX331" s="13" t="s">
        <v>75</v>
      </c>
      <c r="AY331" s="243" t="s">
        <v>183</v>
      </c>
    </row>
    <row r="332" s="14" customFormat="1">
      <c r="A332" s="14"/>
      <c r="B332" s="244"/>
      <c r="C332" s="245"/>
      <c r="D332" s="235" t="s">
        <v>194</v>
      </c>
      <c r="E332" s="246" t="s">
        <v>19</v>
      </c>
      <c r="F332" s="247" t="s">
        <v>1347</v>
      </c>
      <c r="G332" s="245"/>
      <c r="H332" s="248">
        <v>0.043999999999999997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194</v>
      </c>
      <c r="AU332" s="254" t="s">
        <v>84</v>
      </c>
      <c r="AV332" s="14" t="s">
        <v>84</v>
      </c>
      <c r="AW332" s="14" t="s">
        <v>36</v>
      </c>
      <c r="AX332" s="14" t="s">
        <v>75</v>
      </c>
      <c r="AY332" s="254" t="s">
        <v>183</v>
      </c>
    </row>
    <row r="333" s="15" customFormat="1">
      <c r="A333" s="15"/>
      <c r="B333" s="259"/>
      <c r="C333" s="260"/>
      <c r="D333" s="235" t="s">
        <v>194</v>
      </c>
      <c r="E333" s="261" t="s">
        <v>19</v>
      </c>
      <c r="F333" s="262" t="s">
        <v>320</v>
      </c>
      <c r="G333" s="260"/>
      <c r="H333" s="263">
        <v>0.043999999999999997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9" t="s">
        <v>194</v>
      </c>
      <c r="AU333" s="269" t="s">
        <v>84</v>
      </c>
      <c r="AV333" s="15" t="s">
        <v>190</v>
      </c>
      <c r="AW333" s="15" t="s">
        <v>36</v>
      </c>
      <c r="AX333" s="15" t="s">
        <v>82</v>
      </c>
      <c r="AY333" s="269" t="s">
        <v>183</v>
      </c>
    </row>
    <row r="334" s="2" customFormat="1" ht="21.75" customHeight="1">
      <c r="A334" s="40"/>
      <c r="B334" s="41"/>
      <c r="C334" s="215" t="s">
        <v>338</v>
      </c>
      <c r="D334" s="215" t="s">
        <v>185</v>
      </c>
      <c r="E334" s="216" t="s">
        <v>1348</v>
      </c>
      <c r="F334" s="217" t="s">
        <v>1349</v>
      </c>
      <c r="G334" s="218" t="s">
        <v>304</v>
      </c>
      <c r="H334" s="219">
        <v>221.16</v>
      </c>
      <c r="I334" s="220"/>
      <c r="J334" s="221">
        <f>ROUND(I334*H334,2)</f>
        <v>0</v>
      </c>
      <c r="K334" s="217" t="s">
        <v>189</v>
      </c>
      <c r="L334" s="46"/>
      <c r="M334" s="222" t="s">
        <v>19</v>
      </c>
      <c r="N334" s="223" t="s">
        <v>46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190</v>
      </c>
      <c r="AT334" s="226" t="s">
        <v>185</v>
      </c>
      <c r="AU334" s="226" t="s">
        <v>84</v>
      </c>
      <c r="AY334" s="19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82</v>
      </c>
      <c r="BK334" s="227">
        <f>ROUND(I334*H334,2)</f>
        <v>0</v>
      </c>
      <c r="BL334" s="19" t="s">
        <v>190</v>
      </c>
      <c r="BM334" s="226" t="s">
        <v>1350</v>
      </c>
    </row>
    <row r="335" s="2" customFormat="1">
      <c r="A335" s="40"/>
      <c r="B335" s="41"/>
      <c r="C335" s="42"/>
      <c r="D335" s="228" t="s">
        <v>192</v>
      </c>
      <c r="E335" s="42"/>
      <c r="F335" s="229" t="s">
        <v>1351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192</v>
      </c>
      <c r="AU335" s="19" t="s">
        <v>84</v>
      </c>
    </row>
    <row r="336" s="13" customFormat="1">
      <c r="A336" s="13"/>
      <c r="B336" s="233"/>
      <c r="C336" s="234"/>
      <c r="D336" s="235" t="s">
        <v>194</v>
      </c>
      <c r="E336" s="236" t="s">
        <v>19</v>
      </c>
      <c r="F336" s="237" t="s">
        <v>1352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194</v>
      </c>
      <c r="AU336" s="243" t="s">
        <v>84</v>
      </c>
      <c r="AV336" s="13" t="s">
        <v>82</v>
      </c>
      <c r="AW336" s="13" t="s">
        <v>36</v>
      </c>
      <c r="AX336" s="13" t="s">
        <v>75</v>
      </c>
      <c r="AY336" s="243" t="s">
        <v>183</v>
      </c>
    </row>
    <row r="337" s="13" customFormat="1">
      <c r="A337" s="13"/>
      <c r="B337" s="233"/>
      <c r="C337" s="234"/>
      <c r="D337" s="235" t="s">
        <v>194</v>
      </c>
      <c r="E337" s="236" t="s">
        <v>19</v>
      </c>
      <c r="F337" s="237" t="s">
        <v>751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194</v>
      </c>
      <c r="AU337" s="243" t="s">
        <v>84</v>
      </c>
      <c r="AV337" s="13" t="s">
        <v>82</v>
      </c>
      <c r="AW337" s="13" t="s">
        <v>36</v>
      </c>
      <c r="AX337" s="13" t="s">
        <v>75</v>
      </c>
      <c r="AY337" s="243" t="s">
        <v>183</v>
      </c>
    </row>
    <row r="338" s="13" customFormat="1">
      <c r="A338" s="13"/>
      <c r="B338" s="233"/>
      <c r="C338" s="234"/>
      <c r="D338" s="235" t="s">
        <v>194</v>
      </c>
      <c r="E338" s="236" t="s">
        <v>19</v>
      </c>
      <c r="F338" s="237" t="s">
        <v>1353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194</v>
      </c>
      <c r="AU338" s="243" t="s">
        <v>84</v>
      </c>
      <c r="AV338" s="13" t="s">
        <v>82</v>
      </c>
      <c r="AW338" s="13" t="s">
        <v>36</v>
      </c>
      <c r="AX338" s="13" t="s">
        <v>75</v>
      </c>
      <c r="AY338" s="243" t="s">
        <v>183</v>
      </c>
    </row>
    <row r="339" s="13" customFormat="1">
      <c r="A339" s="13"/>
      <c r="B339" s="233"/>
      <c r="C339" s="234"/>
      <c r="D339" s="235" t="s">
        <v>194</v>
      </c>
      <c r="E339" s="236" t="s">
        <v>19</v>
      </c>
      <c r="F339" s="237" t="s">
        <v>1354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194</v>
      </c>
      <c r="AU339" s="243" t="s">
        <v>84</v>
      </c>
      <c r="AV339" s="13" t="s">
        <v>82</v>
      </c>
      <c r="AW339" s="13" t="s">
        <v>36</v>
      </c>
      <c r="AX339" s="13" t="s">
        <v>75</v>
      </c>
      <c r="AY339" s="243" t="s">
        <v>183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1355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194</v>
      </c>
      <c r="AU340" s="243" t="s">
        <v>84</v>
      </c>
      <c r="AV340" s="13" t="s">
        <v>82</v>
      </c>
      <c r="AW340" s="13" t="s">
        <v>36</v>
      </c>
      <c r="AX340" s="13" t="s">
        <v>75</v>
      </c>
      <c r="AY340" s="243" t="s">
        <v>183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1356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194</v>
      </c>
      <c r="AU341" s="243" t="s">
        <v>84</v>
      </c>
      <c r="AV341" s="13" t="s">
        <v>82</v>
      </c>
      <c r="AW341" s="13" t="s">
        <v>36</v>
      </c>
      <c r="AX341" s="13" t="s">
        <v>75</v>
      </c>
      <c r="AY341" s="243" t="s">
        <v>183</v>
      </c>
    </row>
    <row r="342" s="13" customFormat="1">
      <c r="A342" s="13"/>
      <c r="B342" s="233"/>
      <c r="C342" s="234"/>
      <c r="D342" s="235" t="s">
        <v>194</v>
      </c>
      <c r="E342" s="236" t="s">
        <v>19</v>
      </c>
      <c r="F342" s="237" t="s">
        <v>1357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194</v>
      </c>
      <c r="AU342" s="243" t="s">
        <v>84</v>
      </c>
      <c r="AV342" s="13" t="s">
        <v>82</v>
      </c>
      <c r="AW342" s="13" t="s">
        <v>36</v>
      </c>
      <c r="AX342" s="13" t="s">
        <v>75</v>
      </c>
      <c r="AY342" s="243" t="s">
        <v>183</v>
      </c>
    </row>
    <row r="343" s="13" customFormat="1">
      <c r="A343" s="13"/>
      <c r="B343" s="233"/>
      <c r="C343" s="234"/>
      <c r="D343" s="235" t="s">
        <v>194</v>
      </c>
      <c r="E343" s="236" t="s">
        <v>19</v>
      </c>
      <c r="F343" s="237" t="s">
        <v>1358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194</v>
      </c>
      <c r="AU343" s="243" t="s">
        <v>84</v>
      </c>
      <c r="AV343" s="13" t="s">
        <v>82</v>
      </c>
      <c r="AW343" s="13" t="s">
        <v>36</v>
      </c>
      <c r="AX343" s="13" t="s">
        <v>75</v>
      </c>
      <c r="AY343" s="243" t="s">
        <v>183</v>
      </c>
    </row>
    <row r="344" s="14" customFormat="1">
      <c r="A344" s="14"/>
      <c r="B344" s="244"/>
      <c r="C344" s="245"/>
      <c r="D344" s="235" t="s">
        <v>194</v>
      </c>
      <c r="E344" s="246" t="s">
        <v>19</v>
      </c>
      <c r="F344" s="247" t="s">
        <v>1359</v>
      </c>
      <c r="G344" s="245"/>
      <c r="H344" s="248">
        <v>71.280000000000001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194</v>
      </c>
      <c r="AU344" s="254" t="s">
        <v>84</v>
      </c>
      <c r="AV344" s="14" t="s">
        <v>84</v>
      </c>
      <c r="AW344" s="14" t="s">
        <v>36</v>
      </c>
      <c r="AX344" s="14" t="s">
        <v>75</v>
      </c>
      <c r="AY344" s="254" t="s">
        <v>183</v>
      </c>
    </row>
    <row r="345" s="14" customFormat="1">
      <c r="A345" s="14"/>
      <c r="B345" s="244"/>
      <c r="C345" s="245"/>
      <c r="D345" s="235" t="s">
        <v>194</v>
      </c>
      <c r="E345" s="246" t="s">
        <v>19</v>
      </c>
      <c r="F345" s="247" t="s">
        <v>1360</v>
      </c>
      <c r="G345" s="245"/>
      <c r="H345" s="248">
        <v>22.68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194</v>
      </c>
      <c r="AU345" s="254" t="s">
        <v>84</v>
      </c>
      <c r="AV345" s="14" t="s">
        <v>84</v>
      </c>
      <c r="AW345" s="14" t="s">
        <v>36</v>
      </c>
      <c r="AX345" s="14" t="s">
        <v>75</v>
      </c>
      <c r="AY345" s="254" t="s">
        <v>183</v>
      </c>
    </row>
    <row r="346" s="14" customFormat="1">
      <c r="A346" s="14"/>
      <c r="B346" s="244"/>
      <c r="C346" s="245"/>
      <c r="D346" s="235" t="s">
        <v>194</v>
      </c>
      <c r="E346" s="246" t="s">
        <v>19</v>
      </c>
      <c r="F346" s="247" t="s">
        <v>1361</v>
      </c>
      <c r="G346" s="245"/>
      <c r="H346" s="248">
        <v>-39.299999999999997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194</v>
      </c>
      <c r="AU346" s="254" t="s">
        <v>84</v>
      </c>
      <c r="AV346" s="14" t="s">
        <v>84</v>
      </c>
      <c r="AW346" s="14" t="s">
        <v>36</v>
      </c>
      <c r="AX346" s="14" t="s">
        <v>75</v>
      </c>
      <c r="AY346" s="254" t="s">
        <v>183</v>
      </c>
    </row>
    <row r="347" s="13" customFormat="1">
      <c r="A347" s="13"/>
      <c r="B347" s="233"/>
      <c r="C347" s="234"/>
      <c r="D347" s="235" t="s">
        <v>194</v>
      </c>
      <c r="E347" s="236" t="s">
        <v>19</v>
      </c>
      <c r="F347" s="237" t="s">
        <v>1362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194</v>
      </c>
      <c r="AU347" s="243" t="s">
        <v>84</v>
      </c>
      <c r="AV347" s="13" t="s">
        <v>82</v>
      </c>
      <c r="AW347" s="13" t="s">
        <v>36</v>
      </c>
      <c r="AX347" s="13" t="s">
        <v>75</v>
      </c>
      <c r="AY347" s="243" t="s">
        <v>183</v>
      </c>
    </row>
    <row r="348" s="14" customFormat="1">
      <c r="A348" s="14"/>
      <c r="B348" s="244"/>
      <c r="C348" s="245"/>
      <c r="D348" s="235" t="s">
        <v>194</v>
      </c>
      <c r="E348" s="246" t="s">
        <v>19</v>
      </c>
      <c r="F348" s="247" t="s">
        <v>1359</v>
      </c>
      <c r="G348" s="245"/>
      <c r="H348" s="248">
        <v>71.280000000000001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194</v>
      </c>
      <c r="AU348" s="254" t="s">
        <v>84</v>
      </c>
      <c r="AV348" s="14" t="s">
        <v>84</v>
      </c>
      <c r="AW348" s="14" t="s">
        <v>36</v>
      </c>
      <c r="AX348" s="14" t="s">
        <v>75</v>
      </c>
      <c r="AY348" s="254" t="s">
        <v>183</v>
      </c>
    </row>
    <row r="349" s="14" customFormat="1">
      <c r="A349" s="14"/>
      <c r="B349" s="244"/>
      <c r="C349" s="245"/>
      <c r="D349" s="235" t="s">
        <v>194</v>
      </c>
      <c r="E349" s="246" t="s">
        <v>19</v>
      </c>
      <c r="F349" s="247" t="s">
        <v>1360</v>
      </c>
      <c r="G349" s="245"/>
      <c r="H349" s="248">
        <v>22.68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194</v>
      </c>
      <c r="AU349" s="254" t="s">
        <v>84</v>
      </c>
      <c r="AV349" s="14" t="s">
        <v>84</v>
      </c>
      <c r="AW349" s="14" t="s">
        <v>36</v>
      </c>
      <c r="AX349" s="14" t="s">
        <v>75</v>
      </c>
      <c r="AY349" s="254" t="s">
        <v>183</v>
      </c>
    </row>
    <row r="350" s="14" customFormat="1">
      <c r="A350" s="14"/>
      <c r="B350" s="244"/>
      <c r="C350" s="245"/>
      <c r="D350" s="235" t="s">
        <v>194</v>
      </c>
      <c r="E350" s="246" t="s">
        <v>19</v>
      </c>
      <c r="F350" s="247" t="s">
        <v>1363</v>
      </c>
      <c r="G350" s="245"/>
      <c r="H350" s="248">
        <v>6.6399999999999997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194</v>
      </c>
      <c r="AU350" s="254" t="s">
        <v>84</v>
      </c>
      <c r="AV350" s="14" t="s">
        <v>84</v>
      </c>
      <c r="AW350" s="14" t="s">
        <v>36</v>
      </c>
      <c r="AX350" s="14" t="s">
        <v>75</v>
      </c>
      <c r="AY350" s="254" t="s">
        <v>183</v>
      </c>
    </row>
    <row r="351" s="13" customFormat="1">
      <c r="A351" s="13"/>
      <c r="B351" s="233"/>
      <c r="C351" s="234"/>
      <c r="D351" s="235" t="s">
        <v>194</v>
      </c>
      <c r="E351" s="236" t="s">
        <v>19</v>
      </c>
      <c r="F351" s="237" t="s">
        <v>828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194</v>
      </c>
      <c r="AU351" s="243" t="s">
        <v>84</v>
      </c>
      <c r="AV351" s="13" t="s">
        <v>82</v>
      </c>
      <c r="AW351" s="13" t="s">
        <v>36</v>
      </c>
      <c r="AX351" s="13" t="s">
        <v>75</v>
      </c>
      <c r="AY351" s="243" t="s">
        <v>183</v>
      </c>
    </row>
    <row r="352" s="14" customFormat="1">
      <c r="A352" s="14"/>
      <c r="B352" s="244"/>
      <c r="C352" s="245"/>
      <c r="D352" s="235" t="s">
        <v>194</v>
      </c>
      <c r="E352" s="246" t="s">
        <v>19</v>
      </c>
      <c r="F352" s="247" t="s">
        <v>1364</v>
      </c>
      <c r="G352" s="245"/>
      <c r="H352" s="248">
        <v>39.600000000000001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194</v>
      </c>
      <c r="AU352" s="254" t="s">
        <v>84</v>
      </c>
      <c r="AV352" s="14" t="s">
        <v>84</v>
      </c>
      <c r="AW352" s="14" t="s">
        <v>36</v>
      </c>
      <c r="AX352" s="14" t="s">
        <v>75</v>
      </c>
      <c r="AY352" s="254" t="s">
        <v>183</v>
      </c>
    </row>
    <row r="353" s="14" customFormat="1">
      <c r="A353" s="14"/>
      <c r="B353" s="244"/>
      <c r="C353" s="245"/>
      <c r="D353" s="235" t="s">
        <v>194</v>
      </c>
      <c r="E353" s="246" t="s">
        <v>19</v>
      </c>
      <c r="F353" s="247" t="s">
        <v>1365</v>
      </c>
      <c r="G353" s="245"/>
      <c r="H353" s="248">
        <v>-21.600000000000001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194</v>
      </c>
      <c r="AU353" s="254" t="s">
        <v>84</v>
      </c>
      <c r="AV353" s="14" t="s">
        <v>84</v>
      </c>
      <c r="AW353" s="14" t="s">
        <v>36</v>
      </c>
      <c r="AX353" s="14" t="s">
        <v>75</v>
      </c>
      <c r="AY353" s="254" t="s">
        <v>183</v>
      </c>
    </row>
    <row r="354" s="13" customFormat="1">
      <c r="A354" s="13"/>
      <c r="B354" s="233"/>
      <c r="C354" s="234"/>
      <c r="D354" s="235" t="s">
        <v>194</v>
      </c>
      <c r="E354" s="236" t="s">
        <v>19</v>
      </c>
      <c r="F354" s="237" t="s">
        <v>1366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194</v>
      </c>
      <c r="AU354" s="243" t="s">
        <v>84</v>
      </c>
      <c r="AV354" s="13" t="s">
        <v>82</v>
      </c>
      <c r="AW354" s="13" t="s">
        <v>36</v>
      </c>
      <c r="AX354" s="13" t="s">
        <v>75</v>
      </c>
      <c r="AY354" s="243" t="s">
        <v>183</v>
      </c>
    </row>
    <row r="355" s="14" customFormat="1">
      <c r="A355" s="14"/>
      <c r="B355" s="244"/>
      <c r="C355" s="245"/>
      <c r="D355" s="235" t="s">
        <v>194</v>
      </c>
      <c r="E355" s="246" t="s">
        <v>19</v>
      </c>
      <c r="F355" s="247" t="s">
        <v>1367</v>
      </c>
      <c r="G355" s="245"/>
      <c r="H355" s="248">
        <v>121.44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194</v>
      </c>
      <c r="AU355" s="254" t="s">
        <v>84</v>
      </c>
      <c r="AV355" s="14" t="s">
        <v>84</v>
      </c>
      <c r="AW355" s="14" t="s">
        <v>36</v>
      </c>
      <c r="AX355" s="14" t="s">
        <v>75</v>
      </c>
      <c r="AY355" s="254" t="s">
        <v>183</v>
      </c>
    </row>
    <row r="356" s="14" customFormat="1">
      <c r="A356" s="14"/>
      <c r="B356" s="244"/>
      <c r="C356" s="245"/>
      <c r="D356" s="235" t="s">
        <v>194</v>
      </c>
      <c r="E356" s="246" t="s">
        <v>19</v>
      </c>
      <c r="F356" s="247" t="s">
        <v>1368</v>
      </c>
      <c r="G356" s="245"/>
      <c r="H356" s="248">
        <v>-73.540000000000006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194</v>
      </c>
      <c r="AU356" s="254" t="s">
        <v>84</v>
      </c>
      <c r="AV356" s="14" t="s">
        <v>84</v>
      </c>
      <c r="AW356" s="14" t="s">
        <v>36</v>
      </c>
      <c r="AX356" s="14" t="s">
        <v>75</v>
      </c>
      <c r="AY356" s="254" t="s">
        <v>183</v>
      </c>
    </row>
    <row r="357" s="15" customFormat="1">
      <c r="A357" s="15"/>
      <c r="B357" s="259"/>
      <c r="C357" s="260"/>
      <c r="D357" s="235" t="s">
        <v>194</v>
      </c>
      <c r="E357" s="261" t="s">
        <v>19</v>
      </c>
      <c r="F357" s="262" t="s">
        <v>320</v>
      </c>
      <c r="G357" s="260"/>
      <c r="H357" s="263">
        <v>221.16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9" t="s">
        <v>194</v>
      </c>
      <c r="AU357" s="269" t="s">
        <v>84</v>
      </c>
      <c r="AV357" s="15" t="s">
        <v>190</v>
      </c>
      <c r="AW357" s="15" t="s">
        <v>36</v>
      </c>
      <c r="AX357" s="15" t="s">
        <v>82</v>
      </c>
      <c r="AY357" s="269" t="s">
        <v>183</v>
      </c>
    </row>
    <row r="358" s="2" customFormat="1" ht="24.15" customHeight="1">
      <c r="A358" s="40"/>
      <c r="B358" s="41"/>
      <c r="C358" s="270" t="s">
        <v>7</v>
      </c>
      <c r="D358" s="270" t="s">
        <v>348</v>
      </c>
      <c r="E358" s="271" t="s">
        <v>1369</v>
      </c>
      <c r="F358" s="272" t="s">
        <v>1370</v>
      </c>
      <c r="G358" s="273" t="s">
        <v>304</v>
      </c>
      <c r="H358" s="274">
        <v>244.19999999999999</v>
      </c>
      <c r="I358" s="275"/>
      <c r="J358" s="276">
        <f>ROUND(I358*H358,2)</f>
        <v>0</v>
      </c>
      <c r="K358" s="272" t="s">
        <v>189</v>
      </c>
      <c r="L358" s="277"/>
      <c r="M358" s="278" t="s">
        <v>19</v>
      </c>
      <c r="N358" s="279" t="s">
        <v>46</v>
      </c>
      <c r="O358" s="86"/>
      <c r="P358" s="224">
        <f>O358*H358</f>
        <v>0</v>
      </c>
      <c r="Q358" s="224">
        <v>0.032300000000000002</v>
      </c>
      <c r="R358" s="224">
        <f>Q358*H358</f>
        <v>7.8876600000000003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226</v>
      </c>
      <c r="AT358" s="226" t="s">
        <v>348</v>
      </c>
      <c r="AU358" s="226" t="s">
        <v>84</v>
      </c>
      <c r="AY358" s="19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82</v>
      </c>
      <c r="BK358" s="227">
        <f>ROUND(I358*H358,2)</f>
        <v>0</v>
      </c>
      <c r="BL358" s="19" t="s">
        <v>190</v>
      </c>
      <c r="BM358" s="226" t="s">
        <v>1371</v>
      </c>
    </row>
    <row r="359" s="14" customFormat="1">
      <c r="A359" s="14"/>
      <c r="B359" s="244"/>
      <c r="C359" s="245"/>
      <c r="D359" s="235" t="s">
        <v>194</v>
      </c>
      <c r="E359" s="245"/>
      <c r="F359" s="247" t="s">
        <v>1372</v>
      </c>
      <c r="G359" s="245"/>
      <c r="H359" s="248">
        <v>244.19999999999999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194</v>
      </c>
      <c r="AU359" s="254" t="s">
        <v>84</v>
      </c>
      <c r="AV359" s="14" t="s">
        <v>84</v>
      </c>
      <c r="AW359" s="14" t="s">
        <v>4</v>
      </c>
      <c r="AX359" s="14" t="s">
        <v>82</v>
      </c>
      <c r="AY359" s="254" t="s">
        <v>183</v>
      </c>
    </row>
    <row r="360" s="2" customFormat="1" ht="24.15" customHeight="1">
      <c r="A360" s="40"/>
      <c r="B360" s="41"/>
      <c r="C360" s="215" t="s">
        <v>344</v>
      </c>
      <c r="D360" s="215" t="s">
        <v>185</v>
      </c>
      <c r="E360" s="216" t="s">
        <v>1373</v>
      </c>
      <c r="F360" s="217" t="s">
        <v>1374</v>
      </c>
      <c r="G360" s="218" t="s">
        <v>304</v>
      </c>
      <c r="H360" s="219">
        <v>1.98</v>
      </c>
      <c r="I360" s="220"/>
      <c r="J360" s="221">
        <f>ROUND(I360*H360,2)</f>
        <v>0</v>
      </c>
      <c r="K360" s="217" t="s">
        <v>189</v>
      </c>
      <c r="L360" s="46"/>
      <c r="M360" s="222" t="s">
        <v>19</v>
      </c>
      <c r="N360" s="223" t="s">
        <v>46</v>
      </c>
      <c r="O360" s="86"/>
      <c r="P360" s="224">
        <f>O360*H360</f>
        <v>0</v>
      </c>
      <c r="Q360" s="224">
        <v>0.0088369999999999994</v>
      </c>
      <c r="R360" s="224">
        <f>Q360*H360</f>
        <v>0.017497259999999997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190</v>
      </c>
      <c r="AT360" s="226" t="s">
        <v>185</v>
      </c>
      <c r="AU360" s="226" t="s">
        <v>84</v>
      </c>
      <c r="AY360" s="19" t="s">
        <v>183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82</v>
      </c>
      <c r="BK360" s="227">
        <f>ROUND(I360*H360,2)</f>
        <v>0</v>
      </c>
      <c r="BL360" s="19" t="s">
        <v>190</v>
      </c>
      <c r="BM360" s="226" t="s">
        <v>1375</v>
      </c>
    </row>
    <row r="361" s="2" customFormat="1">
      <c r="A361" s="40"/>
      <c r="B361" s="41"/>
      <c r="C361" s="42"/>
      <c r="D361" s="228" t="s">
        <v>192</v>
      </c>
      <c r="E361" s="42"/>
      <c r="F361" s="229" t="s">
        <v>1376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192</v>
      </c>
      <c r="AU361" s="19" t="s">
        <v>84</v>
      </c>
    </row>
    <row r="362" s="13" customFormat="1">
      <c r="A362" s="13"/>
      <c r="B362" s="233"/>
      <c r="C362" s="234"/>
      <c r="D362" s="235" t="s">
        <v>194</v>
      </c>
      <c r="E362" s="236" t="s">
        <v>19</v>
      </c>
      <c r="F362" s="237" t="s">
        <v>1311</v>
      </c>
      <c r="G362" s="234"/>
      <c r="H362" s="236" t="s">
        <v>19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194</v>
      </c>
      <c r="AU362" s="243" t="s">
        <v>84</v>
      </c>
      <c r="AV362" s="13" t="s">
        <v>82</v>
      </c>
      <c r="AW362" s="13" t="s">
        <v>36</v>
      </c>
      <c r="AX362" s="13" t="s">
        <v>75</v>
      </c>
      <c r="AY362" s="243" t="s">
        <v>183</v>
      </c>
    </row>
    <row r="363" s="13" customFormat="1">
      <c r="A363" s="13"/>
      <c r="B363" s="233"/>
      <c r="C363" s="234"/>
      <c r="D363" s="235" t="s">
        <v>194</v>
      </c>
      <c r="E363" s="236" t="s">
        <v>19</v>
      </c>
      <c r="F363" s="237" t="s">
        <v>1312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194</v>
      </c>
      <c r="AU363" s="243" t="s">
        <v>84</v>
      </c>
      <c r="AV363" s="13" t="s">
        <v>82</v>
      </c>
      <c r="AW363" s="13" t="s">
        <v>36</v>
      </c>
      <c r="AX363" s="13" t="s">
        <v>75</v>
      </c>
      <c r="AY363" s="243" t="s">
        <v>183</v>
      </c>
    </row>
    <row r="364" s="13" customFormat="1">
      <c r="A364" s="13"/>
      <c r="B364" s="233"/>
      <c r="C364" s="234"/>
      <c r="D364" s="235" t="s">
        <v>194</v>
      </c>
      <c r="E364" s="236" t="s">
        <v>19</v>
      </c>
      <c r="F364" s="237" t="s">
        <v>1313</v>
      </c>
      <c r="G364" s="234"/>
      <c r="H364" s="236" t="s">
        <v>19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194</v>
      </c>
      <c r="AU364" s="243" t="s">
        <v>84</v>
      </c>
      <c r="AV364" s="13" t="s">
        <v>82</v>
      </c>
      <c r="AW364" s="13" t="s">
        <v>36</v>
      </c>
      <c r="AX364" s="13" t="s">
        <v>75</v>
      </c>
      <c r="AY364" s="243" t="s">
        <v>183</v>
      </c>
    </row>
    <row r="365" s="13" customFormat="1">
      <c r="A365" s="13"/>
      <c r="B365" s="233"/>
      <c r="C365" s="234"/>
      <c r="D365" s="235" t="s">
        <v>194</v>
      </c>
      <c r="E365" s="236" t="s">
        <v>19</v>
      </c>
      <c r="F365" s="237" t="s">
        <v>1314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194</v>
      </c>
      <c r="AU365" s="243" t="s">
        <v>84</v>
      </c>
      <c r="AV365" s="13" t="s">
        <v>82</v>
      </c>
      <c r="AW365" s="13" t="s">
        <v>36</v>
      </c>
      <c r="AX365" s="13" t="s">
        <v>75</v>
      </c>
      <c r="AY365" s="243" t="s">
        <v>183</v>
      </c>
    </row>
    <row r="366" s="13" customFormat="1">
      <c r="A366" s="13"/>
      <c r="B366" s="233"/>
      <c r="C366" s="234"/>
      <c r="D366" s="235" t="s">
        <v>194</v>
      </c>
      <c r="E366" s="236" t="s">
        <v>19</v>
      </c>
      <c r="F366" s="237" t="s">
        <v>1315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194</v>
      </c>
      <c r="AU366" s="243" t="s">
        <v>84</v>
      </c>
      <c r="AV366" s="13" t="s">
        <v>82</v>
      </c>
      <c r="AW366" s="13" t="s">
        <v>36</v>
      </c>
      <c r="AX366" s="13" t="s">
        <v>75</v>
      </c>
      <c r="AY366" s="243" t="s">
        <v>183</v>
      </c>
    </row>
    <row r="367" s="13" customFormat="1">
      <c r="A367" s="13"/>
      <c r="B367" s="233"/>
      <c r="C367" s="234"/>
      <c r="D367" s="235" t="s">
        <v>194</v>
      </c>
      <c r="E367" s="236" t="s">
        <v>19</v>
      </c>
      <c r="F367" s="237" t="s">
        <v>1316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194</v>
      </c>
      <c r="AU367" s="243" t="s">
        <v>84</v>
      </c>
      <c r="AV367" s="13" t="s">
        <v>82</v>
      </c>
      <c r="AW367" s="13" t="s">
        <v>36</v>
      </c>
      <c r="AX367" s="13" t="s">
        <v>75</v>
      </c>
      <c r="AY367" s="243" t="s">
        <v>183</v>
      </c>
    </row>
    <row r="368" s="13" customFormat="1">
      <c r="A368" s="13"/>
      <c r="B368" s="233"/>
      <c r="C368" s="234"/>
      <c r="D368" s="235" t="s">
        <v>194</v>
      </c>
      <c r="E368" s="236" t="s">
        <v>19</v>
      </c>
      <c r="F368" s="237" t="s">
        <v>1317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194</v>
      </c>
      <c r="AU368" s="243" t="s">
        <v>84</v>
      </c>
      <c r="AV368" s="13" t="s">
        <v>82</v>
      </c>
      <c r="AW368" s="13" t="s">
        <v>36</v>
      </c>
      <c r="AX368" s="13" t="s">
        <v>75</v>
      </c>
      <c r="AY368" s="243" t="s">
        <v>183</v>
      </c>
    </row>
    <row r="369" s="13" customFormat="1">
      <c r="A369" s="13"/>
      <c r="B369" s="233"/>
      <c r="C369" s="234"/>
      <c r="D369" s="235" t="s">
        <v>194</v>
      </c>
      <c r="E369" s="236" t="s">
        <v>19</v>
      </c>
      <c r="F369" s="237" t="s">
        <v>1318</v>
      </c>
      <c r="G369" s="234"/>
      <c r="H369" s="236" t="s">
        <v>19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194</v>
      </c>
      <c r="AU369" s="243" t="s">
        <v>84</v>
      </c>
      <c r="AV369" s="13" t="s">
        <v>82</v>
      </c>
      <c r="AW369" s="13" t="s">
        <v>36</v>
      </c>
      <c r="AX369" s="13" t="s">
        <v>75</v>
      </c>
      <c r="AY369" s="243" t="s">
        <v>183</v>
      </c>
    </row>
    <row r="370" s="13" customFormat="1">
      <c r="A370" s="13"/>
      <c r="B370" s="233"/>
      <c r="C370" s="234"/>
      <c r="D370" s="235" t="s">
        <v>194</v>
      </c>
      <c r="E370" s="236" t="s">
        <v>19</v>
      </c>
      <c r="F370" s="237" t="s">
        <v>1319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194</v>
      </c>
      <c r="AU370" s="243" t="s">
        <v>84</v>
      </c>
      <c r="AV370" s="13" t="s">
        <v>82</v>
      </c>
      <c r="AW370" s="13" t="s">
        <v>36</v>
      </c>
      <c r="AX370" s="13" t="s">
        <v>75</v>
      </c>
      <c r="AY370" s="243" t="s">
        <v>183</v>
      </c>
    </row>
    <row r="371" s="14" customFormat="1">
      <c r="A371" s="14"/>
      <c r="B371" s="244"/>
      <c r="C371" s="245"/>
      <c r="D371" s="235" t="s">
        <v>194</v>
      </c>
      <c r="E371" s="246" t="s">
        <v>19</v>
      </c>
      <c r="F371" s="247" t="s">
        <v>1377</v>
      </c>
      <c r="G371" s="245"/>
      <c r="H371" s="248">
        <v>1.98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194</v>
      </c>
      <c r="AU371" s="254" t="s">
        <v>84</v>
      </c>
      <c r="AV371" s="14" t="s">
        <v>84</v>
      </c>
      <c r="AW371" s="14" t="s">
        <v>36</v>
      </c>
      <c r="AX371" s="14" t="s">
        <v>75</v>
      </c>
      <c r="AY371" s="254" t="s">
        <v>183</v>
      </c>
    </row>
    <row r="372" s="15" customFormat="1">
      <c r="A372" s="15"/>
      <c r="B372" s="259"/>
      <c r="C372" s="260"/>
      <c r="D372" s="235" t="s">
        <v>194</v>
      </c>
      <c r="E372" s="261" t="s">
        <v>19</v>
      </c>
      <c r="F372" s="262" t="s">
        <v>320</v>
      </c>
      <c r="G372" s="260"/>
      <c r="H372" s="263">
        <v>1.98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9" t="s">
        <v>194</v>
      </c>
      <c r="AU372" s="269" t="s">
        <v>84</v>
      </c>
      <c r="AV372" s="15" t="s">
        <v>190</v>
      </c>
      <c r="AW372" s="15" t="s">
        <v>36</v>
      </c>
      <c r="AX372" s="15" t="s">
        <v>82</v>
      </c>
      <c r="AY372" s="269" t="s">
        <v>183</v>
      </c>
    </row>
    <row r="373" s="12" customFormat="1" ht="22.8" customHeight="1">
      <c r="A373" s="12"/>
      <c r="B373" s="199"/>
      <c r="C373" s="200"/>
      <c r="D373" s="201" t="s">
        <v>74</v>
      </c>
      <c r="E373" s="213" t="s">
        <v>190</v>
      </c>
      <c r="F373" s="213" t="s">
        <v>442</v>
      </c>
      <c r="G373" s="200"/>
      <c r="H373" s="200"/>
      <c r="I373" s="203"/>
      <c r="J373" s="214">
        <f>BK373</f>
        <v>0</v>
      </c>
      <c r="K373" s="200"/>
      <c r="L373" s="205"/>
      <c r="M373" s="206"/>
      <c r="N373" s="207"/>
      <c r="O373" s="207"/>
      <c r="P373" s="208">
        <f>SUM(P374:P413)</f>
        <v>0</v>
      </c>
      <c r="Q373" s="207"/>
      <c r="R373" s="208">
        <f>SUM(R374:R413)</f>
        <v>0</v>
      </c>
      <c r="S373" s="207"/>
      <c r="T373" s="209">
        <f>SUM(T374:T413)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0" t="s">
        <v>82</v>
      </c>
      <c r="AT373" s="211" t="s">
        <v>74</v>
      </c>
      <c r="AU373" s="211" t="s">
        <v>82</v>
      </c>
      <c r="AY373" s="210" t="s">
        <v>183</v>
      </c>
      <c r="BK373" s="212">
        <f>SUM(BK374:BK413)</f>
        <v>0</v>
      </c>
    </row>
    <row r="374" s="2" customFormat="1" ht="24.15" customHeight="1">
      <c r="A374" s="40"/>
      <c r="B374" s="41"/>
      <c r="C374" s="215" t="s">
        <v>401</v>
      </c>
      <c r="D374" s="215" t="s">
        <v>185</v>
      </c>
      <c r="E374" s="216" t="s">
        <v>1378</v>
      </c>
      <c r="F374" s="217" t="s">
        <v>1379</v>
      </c>
      <c r="G374" s="218" t="s">
        <v>304</v>
      </c>
      <c r="H374" s="219">
        <v>12.6</v>
      </c>
      <c r="I374" s="220"/>
      <c r="J374" s="221">
        <f>ROUND(I374*H374,2)</f>
        <v>0</v>
      </c>
      <c r="K374" s="217" t="s">
        <v>189</v>
      </c>
      <c r="L374" s="46"/>
      <c r="M374" s="222" t="s">
        <v>19</v>
      </c>
      <c r="N374" s="223" t="s">
        <v>46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190</v>
      </c>
      <c r="AT374" s="226" t="s">
        <v>185</v>
      </c>
      <c r="AU374" s="226" t="s">
        <v>84</v>
      </c>
      <c r="AY374" s="19" t="s">
        <v>183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82</v>
      </c>
      <c r="BK374" s="227">
        <f>ROUND(I374*H374,2)</f>
        <v>0</v>
      </c>
      <c r="BL374" s="19" t="s">
        <v>190</v>
      </c>
      <c r="BM374" s="226" t="s">
        <v>1380</v>
      </c>
    </row>
    <row r="375" s="2" customFormat="1">
      <c r="A375" s="40"/>
      <c r="B375" s="41"/>
      <c r="C375" s="42"/>
      <c r="D375" s="228" t="s">
        <v>192</v>
      </c>
      <c r="E375" s="42"/>
      <c r="F375" s="229" t="s">
        <v>1381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192</v>
      </c>
      <c r="AU375" s="19" t="s">
        <v>84</v>
      </c>
    </row>
    <row r="376" s="13" customFormat="1">
      <c r="A376" s="13"/>
      <c r="B376" s="233"/>
      <c r="C376" s="234"/>
      <c r="D376" s="235" t="s">
        <v>194</v>
      </c>
      <c r="E376" s="236" t="s">
        <v>19</v>
      </c>
      <c r="F376" s="237" t="s">
        <v>1382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194</v>
      </c>
      <c r="AU376" s="243" t="s">
        <v>84</v>
      </c>
      <c r="AV376" s="13" t="s">
        <v>82</v>
      </c>
      <c r="AW376" s="13" t="s">
        <v>36</v>
      </c>
      <c r="AX376" s="13" t="s">
        <v>75</v>
      </c>
      <c r="AY376" s="243" t="s">
        <v>183</v>
      </c>
    </row>
    <row r="377" s="13" customFormat="1">
      <c r="A377" s="13"/>
      <c r="B377" s="233"/>
      <c r="C377" s="234"/>
      <c r="D377" s="235" t="s">
        <v>194</v>
      </c>
      <c r="E377" s="236" t="s">
        <v>19</v>
      </c>
      <c r="F377" s="237" t="s">
        <v>1383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194</v>
      </c>
      <c r="AU377" s="243" t="s">
        <v>84</v>
      </c>
      <c r="AV377" s="13" t="s">
        <v>82</v>
      </c>
      <c r="AW377" s="13" t="s">
        <v>36</v>
      </c>
      <c r="AX377" s="13" t="s">
        <v>75</v>
      </c>
      <c r="AY377" s="243" t="s">
        <v>183</v>
      </c>
    </row>
    <row r="378" s="13" customFormat="1">
      <c r="A378" s="13"/>
      <c r="B378" s="233"/>
      <c r="C378" s="234"/>
      <c r="D378" s="235" t="s">
        <v>194</v>
      </c>
      <c r="E378" s="236" t="s">
        <v>19</v>
      </c>
      <c r="F378" s="237" t="s">
        <v>1191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194</v>
      </c>
      <c r="AU378" s="243" t="s">
        <v>84</v>
      </c>
      <c r="AV378" s="13" t="s">
        <v>82</v>
      </c>
      <c r="AW378" s="13" t="s">
        <v>36</v>
      </c>
      <c r="AX378" s="13" t="s">
        <v>75</v>
      </c>
      <c r="AY378" s="243" t="s">
        <v>183</v>
      </c>
    </row>
    <row r="379" s="13" customFormat="1">
      <c r="A379" s="13"/>
      <c r="B379" s="233"/>
      <c r="C379" s="234"/>
      <c r="D379" s="235" t="s">
        <v>194</v>
      </c>
      <c r="E379" s="236" t="s">
        <v>19</v>
      </c>
      <c r="F379" s="237" t="s">
        <v>1384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194</v>
      </c>
      <c r="AU379" s="243" t="s">
        <v>84</v>
      </c>
      <c r="AV379" s="13" t="s">
        <v>82</v>
      </c>
      <c r="AW379" s="13" t="s">
        <v>36</v>
      </c>
      <c r="AX379" s="13" t="s">
        <v>75</v>
      </c>
      <c r="AY379" s="243" t="s">
        <v>183</v>
      </c>
    </row>
    <row r="380" s="14" customFormat="1">
      <c r="A380" s="14"/>
      <c r="B380" s="244"/>
      <c r="C380" s="245"/>
      <c r="D380" s="235" t="s">
        <v>194</v>
      </c>
      <c r="E380" s="246" t="s">
        <v>19</v>
      </c>
      <c r="F380" s="247" t="s">
        <v>1385</v>
      </c>
      <c r="G380" s="245"/>
      <c r="H380" s="248">
        <v>12.6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194</v>
      </c>
      <c r="AU380" s="254" t="s">
        <v>84</v>
      </c>
      <c r="AV380" s="14" t="s">
        <v>84</v>
      </c>
      <c r="AW380" s="14" t="s">
        <v>36</v>
      </c>
      <c r="AX380" s="14" t="s">
        <v>75</v>
      </c>
      <c r="AY380" s="254" t="s">
        <v>183</v>
      </c>
    </row>
    <row r="381" s="15" customFormat="1">
      <c r="A381" s="15"/>
      <c r="B381" s="259"/>
      <c r="C381" s="260"/>
      <c r="D381" s="235" t="s">
        <v>194</v>
      </c>
      <c r="E381" s="261" t="s">
        <v>19</v>
      </c>
      <c r="F381" s="262" t="s">
        <v>320</v>
      </c>
      <c r="G381" s="260"/>
      <c r="H381" s="263">
        <v>12.6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9" t="s">
        <v>194</v>
      </c>
      <c r="AU381" s="269" t="s">
        <v>84</v>
      </c>
      <c r="AV381" s="15" t="s">
        <v>190</v>
      </c>
      <c r="AW381" s="15" t="s">
        <v>36</v>
      </c>
      <c r="AX381" s="15" t="s">
        <v>82</v>
      </c>
      <c r="AY381" s="269" t="s">
        <v>183</v>
      </c>
    </row>
    <row r="382" s="2" customFormat="1" ht="24.15" customHeight="1">
      <c r="A382" s="40"/>
      <c r="B382" s="41"/>
      <c r="C382" s="215" t="s">
        <v>351</v>
      </c>
      <c r="D382" s="215" t="s">
        <v>185</v>
      </c>
      <c r="E382" s="216" t="s">
        <v>1386</v>
      </c>
      <c r="F382" s="217" t="s">
        <v>1387</v>
      </c>
      <c r="G382" s="218" t="s">
        <v>304</v>
      </c>
      <c r="H382" s="219">
        <v>850.21000000000004</v>
      </c>
      <c r="I382" s="220"/>
      <c r="J382" s="221">
        <f>ROUND(I382*H382,2)</f>
        <v>0</v>
      </c>
      <c r="K382" s="217" t="s">
        <v>189</v>
      </c>
      <c r="L382" s="46"/>
      <c r="M382" s="222" t="s">
        <v>19</v>
      </c>
      <c r="N382" s="223" t="s">
        <v>46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190</v>
      </c>
      <c r="AT382" s="226" t="s">
        <v>185</v>
      </c>
      <c r="AU382" s="226" t="s">
        <v>84</v>
      </c>
      <c r="AY382" s="19" t="s">
        <v>183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82</v>
      </c>
      <c r="BK382" s="227">
        <f>ROUND(I382*H382,2)</f>
        <v>0</v>
      </c>
      <c r="BL382" s="19" t="s">
        <v>190</v>
      </c>
      <c r="BM382" s="226" t="s">
        <v>1388</v>
      </c>
    </row>
    <row r="383" s="2" customFormat="1">
      <c r="A383" s="40"/>
      <c r="B383" s="41"/>
      <c r="C383" s="42"/>
      <c r="D383" s="228" t="s">
        <v>192</v>
      </c>
      <c r="E383" s="42"/>
      <c r="F383" s="229" t="s">
        <v>1389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192</v>
      </c>
      <c r="AU383" s="19" t="s">
        <v>84</v>
      </c>
    </row>
    <row r="384" s="13" customFormat="1">
      <c r="A384" s="13"/>
      <c r="B384" s="233"/>
      <c r="C384" s="234"/>
      <c r="D384" s="235" t="s">
        <v>194</v>
      </c>
      <c r="E384" s="236" t="s">
        <v>19</v>
      </c>
      <c r="F384" s="237" t="s">
        <v>1390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194</v>
      </c>
      <c r="AU384" s="243" t="s">
        <v>84</v>
      </c>
      <c r="AV384" s="13" t="s">
        <v>82</v>
      </c>
      <c r="AW384" s="13" t="s">
        <v>36</v>
      </c>
      <c r="AX384" s="13" t="s">
        <v>75</v>
      </c>
      <c r="AY384" s="243" t="s">
        <v>183</v>
      </c>
    </row>
    <row r="385" s="13" customFormat="1">
      <c r="A385" s="13"/>
      <c r="B385" s="233"/>
      <c r="C385" s="234"/>
      <c r="D385" s="235" t="s">
        <v>194</v>
      </c>
      <c r="E385" s="236" t="s">
        <v>19</v>
      </c>
      <c r="F385" s="237" t="s">
        <v>1391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194</v>
      </c>
      <c r="AU385" s="243" t="s">
        <v>84</v>
      </c>
      <c r="AV385" s="13" t="s">
        <v>82</v>
      </c>
      <c r="AW385" s="13" t="s">
        <v>36</v>
      </c>
      <c r="AX385" s="13" t="s">
        <v>75</v>
      </c>
      <c r="AY385" s="243" t="s">
        <v>183</v>
      </c>
    </row>
    <row r="386" s="13" customFormat="1">
      <c r="A386" s="13"/>
      <c r="B386" s="233"/>
      <c r="C386" s="234"/>
      <c r="D386" s="235" t="s">
        <v>194</v>
      </c>
      <c r="E386" s="236" t="s">
        <v>19</v>
      </c>
      <c r="F386" s="237" t="s">
        <v>1191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194</v>
      </c>
      <c r="AU386" s="243" t="s">
        <v>84</v>
      </c>
      <c r="AV386" s="13" t="s">
        <v>82</v>
      </c>
      <c r="AW386" s="13" t="s">
        <v>36</v>
      </c>
      <c r="AX386" s="13" t="s">
        <v>75</v>
      </c>
      <c r="AY386" s="243" t="s">
        <v>183</v>
      </c>
    </row>
    <row r="387" s="13" customFormat="1">
      <c r="A387" s="13"/>
      <c r="B387" s="233"/>
      <c r="C387" s="234"/>
      <c r="D387" s="235" t="s">
        <v>194</v>
      </c>
      <c r="E387" s="236" t="s">
        <v>19</v>
      </c>
      <c r="F387" s="237" t="s">
        <v>1392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194</v>
      </c>
      <c r="AU387" s="243" t="s">
        <v>84</v>
      </c>
      <c r="AV387" s="13" t="s">
        <v>82</v>
      </c>
      <c r="AW387" s="13" t="s">
        <v>36</v>
      </c>
      <c r="AX387" s="13" t="s">
        <v>75</v>
      </c>
      <c r="AY387" s="243" t="s">
        <v>183</v>
      </c>
    </row>
    <row r="388" s="14" customFormat="1">
      <c r="A388" s="14"/>
      <c r="B388" s="244"/>
      <c r="C388" s="245"/>
      <c r="D388" s="235" t="s">
        <v>194</v>
      </c>
      <c r="E388" s="246" t="s">
        <v>19</v>
      </c>
      <c r="F388" s="247" t="s">
        <v>1393</v>
      </c>
      <c r="G388" s="245"/>
      <c r="H388" s="248">
        <v>724.07000000000005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194</v>
      </c>
      <c r="AU388" s="254" t="s">
        <v>84</v>
      </c>
      <c r="AV388" s="14" t="s">
        <v>84</v>
      </c>
      <c r="AW388" s="14" t="s">
        <v>36</v>
      </c>
      <c r="AX388" s="14" t="s">
        <v>75</v>
      </c>
      <c r="AY388" s="254" t="s">
        <v>183</v>
      </c>
    </row>
    <row r="389" s="13" customFormat="1">
      <c r="A389" s="13"/>
      <c r="B389" s="233"/>
      <c r="C389" s="234"/>
      <c r="D389" s="235" t="s">
        <v>194</v>
      </c>
      <c r="E389" s="236" t="s">
        <v>19</v>
      </c>
      <c r="F389" s="237" t="s">
        <v>1394</v>
      </c>
      <c r="G389" s="234"/>
      <c r="H389" s="236" t="s">
        <v>19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194</v>
      </c>
      <c r="AU389" s="243" t="s">
        <v>84</v>
      </c>
      <c r="AV389" s="13" t="s">
        <v>82</v>
      </c>
      <c r="AW389" s="13" t="s">
        <v>36</v>
      </c>
      <c r="AX389" s="13" t="s">
        <v>75</v>
      </c>
      <c r="AY389" s="243" t="s">
        <v>183</v>
      </c>
    </row>
    <row r="390" s="13" customFormat="1">
      <c r="A390" s="13"/>
      <c r="B390" s="233"/>
      <c r="C390" s="234"/>
      <c r="D390" s="235" t="s">
        <v>194</v>
      </c>
      <c r="E390" s="236" t="s">
        <v>19</v>
      </c>
      <c r="F390" s="237" t="s">
        <v>1191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194</v>
      </c>
      <c r="AU390" s="243" t="s">
        <v>84</v>
      </c>
      <c r="AV390" s="13" t="s">
        <v>82</v>
      </c>
      <c r="AW390" s="13" t="s">
        <v>36</v>
      </c>
      <c r="AX390" s="13" t="s">
        <v>75</v>
      </c>
      <c r="AY390" s="243" t="s">
        <v>183</v>
      </c>
    </row>
    <row r="391" s="13" customFormat="1">
      <c r="A391" s="13"/>
      <c r="B391" s="233"/>
      <c r="C391" s="234"/>
      <c r="D391" s="235" t="s">
        <v>194</v>
      </c>
      <c r="E391" s="236" t="s">
        <v>19</v>
      </c>
      <c r="F391" s="237" t="s">
        <v>1395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194</v>
      </c>
      <c r="AU391" s="243" t="s">
        <v>84</v>
      </c>
      <c r="AV391" s="13" t="s">
        <v>82</v>
      </c>
      <c r="AW391" s="13" t="s">
        <v>36</v>
      </c>
      <c r="AX391" s="13" t="s">
        <v>75</v>
      </c>
      <c r="AY391" s="243" t="s">
        <v>183</v>
      </c>
    </row>
    <row r="392" s="14" customFormat="1">
      <c r="A392" s="14"/>
      <c r="B392" s="244"/>
      <c r="C392" s="245"/>
      <c r="D392" s="235" t="s">
        <v>194</v>
      </c>
      <c r="E392" s="246" t="s">
        <v>19</v>
      </c>
      <c r="F392" s="247" t="s">
        <v>1396</v>
      </c>
      <c r="G392" s="245"/>
      <c r="H392" s="248">
        <v>89.480000000000004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194</v>
      </c>
      <c r="AU392" s="254" t="s">
        <v>84</v>
      </c>
      <c r="AV392" s="14" t="s">
        <v>84</v>
      </c>
      <c r="AW392" s="14" t="s">
        <v>36</v>
      </c>
      <c r="AX392" s="14" t="s">
        <v>75</v>
      </c>
      <c r="AY392" s="254" t="s">
        <v>183</v>
      </c>
    </row>
    <row r="393" s="13" customFormat="1">
      <c r="A393" s="13"/>
      <c r="B393" s="233"/>
      <c r="C393" s="234"/>
      <c r="D393" s="235" t="s">
        <v>194</v>
      </c>
      <c r="E393" s="236" t="s">
        <v>19</v>
      </c>
      <c r="F393" s="237" t="s">
        <v>1397</v>
      </c>
      <c r="G393" s="234"/>
      <c r="H393" s="236" t="s">
        <v>19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194</v>
      </c>
      <c r="AU393" s="243" t="s">
        <v>84</v>
      </c>
      <c r="AV393" s="13" t="s">
        <v>82</v>
      </c>
      <c r="AW393" s="13" t="s">
        <v>36</v>
      </c>
      <c r="AX393" s="13" t="s">
        <v>75</v>
      </c>
      <c r="AY393" s="243" t="s">
        <v>183</v>
      </c>
    </row>
    <row r="394" s="13" customFormat="1">
      <c r="A394" s="13"/>
      <c r="B394" s="233"/>
      <c r="C394" s="234"/>
      <c r="D394" s="235" t="s">
        <v>194</v>
      </c>
      <c r="E394" s="236" t="s">
        <v>19</v>
      </c>
      <c r="F394" s="237" t="s">
        <v>1191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194</v>
      </c>
      <c r="AU394" s="243" t="s">
        <v>84</v>
      </c>
      <c r="AV394" s="13" t="s">
        <v>82</v>
      </c>
      <c r="AW394" s="13" t="s">
        <v>36</v>
      </c>
      <c r="AX394" s="13" t="s">
        <v>75</v>
      </c>
      <c r="AY394" s="243" t="s">
        <v>183</v>
      </c>
    </row>
    <row r="395" s="13" customFormat="1">
      <c r="A395" s="13"/>
      <c r="B395" s="233"/>
      <c r="C395" s="234"/>
      <c r="D395" s="235" t="s">
        <v>194</v>
      </c>
      <c r="E395" s="236" t="s">
        <v>19</v>
      </c>
      <c r="F395" s="237" t="s">
        <v>1398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194</v>
      </c>
      <c r="AU395" s="243" t="s">
        <v>84</v>
      </c>
      <c r="AV395" s="13" t="s">
        <v>82</v>
      </c>
      <c r="AW395" s="13" t="s">
        <v>36</v>
      </c>
      <c r="AX395" s="13" t="s">
        <v>75</v>
      </c>
      <c r="AY395" s="243" t="s">
        <v>183</v>
      </c>
    </row>
    <row r="396" s="14" customFormat="1">
      <c r="A396" s="14"/>
      <c r="B396" s="244"/>
      <c r="C396" s="245"/>
      <c r="D396" s="235" t="s">
        <v>194</v>
      </c>
      <c r="E396" s="246" t="s">
        <v>19</v>
      </c>
      <c r="F396" s="247" t="s">
        <v>1399</v>
      </c>
      <c r="G396" s="245"/>
      <c r="H396" s="248">
        <v>15.060000000000001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194</v>
      </c>
      <c r="AU396" s="254" t="s">
        <v>84</v>
      </c>
      <c r="AV396" s="14" t="s">
        <v>84</v>
      </c>
      <c r="AW396" s="14" t="s">
        <v>36</v>
      </c>
      <c r="AX396" s="14" t="s">
        <v>75</v>
      </c>
      <c r="AY396" s="254" t="s">
        <v>183</v>
      </c>
    </row>
    <row r="397" s="13" customFormat="1">
      <c r="A397" s="13"/>
      <c r="B397" s="233"/>
      <c r="C397" s="234"/>
      <c r="D397" s="235" t="s">
        <v>194</v>
      </c>
      <c r="E397" s="236" t="s">
        <v>19</v>
      </c>
      <c r="F397" s="237" t="s">
        <v>1400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194</v>
      </c>
      <c r="AU397" s="243" t="s">
        <v>84</v>
      </c>
      <c r="AV397" s="13" t="s">
        <v>82</v>
      </c>
      <c r="AW397" s="13" t="s">
        <v>36</v>
      </c>
      <c r="AX397" s="13" t="s">
        <v>75</v>
      </c>
      <c r="AY397" s="243" t="s">
        <v>183</v>
      </c>
    </row>
    <row r="398" s="13" customFormat="1">
      <c r="A398" s="13"/>
      <c r="B398" s="233"/>
      <c r="C398" s="234"/>
      <c r="D398" s="235" t="s">
        <v>194</v>
      </c>
      <c r="E398" s="236" t="s">
        <v>19</v>
      </c>
      <c r="F398" s="237" t="s">
        <v>1191</v>
      </c>
      <c r="G398" s="234"/>
      <c r="H398" s="236" t="s">
        <v>19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194</v>
      </c>
      <c r="AU398" s="243" t="s">
        <v>84</v>
      </c>
      <c r="AV398" s="13" t="s">
        <v>82</v>
      </c>
      <c r="AW398" s="13" t="s">
        <v>36</v>
      </c>
      <c r="AX398" s="13" t="s">
        <v>75</v>
      </c>
      <c r="AY398" s="243" t="s">
        <v>183</v>
      </c>
    </row>
    <row r="399" s="13" customFormat="1">
      <c r="A399" s="13"/>
      <c r="B399" s="233"/>
      <c r="C399" s="234"/>
      <c r="D399" s="235" t="s">
        <v>194</v>
      </c>
      <c r="E399" s="236" t="s">
        <v>19</v>
      </c>
      <c r="F399" s="237" t="s">
        <v>1401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194</v>
      </c>
      <c r="AU399" s="243" t="s">
        <v>84</v>
      </c>
      <c r="AV399" s="13" t="s">
        <v>82</v>
      </c>
      <c r="AW399" s="13" t="s">
        <v>36</v>
      </c>
      <c r="AX399" s="13" t="s">
        <v>75</v>
      </c>
      <c r="AY399" s="243" t="s">
        <v>183</v>
      </c>
    </row>
    <row r="400" s="14" customFormat="1">
      <c r="A400" s="14"/>
      <c r="B400" s="244"/>
      <c r="C400" s="245"/>
      <c r="D400" s="235" t="s">
        <v>194</v>
      </c>
      <c r="E400" s="246" t="s">
        <v>19</v>
      </c>
      <c r="F400" s="247" t="s">
        <v>224</v>
      </c>
      <c r="G400" s="245"/>
      <c r="H400" s="248">
        <v>9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194</v>
      </c>
      <c r="AU400" s="254" t="s">
        <v>84</v>
      </c>
      <c r="AV400" s="14" t="s">
        <v>84</v>
      </c>
      <c r="AW400" s="14" t="s">
        <v>36</v>
      </c>
      <c r="AX400" s="14" t="s">
        <v>75</v>
      </c>
      <c r="AY400" s="254" t="s">
        <v>183</v>
      </c>
    </row>
    <row r="401" s="13" customFormat="1">
      <c r="A401" s="13"/>
      <c r="B401" s="233"/>
      <c r="C401" s="234"/>
      <c r="D401" s="235" t="s">
        <v>194</v>
      </c>
      <c r="E401" s="236" t="s">
        <v>19</v>
      </c>
      <c r="F401" s="237" t="s">
        <v>1402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194</v>
      </c>
      <c r="AU401" s="243" t="s">
        <v>84</v>
      </c>
      <c r="AV401" s="13" t="s">
        <v>82</v>
      </c>
      <c r="AW401" s="13" t="s">
        <v>36</v>
      </c>
      <c r="AX401" s="13" t="s">
        <v>75</v>
      </c>
      <c r="AY401" s="243" t="s">
        <v>183</v>
      </c>
    </row>
    <row r="402" s="13" customFormat="1">
      <c r="A402" s="13"/>
      <c r="B402" s="233"/>
      <c r="C402" s="234"/>
      <c r="D402" s="235" t="s">
        <v>194</v>
      </c>
      <c r="E402" s="236" t="s">
        <v>19</v>
      </c>
      <c r="F402" s="237" t="s">
        <v>1191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194</v>
      </c>
      <c r="AU402" s="243" t="s">
        <v>84</v>
      </c>
      <c r="AV402" s="13" t="s">
        <v>82</v>
      </c>
      <c r="AW402" s="13" t="s">
        <v>36</v>
      </c>
      <c r="AX402" s="13" t="s">
        <v>75</v>
      </c>
      <c r="AY402" s="243" t="s">
        <v>183</v>
      </c>
    </row>
    <row r="403" s="13" customFormat="1">
      <c r="A403" s="13"/>
      <c r="B403" s="233"/>
      <c r="C403" s="234"/>
      <c r="D403" s="235" t="s">
        <v>194</v>
      </c>
      <c r="E403" s="236" t="s">
        <v>19</v>
      </c>
      <c r="F403" s="237" t="s">
        <v>1192</v>
      </c>
      <c r="G403" s="234"/>
      <c r="H403" s="236" t="s">
        <v>19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194</v>
      </c>
      <c r="AU403" s="243" t="s">
        <v>84</v>
      </c>
      <c r="AV403" s="13" t="s">
        <v>82</v>
      </c>
      <c r="AW403" s="13" t="s">
        <v>36</v>
      </c>
      <c r="AX403" s="13" t="s">
        <v>75</v>
      </c>
      <c r="AY403" s="243" t="s">
        <v>183</v>
      </c>
    </row>
    <row r="404" s="14" customFormat="1">
      <c r="A404" s="14"/>
      <c r="B404" s="244"/>
      <c r="C404" s="245"/>
      <c r="D404" s="235" t="s">
        <v>194</v>
      </c>
      <c r="E404" s="246" t="s">
        <v>19</v>
      </c>
      <c r="F404" s="247" t="s">
        <v>1385</v>
      </c>
      <c r="G404" s="245"/>
      <c r="H404" s="248">
        <v>12.6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194</v>
      </c>
      <c r="AU404" s="254" t="s">
        <v>84</v>
      </c>
      <c r="AV404" s="14" t="s">
        <v>84</v>
      </c>
      <c r="AW404" s="14" t="s">
        <v>36</v>
      </c>
      <c r="AX404" s="14" t="s">
        <v>75</v>
      </c>
      <c r="AY404" s="254" t="s">
        <v>183</v>
      </c>
    </row>
    <row r="405" s="15" customFormat="1">
      <c r="A405" s="15"/>
      <c r="B405" s="259"/>
      <c r="C405" s="260"/>
      <c r="D405" s="235" t="s">
        <v>194</v>
      </c>
      <c r="E405" s="261" t="s">
        <v>19</v>
      </c>
      <c r="F405" s="262" t="s">
        <v>320</v>
      </c>
      <c r="G405" s="260"/>
      <c r="H405" s="263">
        <v>850.21000000000004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9" t="s">
        <v>194</v>
      </c>
      <c r="AU405" s="269" t="s">
        <v>84</v>
      </c>
      <c r="AV405" s="15" t="s">
        <v>190</v>
      </c>
      <c r="AW405" s="15" t="s">
        <v>36</v>
      </c>
      <c r="AX405" s="15" t="s">
        <v>82</v>
      </c>
      <c r="AY405" s="269" t="s">
        <v>183</v>
      </c>
    </row>
    <row r="406" s="2" customFormat="1" ht="24.15" customHeight="1">
      <c r="A406" s="40"/>
      <c r="B406" s="41"/>
      <c r="C406" s="215" t="s">
        <v>409</v>
      </c>
      <c r="D406" s="215" t="s">
        <v>185</v>
      </c>
      <c r="E406" s="216" t="s">
        <v>1403</v>
      </c>
      <c r="F406" s="217" t="s">
        <v>1404</v>
      </c>
      <c r="G406" s="218" t="s">
        <v>229</v>
      </c>
      <c r="H406" s="219">
        <v>3.77</v>
      </c>
      <c r="I406" s="220"/>
      <c r="J406" s="221">
        <f>ROUND(I406*H406,2)</f>
        <v>0</v>
      </c>
      <c r="K406" s="217" t="s">
        <v>189</v>
      </c>
      <c r="L406" s="46"/>
      <c r="M406" s="222" t="s">
        <v>19</v>
      </c>
      <c r="N406" s="223" t="s">
        <v>46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190</v>
      </c>
      <c r="AT406" s="226" t="s">
        <v>185</v>
      </c>
      <c r="AU406" s="226" t="s">
        <v>84</v>
      </c>
      <c r="AY406" s="19" t="s">
        <v>183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82</v>
      </c>
      <c r="BK406" s="227">
        <f>ROUND(I406*H406,2)</f>
        <v>0</v>
      </c>
      <c r="BL406" s="19" t="s">
        <v>190</v>
      </c>
      <c r="BM406" s="226" t="s">
        <v>1405</v>
      </c>
    </row>
    <row r="407" s="2" customFormat="1">
      <c r="A407" s="40"/>
      <c r="B407" s="41"/>
      <c r="C407" s="42"/>
      <c r="D407" s="228" t="s">
        <v>192</v>
      </c>
      <c r="E407" s="42"/>
      <c r="F407" s="229" t="s">
        <v>1406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192</v>
      </c>
      <c r="AU407" s="19" t="s">
        <v>84</v>
      </c>
    </row>
    <row r="408" s="13" customFormat="1">
      <c r="A408" s="13"/>
      <c r="B408" s="233"/>
      <c r="C408" s="234"/>
      <c r="D408" s="235" t="s">
        <v>194</v>
      </c>
      <c r="E408" s="236" t="s">
        <v>19</v>
      </c>
      <c r="F408" s="237" t="s">
        <v>1407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194</v>
      </c>
      <c r="AU408" s="243" t="s">
        <v>84</v>
      </c>
      <c r="AV408" s="13" t="s">
        <v>82</v>
      </c>
      <c r="AW408" s="13" t="s">
        <v>36</v>
      </c>
      <c r="AX408" s="13" t="s">
        <v>75</v>
      </c>
      <c r="AY408" s="243" t="s">
        <v>183</v>
      </c>
    </row>
    <row r="409" s="13" customFormat="1">
      <c r="A409" s="13"/>
      <c r="B409" s="233"/>
      <c r="C409" s="234"/>
      <c r="D409" s="235" t="s">
        <v>194</v>
      </c>
      <c r="E409" s="236" t="s">
        <v>19</v>
      </c>
      <c r="F409" s="237" t="s">
        <v>1408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194</v>
      </c>
      <c r="AU409" s="243" t="s">
        <v>84</v>
      </c>
      <c r="AV409" s="13" t="s">
        <v>82</v>
      </c>
      <c r="AW409" s="13" t="s">
        <v>36</v>
      </c>
      <c r="AX409" s="13" t="s">
        <v>75</v>
      </c>
      <c r="AY409" s="243" t="s">
        <v>183</v>
      </c>
    </row>
    <row r="410" s="13" customFormat="1">
      <c r="A410" s="13"/>
      <c r="B410" s="233"/>
      <c r="C410" s="234"/>
      <c r="D410" s="235" t="s">
        <v>194</v>
      </c>
      <c r="E410" s="236" t="s">
        <v>19</v>
      </c>
      <c r="F410" s="237" t="s">
        <v>1409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194</v>
      </c>
      <c r="AU410" s="243" t="s">
        <v>84</v>
      </c>
      <c r="AV410" s="13" t="s">
        <v>82</v>
      </c>
      <c r="AW410" s="13" t="s">
        <v>36</v>
      </c>
      <c r="AX410" s="13" t="s">
        <v>75</v>
      </c>
      <c r="AY410" s="243" t="s">
        <v>183</v>
      </c>
    </row>
    <row r="411" s="13" customFormat="1">
      <c r="A411" s="13"/>
      <c r="B411" s="233"/>
      <c r="C411" s="234"/>
      <c r="D411" s="235" t="s">
        <v>194</v>
      </c>
      <c r="E411" s="236" t="s">
        <v>19</v>
      </c>
      <c r="F411" s="237" t="s">
        <v>1410</v>
      </c>
      <c r="G411" s="234"/>
      <c r="H411" s="236" t="s">
        <v>19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194</v>
      </c>
      <c r="AU411" s="243" t="s">
        <v>84</v>
      </c>
      <c r="AV411" s="13" t="s">
        <v>82</v>
      </c>
      <c r="AW411" s="13" t="s">
        <v>36</v>
      </c>
      <c r="AX411" s="13" t="s">
        <v>75</v>
      </c>
      <c r="AY411" s="243" t="s">
        <v>183</v>
      </c>
    </row>
    <row r="412" s="13" customFormat="1">
      <c r="A412" s="13"/>
      <c r="B412" s="233"/>
      <c r="C412" s="234"/>
      <c r="D412" s="235" t="s">
        <v>194</v>
      </c>
      <c r="E412" s="236" t="s">
        <v>19</v>
      </c>
      <c r="F412" s="237" t="s">
        <v>1411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194</v>
      </c>
      <c r="AU412" s="243" t="s">
        <v>84</v>
      </c>
      <c r="AV412" s="13" t="s">
        <v>82</v>
      </c>
      <c r="AW412" s="13" t="s">
        <v>36</v>
      </c>
      <c r="AX412" s="13" t="s">
        <v>75</v>
      </c>
      <c r="AY412" s="243" t="s">
        <v>183</v>
      </c>
    </row>
    <row r="413" s="14" customFormat="1">
      <c r="A413" s="14"/>
      <c r="B413" s="244"/>
      <c r="C413" s="245"/>
      <c r="D413" s="235" t="s">
        <v>194</v>
      </c>
      <c r="E413" s="246" t="s">
        <v>19</v>
      </c>
      <c r="F413" s="247" t="s">
        <v>1412</v>
      </c>
      <c r="G413" s="245"/>
      <c r="H413" s="248">
        <v>3.77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194</v>
      </c>
      <c r="AU413" s="254" t="s">
        <v>84</v>
      </c>
      <c r="AV413" s="14" t="s">
        <v>84</v>
      </c>
      <c r="AW413" s="14" t="s">
        <v>36</v>
      </c>
      <c r="AX413" s="14" t="s">
        <v>82</v>
      </c>
      <c r="AY413" s="254" t="s">
        <v>183</v>
      </c>
    </row>
    <row r="414" s="12" customFormat="1" ht="22.8" customHeight="1">
      <c r="A414" s="12"/>
      <c r="B414" s="199"/>
      <c r="C414" s="200"/>
      <c r="D414" s="201" t="s">
        <v>74</v>
      </c>
      <c r="E414" s="213" t="s">
        <v>208</v>
      </c>
      <c r="F414" s="213" t="s">
        <v>461</v>
      </c>
      <c r="G414" s="200"/>
      <c r="H414" s="200"/>
      <c r="I414" s="203"/>
      <c r="J414" s="214">
        <f>BK414</f>
        <v>0</v>
      </c>
      <c r="K414" s="200"/>
      <c r="L414" s="205"/>
      <c r="M414" s="206"/>
      <c r="N414" s="207"/>
      <c r="O414" s="207"/>
      <c r="P414" s="208">
        <f>SUM(P415:P443)</f>
        <v>0</v>
      </c>
      <c r="Q414" s="207"/>
      <c r="R414" s="208">
        <f>SUM(R415:R443)</f>
        <v>0</v>
      </c>
      <c r="S414" s="207"/>
      <c r="T414" s="209">
        <f>SUM(T415:T443)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0" t="s">
        <v>82</v>
      </c>
      <c r="AT414" s="211" t="s">
        <v>74</v>
      </c>
      <c r="AU414" s="211" t="s">
        <v>82</v>
      </c>
      <c r="AY414" s="210" t="s">
        <v>183</v>
      </c>
      <c r="BK414" s="212">
        <f>SUM(BK415:BK443)</f>
        <v>0</v>
      </c>
    </row>
    <row r="415" s="2" customFormat="1" ht="21.75" customHeight="1">
      <c r="A415" s="40"/>
      <c r="B415" s="41"/>
      <c r="C415" s="215" t="s">
        <v>355</v>
      </c>
      <c r="D415" s="215" t="s">
        <v>185</v>
      </c>
      <c r="E415" s="216" t="s">
        <v>1413</v>
      </c>
      <c r="F415" s="217" t="s">
        <v>1414</v>
      </c>
      <c r="G415" s="218" t="s">
        <v>304</v>
      </c>
      <c r="H415" s="219">
        <v>12.6</v>
      </c>
      <c r="I415" s="220"/>
      <c r="J415" s="221">
        <f>ROUND(I415*H415,2)</f>
        <v>0</v>
      </c>
      <c r="K415" s="217" t="s">
        <v>189</v>
      </c>
      <c r="L415" s="46"/>
      <c r="M415" s="222" t="s">
        <v>19</v>
      </c>
      <c r="N415" s="223" t="s">
        <v>46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190</v>
      </c>
      <c r="AT415" s="226" t="s">
        <v>185</v>
      </c>
      <c r="AU415" s="226" t="s">
        <v>84</v>
      </c>
      <c r="AY415" s="19" t="s">
        <v>183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82</v>
      </c>
      <c r="BK415" s="227">
        <f>ROUND(I415*H415,2)</f>
        <v>0</v>
      </c>
      <c r="BL415" s="19" t="s">
        <v>190</v>
      </c>
      <c r="BM415" s="226" t="s">
        <v>1415</v>
      </c>
    </row>
    <row r="416" s="2" customFormat="1">
      <c r="A416" s="40"/>
      <c r="B416" s="41"/>
      <c r="C416" s="42"/>
      <c r="D416" s="228" t="s">
        <v>192</v>
      </c>
      <c r="E416" s="42"/>
      <c r="F416" s="229" t="s">
        <v>1416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192</v>
      </c>
      <c r="AU416" s="19" t="s">
        <v>84</v>
      </c>
    </row>
    <row r="417" s="13" customFormat="1">
      <c r="A417" s="13"/>
      <c r="B417" s="233"/>
      <c r="C417" s="234"/>
      <c r="D417" s="235" t="s">
        <v>194</v>
      </c>
      <c r="E417" s="236" t="s">
        <v>19</v>
      </c>
      <c r="F417" s="237" t="s">
        <v>1417</v>
      </c>
      <c r="G417" s="234"/>
      <c r="H417" s="236" t="s">
        <v>19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194</v>
      </c>
      <c r="AU417" s="243" t="s">
        <v>84</v>
      </c>
      <c r="AV417" s="13" t="s">
        <v>82</v>
      </c>
      <c r="AW417" s="13" t="s">
        <v>36</v>
      </c>
      <c r="AX417" s="13" t="s">
        <v>75</v>
      </c>
      <c r="AY417" s="243" t="s">
        <v>183</v>
      </c>
    </row>
    <row r="418" s="13" customFormat="1">
      <c r="A418" s="13"/>
      <c r="B418" s="233"/>
      <c r="C418" s="234"/>
      <c r="D418" s="235" t="s">
        <v>194</v>
      </c>
      <c r="E418" s="236" t="s">
        <v>19</v>
      </c>
      <c r="F418" s="237" t="s">
        <v>1383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194</v>
      </c>
      <c r="AU418" s="243" t="s">
        <v>84</v>
      </c>
      <c r="AV418" s="13" t="s">
        <v>82</v>
      </c>
      <c r="AW418" s="13" t="s">
        <v>36</v>
      </c>
      <c r="AX418" s="13" t="s">
        <v>75</v>
      </c>
      <c r="AY418" s="243" t="s">
        <v>183</v>
      </c>
    </row>
    <row r="419" s="13" customFormat="1">
      <c r="A419" s="13"/>
      <c r="B419" s="233"/>
      <c r="C419" s="234"/>
      <c r="D419" s="235" t="s">
        <v>194</v>
      </c>
      <c r="E419" s="236" t="s">
        <v>19</v>
      </c>
      <c r="F419" s="237" t="s">
        <v>1191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194</v>
      </c>
      <c r="AU419" s="243" t="s">
        <v>84</v>
      </c>
      <c r="AV419" s="13" t="s">
        <v>82</v>
      </c>
      <c r="AW419" s="13" t="s">
        <v>36</v>
      </c>
      <c r="AX419" s="13" t="s">
        <v>75</v>
      </c>
      <c r="AY419" s="243" t="s">
        <v>183</v>
      </c>
    </row>
    <row r="420" s="13" customFormat="1">
      <c r="A420" s="13"/>
      <c r="B420" s="233"/>
      <c r="C420" s="234"/>
      <c r="D420" s="235" t="s">
        <v>194</v>
      </c>
      <c r="E420" s="236" t="s">
        <v>19</v>
      </c>
      <c r="F420" s="237" t="s">
        <v>1384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194</v>
      </c>
      <c r="AU420" s="243" t="s">
        <v>84</v>
      </c>
      <c r="AV420" s="13" t="s">
        <v>82</v>
      </c>
      <c r="AW420" s="13" t="s">
        <v>36</v>
      </c>
      <c r="AX420" s="13" t="s">
        <v>75</v>
      </c>
      <c r="AY420" s="243" t="s">
        <v>183</v>
      </c>
    </row>
    <row r="421" s="14" customFormat="1">
      <c r="A421" s="14"/>
      <c r="B421" s="244"/>
      <c r="C421" s="245"/>
      <c r="D421" s="235" t="s">
        <v>194</v>
      </c>
      <c r="E421" s="246" t="s">
        <v>19</v>
      </c>
      <c r="F421" s="247" t="s">
        <v>1385</v>
      </c>
      <c r="G421" s="245"/>
      <c r="H421" s="248">
        <v>12.6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194</v>
      </c>
      <c r="AU421" s="254" t="s">
        <v>84</v>
      </c>
      <c r="AV421" s="14" t="s">
        <v>84</v>
      </c>
      <c r="AW421" s="14" t="s">
        <v>36</v>
      </c>
      <c r="AX421" s="14" t="s">
        <v>75</v>
      </c>
      <c r="AY421" s="254" t="s">
        <v>183</v>
      </c>
    </row>
    <row r="422" s="15" customFormat="1">
      <c r="A422" s="15"/>
      <c r="B422" s="259"/>
      <c r="C422" s="260"/>
      <c r="D422" s="235" t="s">
        <v>194</v>
      </c>
      <c r="E422" s="261" t="s">
        <v>19</v>
      </c>
      <c r="F422" s="262" t="s">
        <v>320</v>
      </c>
      <c r="G422" s="260"/>
      <c r="H422" s="263">
        <v>12.6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9" t="s">
        <v>194</v>
      </c>
      <c r="AU422" s="269" t="s">
        <v>84</v>
      </c>
      <c r="AV422" s="15" t="s">
        <v>190</v>
      </c>
      <c r="AW422" s="15" t="s">
        <v>36</v>
      </c>
      <c r="AX422" s="15" t="s">
        <v>82</v>
      </c>
      <c r="AY422" s="269" t="s">
        <v>183</v>
      </c>
    </row>
    <row r="423" s="2" customFormat="1" ht="24.15" customHeight="1">
      <c r="A423" s="40"/>
      <c r="B423" s="41"/>
      <c r="C423" s="215" t="s">
        <v>419</v>
      </c>
      <c r="D423" s="215" t="s">
        <v>185</v>
      </c>
      <c r="E423" s="216" t="s">
        <v>1418</v>
      </c>
      <c r="F423" s="217" t="s">
        <v>1419</v>
      </c>
      <c r="G423" s="218" t="s">
        <v>304</v>
      </c>
      <c r="H423" s="219">
        <v>837.61000000000001</v>
      </c>
      <c r="I423" s="220"/>
      <c r="J423" s="221">
        <f>ROUND(I423*H423,2)</f>
        <v>0</v>
      </c>
      <c r="K423" s="217" t="s">
        <v>189</v>
      </c>
      <c r="L423" s="46"/>
      <c r="M423" s="222" t="s">
        <v>19</v>
      </c>
      <c r="N423" s="223" t="s">
        <v>46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190</v>
      </c>
      <c r="AT423" s="226" t="s">
        <v>185</v>
      </c>
      <c r="AU423" s="226" t="s">
        <v>84</v>
      </c>
      <c r="AY423" s="19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82</v>
      </c>
      <c r="BK423" s="227">
        <f>ROUND(I423*H423,2)</f>
        <v>0</v>
      </c>
      <c r="BL423" s="19" t="s">
        <v>190</v>
      </c>
      <c r="BM423" s="226" t="s">
        <v>1420</v>
      </c>
    </row>
    <row r="424" s="2" customFormat="1">
      <c r="A424" s="40"/>
      <c r="B424" s="41"/>
      <c r="C424" s="42"/>
      <c r="D424" s="228" t="s">
        <v>192</v>
      </c>
      <c r="E424" s="42"/>
      <c r="F424" s="229" t="s">
        <v>1421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192</v>
      </c>
      <c r="AU424" s="19" t="s">
        <v>84</v>
      </c>
    </row>
    <row r="425" s="13" customFormat="1">
      <c r="A425" s="13"/>
      <c r="B425" s="233"/>
      <c r="C425" s="234"/>
      <c r="D425" s="235" t="s">
        <v>194</v>
      </c>
      <c r="E425" s="236" t="s">
        <v>19</v>
      </c>
      <c r="F425" s="237" t="s">
        <v>1422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194</v>
      </c>
      <c r="AU425" s="243" t="s">
        <v>84</v>
      </c>
      <c r="AV425" s="13" t="s">
        <v>82</v>
      </c>
      <c r="AW425" s="13" t="s">
        <v>36</v>
      </c>
      <c r="AX425" s="13" t="s">
        <v>75</v>
      </c>
      <c r="AY425" s="243" t="s">
        <v>183</v>
      </c>
    </row>
    <row r="426" s="13" customFormat="1">
      <c r="A426" s="13"/>
      <c r="B426" s="233"/>
      <c r="C426" s="234"/>
      <c r="D426" s="235" t="s">
        <v>194</v>
      </c>
      <c r="E426" s="236" t="s">
        <v>19</v>
      </c>
      <c r="F426" s="237" t="s">
        <v>1423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194</v>
      </c>
      <c r="AU426" s="243" t="s">
        <v>84</v>
      </c>
      <c r="AV426" s="13" t="s">
        <v>82</v>
      </c>
      <c r="AW426" s="13" t="s">
        <v>36</v>
      </c>
      <c r="AX426" s="13" t="s">
        <v>75</v>
      </c>
      <c r="AY426" s="243" t="s">
        <v>183</v>
      </c>
    </row>
    <row r="427" s="13" customFormat="1">
      <c r="A427" s="13"/>
      <c r="B427" s="233"/>
      <c r="C427" s="234"/>
      <c r="D427" s="235" t="s">
        <v>194</v>
      </c>
      <c r="E427" s="236" t="s">
        <v>19</v>
      </c>
      <c r="F427" s="237" t="s">
        <v>1391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194</v>
      </c>
      <c r="AU427" s="243" t="s">
        <v>84</v>
      </c>
      <c r="AV427" s="13" t="s">
        <v>82</v>
      </c>
      <c r="AW427" s="13" t="s">
        <v>36</v>
      </c>
      <c r="AX427" s="13" t="s">
        <v>75</v>
      </c>
      <c r="AY427" s="243" t="s">
        <v>183</v>
      </c>
    </row>
    <row r="428" s="13" customFormat="1">
      <c r="A428" s="13"/>
      <c r="B428" s="233"/>
      <c r="C428" s="234"/>
      <c r="D428" s="235" t="s">
        <v>194</v>
      </c>
      <c r="E428" s="236" t="s">
        <v>19</v>
      </c>
      <c r="F428" s="237" t="s">
        <v>1191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194</v>
      </c>
      <c r="AU428" s="243" t="s">
        <v>84</v>
      </c>
      <c r="AV428" s="13" t="s">
        <v>82</v>
      </c>
      <c r="AW428" s="13" t="s">
        <v>36</v>
      </c>
      <c r="AX428" s="13" t="s">
        <v>75</v>
      </c>
      <c r="AY428" s="243" t="s">
        <v>183</v>
      </c>
    </row>
    <row r="429" s="13" customFormat="1">
      <c r="A429" s="13"/>
      <c r="B429" s="233"/>
      <c r="C429" s="234"/>
      <c r="D429" s="235" t="s">
        <v>194</v>
      </c>
      <c r="E429" s="236" t="s">
        <v>19</v>
      </c>
      <c r="F429" s="237" t="s">
        <v>1392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194</v>
      </c>
      <c r="AU429" s="243" t="s">
        <v>84</v>
      </c>
      <c r="AV429" s="13" t="s">
        <v>82</v>
      </c>
      <c r="AW429" s="13" t="s">
        <v>36</v>
      </c>
      <c r="AX429" s="13" t="s">
        <v>75</v>
      </c>
      <c r="AY429" s="243" t="s">
        <v>183</v>
      </c>
    </row>
    <row r="430" s="14" customFormat="1">
      <c r="A430" s="14"/>
      <c r="B430" s="244"/>
      <c r="C430" s="245"/>
      <c r="D430" s="235" t="s">
        <v>194</v>
      </c>
      <c r="E430" s="246" t="s">
        <v>19</v>
      </c>
      <c r="F430" s="247" t="s">
        <v>1393</v>
      </c>
      <c r="G430" s="245"/>
      <c r="H430" s="248">
        <v>724.07000000000005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194</v>
      </c>
      <c r="AU430" s="254" t="s">
        <v>84</v>
      </c>
      <c r="AV430" s="14" t="s">
        <v>84</v>
      </c>
      <c r="AW430" s="14" t="s">
        <v>36</v>
      </c>
      <c r="AX430" s="14" t="s">
        <v>75</v>
      </c>
      <c r="AY430" s="254" t="s">
        <v>183</v>
      </c>
    </row>
    <row r="431" s="13" customFormat="1">
      <c r="A431" s="13"/>
      <c r="B431" s="233"/>
      <c r="C431" s="234"/>
      <c r="D431" s="235" t="s">
        <v>194</v>
      </c>
      <c r="E431" s="236" t="s">
        <v>19</v>
      </c>
      <c r="F431" s="237" t="s">
        <v>1394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194</v>
      </c>
      <c r="AU431" s="243" t="s">
        <v>84</v>
      </c>
      <c r="AV431" s="13" t="s">
        <v>82</v>
      </c>
      <c r="AW431" s="13" t="s">
        <v>36</v>
      </c>
      <c r="AX431" s="13" t="s">
        <v>75</v>
      </c>
      <c r="AY431" s="243" t="s">
        <v>183</v>
      </c>
    </row>
    <row r="432" s="13" customFormat="1">
      <c r="A432" s="13"/>
      <c r="B432" s="233"/>
      <c r="C432" s="234"/>
      <c r="D432" s="235" t="s">
        <v>194</v>
      </c>
      <c r="E432" s="236" t="s">
        <v>19</v>
      </c>
      <c r="F432" s="237" t="s">
        <v>1191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194</v>
      </c>
      <c r="AU432" s="243" t="s">
        <v>84</v>
      </c>
      <c r="AV432" s="13" t="s">
        <v>82</v>
      </c>
      <c r="AW432" s="13" t="s">
        <v>36</v>
      </c>
      <c r="AX432" s="13" t="s">
        <v>75</v>
      </c>
      <c r="AY432" s="243" t="s">
        <v>183</v>
      </c>
    </row>
    <row r="433" s="13" customFormat="1">
      <c r="A433" s="13"/>
      <c r="B433" s="233"/>
      <c r="C433" s="234"/>
      <c r="D433" s="235" t="s">
        <v>194</v>
      </c>
      <c r="E433" s="236" t="s">
        <v>19</v>
      </c>
      <c r="F433" s="237" t="s">
        <v>1395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194</v>
      </c>
      <c r="AU433" s="243" t="s">
        <v>84</v>
      </c>
      <c r="AV433" s="13" t="s">
        <v>82</v>
      </c>
      <c r="AW433" s="13" t="s">
        <v>36</v>
      </c>
      <c r="AX433" s="13" t="s">
        <v>75</v>
      </c>
      <c r="AY433" s="243" t="s">
        <v>183</v>
      </c>
    </row>
    <row r="434" s="14" customFormat="1">
      <c r="A434" s="14"/>
      <c r="B434" s="244"/>
      <c r="C434" s="245"/>
      <c r="D434" s="235" t="s">
        <v>194</v>
      </c>
      <c r="E434" s="246" t="s">
        <v>19</v>
      </c>
      <c r="F434" s="247" t="s">
        <v>1396</v>
      </c>
      <c r="G434" s="245"/>
      <c r="H434" s="248">
        <v>89.480000000000004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194</v>
      </c>
      <c r="AU434" s="254" t="s">
        <v>84</v>
      </c>
      <c r="AV434" s="14" t="s">
        <v>84</v>
      </c>
      <c r="AW434" s="14" t="s">
        <v>36</v>
      </c>
      <c r="AX434" s="14" t="s">
        <v>75</v>
      </c>
      <c r="AY434" s="254" t="s">
        <v>183</v>
      </c>
    </row>
    <row r="435" s="13" customFormat="1">
      <c r="A435" s="13"/>
      <c r="B435" s="233"/>
      <c r="C435" s="234"/>
      <c r="D435" s="235" t="s">
        <v>194</v>
      </c>
      <c r="E435" s="236" t="s">
        <v>19</v>
      </c>
      <c r="F435" s="237" t="s">
        <v>1397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194</v>
      </c>
      <c r="AU435" s="243" t="s">
        <v>84</v>
      </c>
      <c r="AV435" s="13" t="s">
        <v>82</v>
      </c>
      <c r="AW435" s="13" t="s">
        <v>36</v>
      </c>
      <c r="AX435" s="13" t="s">
        <v>75</v>
      </c>
      <c r="AY435" s="243" t="s">
        <v>183</v>
      </c>
    </row>
    <row r="436" s="13" customFormat="1">
      <c r="A436" s="13"/>
      <c r="B436" s="233"/>
      <c r="C436" s="234"/>
      <c r="D436" s="235" t="s">
        <v>194</v>
      </c>
      <c r="E436" s="236" t="s">
        <v>19</v>
      </c>
      <c r="F436" s="237" t="s">
        <v>1191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194</v>
      </c>
      <c r="AU436" s="243" t="s">
        <v>84</v>
      </c>
      <c r="AV436" s="13" t="s">
        <v>82</v>
      </c>
      <c r="AW436" s="13" t="s">
        <v>36</v>
      </c>
      <c r="AX436" s="13" t="s">
        <v>75</v>
      </c>
      <c r="AY436" s="243" t="s">
        <v>183</v>
      </c>
    </row>
    <row r="437" s="13" customFormat="1">
      <c r="A437" s="13"/>
      <c r="B437" s="233"/>
      <c r="C437" s="234"/>
      <c r="D437" s="235" t="s">
        <v>194</v>
      </c>
      <c r="E437" s="236" t="s">
        <v>19</v>
      </c>
      <c r="F437" s="237" t="s">
        <v>1398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194</v>
      </c>
      <c r="AU437" s="243" t="s">
        <v>84</v>
      </c>
      <c r="AV437" s="13" t="s">
        <v>82</v>
      </c>
      <c r="AW437" s="13" t="s">
        <v>36</v>
      </c>
      <c r="AX437" s="13" t="s">
        <v>75</v>
      </c>
      <c r="AY437" s="243" t="s">
        <v>183</v>
      </c>
    </row>
    <row r="438" s="14" customFormat="1">
      <c r="A438" s="14"/>
      <c r="B438" s="244"/>
      <c r="C438" s="245"/>
      <c r="D438" s="235" t="s">
        <v>194</v>
      </c>
      <c r="E438" s="246" t="s">
        <v>19</v>
      </c>
      <c r="F438" s="247" t="s">
        <v>1399</v>
      </c>
      <c r="G438" s="245"/>
      <c r="H438" s="248">
        <v>15.060000000000001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194</v>
      </c>
      <c r="AU438" s="254" t="s">
        <v>84</v>
      </c>
      <c r="AV438" s="14" t="s">
        <v>84</v>
      </c>
      <c r="AW438" s="14" t="s">
        <v>36</v>
      </c>
      <c r="AX438" s="14" t="s">
        <v>75</v>
      </c>
      <c r="AY438" s="254" t="s">
        <v>183</v>
      </c>
    </row>
    <row r="439" s="13" customFormat="1">
      <c r="A439" s="13"/>
      <c r="B439" s="233"/>
      <c r="C439" s="234"/>
      <c r="D439" s="235" t="s">
        <v>194</v>
      </c>
      <c r="E439" s="236" t="s">
        <v>19</v>
      </c>
      <c r="F439" s="237" t="s">
        <v>1400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194</v>
      </c>
      <c r="AU439" s="243" t="s">
        <v>84</v>
      </c>
      <c r="AV439" s="13" t="s">
        <v>82</v>
      </c>
      <c r="AW439" s="13" t="s">
        <v>36</v>
      </c>
      <c r="AX439" s="13" t="s">
        <v>75</v>
      </c>
      <c r="AY439" s="243" t="s">
        <v>183</v>
      </c>
    </row>
    <row r="440" s="13" customFormat="1">
      <c r="A440" s="13"/>
      <c r="B440" s="233"/>
      <c r="C440" s="234"/>
      <c r="D440" s="235" t="s">
        <v>194</v>
      </c>
      <c r="E440" s="236" t="s">
        <v>19</v>
      </c>
      <c r="F440" s="237" t="s">
        <v>1191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194</v>
      </c>
      <c r="AU440" s="243" t="s">
        <v>84</v>
      </c>
      <c r="AV440" s="13" t="s">
        <v>82</v>
      </c>
      <c r="AW440" s="13" t="s">
        <v>36</v>
      </c>
      <c r="AX440" s="13" t="s">
        <v>75</v>
      </c>
      <c r="AY440" s="243" t="s">
        <v>183</v>
      </c>
    </row>
    <row r="441" s="13" customFormat="1">
      <c r="A441" s="13"/>
      <c r="B441" s="233"/>
      <c r="C441" s="234"/>
      <c r="D441" s="235" t="s">
        <v>194</v>
      </c>
      <c r="E441" s="236" t="s">
        <v>19</v>
      </c>
      <c r="F441" s="237" t="s">
        <v>1401</v>
      </c>
      <c r="G441" s="234"/>
      <c r="H441" s="236" t="s">
        <v>19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194</v>
      </c>
      <c r="AU441" s="243" t="s">
        <v>84</v>
      </c>
      <c r="AV441" s="13" t="s">
        <v>82</v>
      </c>
      <c r="AW441" s="13" t="s">
        <v>36</v>
      </c>
      <c r="AX441" s="13" t="s">
        <v>75</v>
      </c>
      <c r="AY441" s="243" t="s">
        <v>183</v>
      </c>
    </row>
    <row r="442" s="14" customFormat="1">
      <c r="A442" s="14"/>
      <c r="B442" s="244"/>
      <c r="C442" s="245"/>
      <c r="D442" s="235" t="s">
        <v>194</v>
      </c>
      <c r="E442" s="246" t="s">
        <v>19</v>
      </c>
      <c r="F442" s="247" t="s">
        <v>224</v>
      </c>
      <c r="G442" s="245"/>
      <c r="H442" s="248">
        <v>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194</v>
      </c>
      <c r="AU442" s="254" t="s">
        <v>84</v>
      </c>
      <c r="AV442" s="14" t="s">
        <v>84</v>
      </c>
      <c r="AW442" s="14" t="s">
        <v>36</v>
      </c>
      <c r="AX442" s="14" t="s">
        <v>75</v>
      </c>
      <c r="AY442" s="254" t="s">
        <v>183</v>
      </c>
    </row>
    <row r="443" s="15" customFormat="1">
      <c r="A443" s="15"/>
      <c r="B443" s="259"/>
      <c r="C443" s="260"/>
      <c r="D443" s="235" t="s">
        <v>194</v>
      </c>
      <c r="E443" s="261" t="s">
        <v>19</v>
      </c>
      <c r="F443" s="262" t="s">
        <v>320</v>
      </c>
      <c r="G443" s="260"/>
      <c r="H443" s="263">
        <v>837.61000000000001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9" t="s">
        <v>194</v>
      </c>
      <c r="AU443" s="269" t="s">
        <v>84</v>
      </c>
      <c r="AV443" s="15" t="s">
        <v>190</v>
      </c>
      <c r="AW443" s="15" t="s">
        <v>36</v>
      </c>
      <c r="AX443" s="15" t="s">
        <v>82</v>
      </c>
      <c r="AY443" s="269" t="s">
        <v>183</v>
      </c>
    </row>
    <row r="444" s="12" customFormat="1" ht="22.8" customHeight="1">
      <c r="A444" s="12"/>
      <c r="B444" s="199"/>
      <c r="C444" s="200"/>
      <c r="D444" s="201" t="s">
        <v>74</v>
      </c>
      <c r="E444" s="213" t="s">
        <v>214</v>
      </c>
      <c r="F444" s="213" t="s">
        <v>772</v>
      </c>
      <c r="G444" s="200"/>
      <c r="H444" s="200"/>
      <c r="I444" s="203"/>
      <c r="J444" s="214">
        <f>BK444</f>
        <v>0</v>
      </c>
      <c r="K444" s="200"/>
      <c r="L444" s="205"/>
      <c r="M444" s="206"/>
      <c r="N444" s="207"/>
      <c r="O444" s="207"/>
      <c r="P444" s="208">
        <f>SUM(P445:P1150)</f>
        <v>0</v>
      </c>
      <c r="Q444" s="207"/>
      <c r="R444" s="208">
        <f>SUM(R445:R1150)</f>
        <v>429.27316498122241</v>
      </c>
      <c r="S444" s="207"/>
      <c r="T444" s="209">
        <f>SUM(T445:T1150)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0" t="s">
        <v>82</v>
      </c>
      <c r="AT444" s="211" t="s">
        <v>74</v>
      </c>
      <c r="AU444" s="211" t="s">
        <v>82</v>
      </c>
      <c r="AY444" s="210" t="s">
        <v>183</v>
      </c>
      <c r="BK444" s="212">
        <f>SUM(BK445:BK1150)</f>
        <v>0</v>
      </c>
    </row>
    <row r="445" s="2" customFormat="1" ht="16.5" customHeight="1">
      <c r="A445" s="40"/>
      <c r="B445" s="41"/>
      <c r="C445" s="215" t="s">
        <v>361</v>
      </c>
      <c r="D445" s="215" t="s">
        <v>185</v>
      </c>
      <c r="E445" s="216" t="s">
        <v>773</v>
      </c>
      <c r="F445" s="217" t="s">
        <v>774</v>
      </c>
      <c r="G445" s="218" t="s">
        <v>304</v>
      </c>
      <c r="H445" s="219">
        <v>74.379000000000005</v>
      </c>
      <c r="I445" s="220"/>
      <c r="J445" s="221">
        <f>ROUND(I445*H445,2)</f>
        <v>0</v>
      </c>
      <c r="K445" s="217" t="s">
        <v>189</v>
      </c>
      <c r="L445" s="46"/>
      <c r="M445" s="222" t="s">
        <v>19</v>
      </c>
      <c r="N445" s="223" t="s">
        <v>46</v>
      </c>
      <c r="O445" s="86"/>
      <c r="P445" s="224">
        <f>O445*H445</f>
        <v>0</v>
      </c>
      <c r="Q445" s="224">
        <v>0.000263</v>
      </c>
      <c r="R445" s="224">
        <f>Q445*H445</f>
        <v>0.019561677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190</v>
      </c>
      <c r="AT445" s="226" t="s">
        <v>185</v>
      </c>
      <c r="AU445" s="226" t="s">
        <v>84</v>
      </c>
      <c r="AY445" s="19" t="s">
        <v>183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82</v>
      </c>
      <c r="BK445" s="227">
        <f>ROUND(I445*H445,2)</f>
        <v>0</v>
      </c>
      <c r="BL445" s="19" t="s">
        <v>190</v>
      </c>
      <c r="BM445" s="226" t="s">
        <v>775</v>
      </c>
    </row>
    <row r="446" s="2" customFormat="1">
      <c r="A446" s="40"/>
      <c r="B446" s="41"/>
      <c r="C446" s="42"/>
      <c r="D446" s="228" t="s">
        <v>192</v>
      </c>
      <c r="E446" s="42"/>
      <c r="F446" s="229" t="s">
        <v>776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192</v>
      </c>
      <c r="AU446" s="19" t="s">
        <v>84</v>
      </c>
    </row>
    <row r="447" s="13" customFormat="1">
      <c r="A447" s="13"/>
      <c r="B447" s="233"/>
      <c r="C447" s="234"/>
      <c r="D447" s="235" t="s">
        <v>194</v>
      </c>
      <c r="E447" s="236" t="s">
        <v>19</v>
      </c>
      <c r="F447" s="237" t="s">
        <v>750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194</v>
      </c>
      <c r="AU447" s="243" t="s">
        <v>84</v>
      </c>
      <c r="AV447" s="13" t="s">
        <v>82</v>
      </c>
      <c r="AW447" s="13" t="s">
        <v>36</v>
      </c>
      <c r="AX447" s="13" t="s">
        <v>75</v>
      </c>
      <c r="AY447" s="243" t="s">
        <v>183</v>
      </c>
    </row>
    <row r="448" s="13" customFormat="1">
      <c r="A448" s="13"/>
      <c r="B448" s="233"/>
      <c r="C448" s="234"/>
      <c r="D448" s="235" t="s">
        <v>194</v>
      </c>
      <c r="E448" s="236" t="s">
        <v>19</v>
      </c>
      <c r="F448" s="237" t="s">
        <v>751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194</v>
      </c>
      <c r="AU448" s="243" t="s">
        <v>84</v>
      </c>
      <c r="AV448" s="13" t="s">
        <v>82</v>
      </c>
      <c r="AW448" s="13" t="s">
        <v>36</v>
      </c>
      <c r="AX448" s="13" t="s">
        <v>75</v>
      </c>
      <c r="AY448" s="243" t="s">
        <v>183</v>
      </c>
    </row>
    <row r="449" s="13" customFormat="1">
      <c r="A449" s="13"/>
      <c r="B449" s="233"/>
      <c r="C449" s="234"/>
      <c r="D449" s="235" t="s">
        <v>194</v>
      </c>
      <c r="E449" s="236" t="s">
        <v>19</v>
      </c>
      <c r="F449" s="237" t="s">
        <v>752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194</v>
      </c>
      <c r="AU449" s="243" t="s">
        <v>84</v>
      </c>
      <c r="AV449" s="13" t="s">
        <v>82</v>
      </c>
      <c r="AW449" s="13" t="s">
        <v>36</v>
      </c>
      <c r="AX449" s="13" t="s">
        <v>75</v>
      </c>
      <c r="AY449" s="243" t="s">
        <v>183</v>
      </c>
    </row>
    <row r="450" s="13" customFormat="1">
      <c r="A450" s="13"/>
      <c r="B450" s="233"/>
      <c r="C450" s="234"/>
      <c r="D450" s="235" t="s">
        <v>194</v>
      </c>
      <c r="E450" s="236" t="s">
        <v>19</v>
      </c>
      <c r="F450" s="237" t="s">
        <v>753</v>
      </c>
      <c r="G450" s="234"/>
      <c r="H450" s="236" t="s">
        <v>19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194</v>
      </c>
      <c r="AU450" s="243" t="s">
        <v>84</v>
      </c>
      <c r="AV450" s="13" t="s">
        <v>82</v>
      </c>
      <c r="AW450" s="13" t="s">
        <v>36</v>
      </c>
      <c r="AX450" s="13" t="s">
        <v>75</v>
      </c>
      <c r="AY450" s="243" t="s">
        <v>183</v>
      </c>
    </row>
    <row r="451" s="13" customFormat="1">
      <c r="A451" s="13"/>
      <c r="B451" s="233"/>
      <c r="C451" s="234"/>
      <c r="D451" s="235" t="s">
        <v>194</v>
      </c>
      <c r="E451" s="236" t="s">
        <v>19</v>
      </c>
      <c r="F451" s="237" t="s">
        <v>754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194</v>
      </c>
      <c r="AU451" s="243" t="s">
        <v>84</v>
      </c>
      <c r="AV451" s="13" t="s">
        <v>82</v>
      </c>
      <c r="AW451" s="13" t="s">
        <v>36</v>
      </c>
      <c r="AX451" s="13" t="s">
        <v>75</v>
      </c>
      <c r="AY451" s="243" t="s">
        <v>183</v>
      </c>
    </row>
    <row r="452" s="13" customFormat="1">
      <c r="A452" s="13"/>
      <c r="B452" s="233"/>
      <c r="C452" s="234"/>
      <c r="D452" s="235" t="s">
        <v>194</v>
      </c>
      <c r="E452" s="236" t="s">
        <v>19</v>
      </c>
      <c r="F452" s="237" t="s">
        <v>755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194</v>
      </c>
      <c r="AU452" s="243" t="s">
        <v>84</v>
      </c>
      <c r="AV452" s="13" t="s">
        <v>82</v>
      </c>
      <c r="AW452" s="13" t="s">
        <v>36</v>
      </c>
      <c r="AX452" s="13" t="s">
        <v>75</v>
      </c>
      <c r="AY452" s="243" t="s">
        <v>183</v>
      </c>
    </row>
    <row r="453" s="13" customFormat="1">
      <c r="A453" s="13"/>
      <c r="B453" s="233"/>
      <c r="C453" s="234"/>
      <c r="D453" s="235" t="s">
        <v>194</v>
      </c>
      <c r="E453" s="236" t="s">
        <v>19</v>
      </c>
      <c r="F453" s="237" t="s">
        <v>756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194</v>
      </c>
      <c r="AU453" s="243" t="s">
        <v>84</v>
      </c>
      <c r="AV453" s="13" t="s">
        <v>82</v>
      </c>
      <c r="AW453" s="13" t="s">
        <v>36</v>
      </c>
      <c r="AX453" s="13" t="s">
        <v>75</v>
      </c>
      <c r="AY453" s="243" t="s">
        <v>183</v>
      </c>
    </row>
    <row r="454" s="13" customFormat="1">
      <c r="A454" s="13"/>
      <c r="B454" s="233"/>
      <c r="C454" s="234"/>
      <c r="D454" s="235" t="s">
        <v>194</v>
      </c>
      <c r="E454" s="236" t="s">
        <v>19</v>
      </c>
      <c r="F454" s="237" t="s">
        <v>757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194</v>
      </c>
      <c r="AU454" s="243" t="s">
        <v>84</v>
      </c>
      <c r="AV454" s="13" t="s">
        <v>82</v>
      </c>
      <c r="AW454" s="13" t="s">
        <v>36</v>
      </c>
      <c r="AX454" s="13" t="s">
        <v>75</v>
      </c>
      <c r="AY454" s="243" t="s">
        <v>183</v>
      </c>
    </row>
    <row r="455" s="13" customFormat="1">
      <c r="A455" s="13"/>
      <c r="B455" s="233"/>
      <c r="C455" s="234"/>
      <c r="D455" s="235" t="s">
        <v>194</v>
      </c>
      <c r="E455" s="236" t="s">
        <v>19</v>
      </c>
      <c r="F455" s="237" t="s">
        <v>758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194</v>
      </c>
      <c r="AU455" s="243" t="s">
        <v>84</v>
      </c>
      <c r="AV455" s="13" t="s">
        <v>82</v>
      </c>
      <c r="AW455" s="13" t="s">
        <v>36</v>
      </c>
      <c r="AX455" s="13" t="s">
        <v>75</v>
      </c>
      <c r="AY455" s="243" t="s">
        <v>183</v>
      </c>
    </row>
    <row r="456" s="13" customFormat="1">
      <c r="A456" s="13"/>
      <c r="B456" s="233"/>
      <c r="C456" s="234"/>
      <c r="D456" s="235" t="s">
        <v>194</v>
      </c>
      <c r="E456" s="236" t="s">
        <v>19</v>
      </c>
      <c r="F456" s="237" t="s">
        <v>759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194</v>
      </c>
      <c r="AU456" s="243" t="s">
        <v>84</v>
      </c>
      <c r="AV456" s="13" t="s">
        <v>82</v>
      </c>
      <c r="AW456" s="13" t="s">
        <v>36</v>
      </c>
      <c r="AX456" s="13" t="s">
        <v>75</v>
      </c>
      <c r="AY456" s="243" t="s">
        <v>183</v>
      </c>
    </row>
    <row r="457" s="13" customFormat="1">
      <c r="A457" s="13"/>
      <c r="B457" s="233"/>
      <c r="C457" s="234"/>
      <c r="D457" s="235" t="s">
        <v>194</v>
      </c>
      <c r="E457" s="236" t="s">
        <v>19</v>
      </c>
      <c r="F457" s="237" t="s">
        <v>760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194</v>
      </c>
      <c r="AU457" s="243" t="s">
        <v>84</v>
      </c>
      <c r="AV457" s="13" t="s">
        <v>82</v>
      </c>
      <c r="AW457" s="13" t="s">
        <v>36</v>
      </c>
      <c r="AX457" s="13" t="s">
        <v>75</v>
      </c>
      <c r="AY457" s="243" t="s">
        <v>183</v>
      </c>
    </row>
    <row r="458" s="13" customFormat="1">
      <c r="A458" s="13"/>
      <c r="B458" s="233"/>
      <c r="C458" s="234"/>
      <c r="D458" s="235" t="s">
        <v>194</v>
      </c>
      <c r="E458" s="236" t="s">
        <v>19</v>
      </c>
      <c r="F458" s="237" t="s">
        <v>761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194</v>
      </c>
      <c r="AU458" s="243" t="s">
        <v>84</v>
      </c>
      <c r="AV458" s="13" t="s">
        <v>82</v>
      </c>
      <c r="AW458" s="13" t="s">
        <v>36</v>
      </c>
      <c r="AX458" s="13" t="s">
        <v>75</v>
      </c>
      <c r="AY458" s="243" t="s">
        <v>183</v>
      </c>
    </row>
    <row r="459" s="13" customFormat="1">
      <c r="A459" s="13"/>
      <c r="B459" s="233"/>
      <c r="C459" s="234"/>
      <c r="D459" s="235" t="s">
        <v>194</v>
      </c>
      <c r="E459" s="236" t="s">
        <v>19</v>
      </c>
      <c r="F459" s="237" t="s">
        <v>777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194</v>
      </c>
      <c r="AU459" s="243" t="s">
        <v>84</v>
      </c>
      <c r="AV459" s="13" t="s">
        <v>82</v>
      </c>
      <c r="AW459" s="13" t="s">
        <v>36</v>
      </c>
      <c r="AX459" s="13" t="s">
        <v>75</v>
      </c>
      <c r="AY459" s="243" t="s">
        <v>183</v>
      </c>
    </row>
    <row r="460" s="14" customFormat="1">
      <c r="A460" s="14"/>
      <c r="B460" s="244"/>
      <c r="C460" s="245"/>
      <c r="D460" s="235" t="s">
        <v>194</v>
      </c>
      <c r="E460" s="246" t="s">
        <v>19</v>
      </c>
      <c r="F460" s="247" t="s">
        <v>778</v>
      </c>
      <c r="G460" s="245"/>
      <c r="H460" s="248">
        <v>30.449999999999999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194</v>
      </c>
      <c r="AU460" s="254" t="s">
        <v>84</v>
      </c>
      <c r="AV460" s="14" t="s">
        <v>84</v>
      </c>
      <c r="AW460" s="14" t="s">
        <v>36</v>
      </c>
      <c r="AX460" s="14" t="s">
        <v>75</v>
      </c>
      <c r="AY460" s="254" t="s">
        <v>183</v>
      </c>
    </row>
    <row r="461" s="14" customFormat="1">
      <c r="A461" s="14"/>
      <c r="B461" s="244"/>
      <c r="C461" s="245"/>
      <c r="D461" s="235" t="s">
        <v>194</v>
      </c>
      <c r="E461" s="246" t="s">
        <v>19</v>
      </c>
      <c r="F461" s="247" t="s">
        <v>764</v>
      </c>
      <c r="G461" s="245"/>
      <c r="H461" s="248">
        <v>10.5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194</v>
      </c>
      <c r="AU461" s="254" t="s">
        <v>84</v>
      </c>
      <c r="AV461" s="14" t="s">
        <v>84</v>
      </c>
      <c r="AW461" s="14" t="s">
        <v>36</v>
      </c>
      <c r="AX461" s="14" t="s">
        <v>75</v>
      </c>
      <c r="AY461" s="254" t="s">
        <v>183</v>
      </c>
    </row>
    <row r="462" s="14" customFormat="1">
      <c r="A462" s="14"/>
      <c r="B462" s="244"/>
      <c r="C462" s="245"/>
      <c r="D462" s="235" t="s">
        <v>194</v>
      </c>
      <c r="E462" s="246" t="s">
        <v>19</v>
      </c>
      <c r="F462" s="247" t="s">
        <v>765</v>
      </c>
      <c r="G462" s="245"/>
      <c r="H462" s="248">
        <v>-6.6299999999999999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194</v>
      </c>
      <c r="AU462" s="254" t="s">
        <v>84</v>
      </c>
      <c r="AV462" s="14" t="s">
        <v>84</v>
      </c>
      <c r="AW462" s="14" t="s">
        <v>36</v>
      </c>
      <c r="AX462" s="14" t="s">
        <v>75</v>
      </c>
      <c r="AY462" s="254" t="s">
        <v>183</v>
      </c>
    </row>
    <row r="463" s="13" customFormat="1">
      <c r="A463" s="13"/>
      <c r="B463" s="233"/>
      <c r="C463" s="234"/>
      <c r="D463" s="235" t="s">
        <v>194</v>
      </c>
      <c r="E463" s="236" t="s">
        <v>19</v>
      </c>
      <c r="F463" s="237" t="s">
        <v>779</v>
      </c>
      <c r="G463" s="234"/>
      <c r="H463" s="236" t="s">
        <v>19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194</v>
      </c>
      <c r="AU463" s="243" t="s">
        <v>84</v>
      </c>
      <c r="AV463" s="13" t="s">
        <v>82</v>
      </c>
      <c r="AW463" s="13" t="s">
        <v>36</v>
      </c>
      <c r="AX463" s="13" t="s">
        <v>75</v>
      </c>
      <c r="AY463" s="243" t="s">
        <v>183</v>
      </c>
    </row>
    <row r="464" s="14" customFormat="1">
      <c r="A464" s="14"/>
      <c r="B464" s="244"/>
      <c r="C464" s="245"/>
      <c r="D464" s="235" t="s">
        <v>194</v>
      </c>
      <c r="E464" s="246" t="s">
        <v>19</v>
      </c>
      <c r="F464" s="247" t="s">
        <v>780</v>
      </c>
      <c r="G464" s="245"/>
      <c r="H464" s="248">
        <v>2.3100000000000001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194</v>
      </c>
      <c r="AU464" s="254" t="s">
        <v>84</v>
      </c>
      <c r="AV464" s="14" t="s">
        <v>84</v>
      </c>
      <c r="AW464" s="14" t="s">
        <v>36</v>
      </c>
      <c r="AX464" s="14" t="s">
        <v>75</v>
      </c>
      <c r="AY464" s="254" t="s">
        <v>183</v>
      </c>
    </row>
    <row r="465" s="15" customFormat="1">
      <c r="A465" s="15"/>
      <c r="B465" s="259"/>
      <c r="C465" s="260"/>
      <c r="D465" s="235" t="s">
        <v>194</v>
      </c>
      <c r="E465" s="261" t="s">
        <v>19</v>
      </c>
      <c r="F465" s="262" t="s">
        <v>320</v>
      </c>
      <c r="G465" s="260"/>
      <c r="H465" s="263">
        <v>36.630000000000003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9" t="s">
        <v>194</v>
      </c>
      <c r="AU465" s="269" t="s">
        <v>84</v>
      </c>
      <c r="AV465" s="15" t="s">
        <v>190</v>
      </c>
      <c r="AW465" s="15" t="s">
        <v>36</v>
      </c>
      <c r="AX465" s="15" t="s">
        <v>75</v>
      </c>
      <c r="AY465" s="269" t="s">
        <v>183</v>
      </c>
    </row>
    <row r="466" s="13" customFormat="1">
      <c r="A466" s="13"/>
      <c r="B466" s="233"/>
      <c r="C466" s="234"/>
      <c r="D466" s="235" t="s">
        <v>194</v>
      </c>
      <c r="E466" s="236" t="s">
        <v>19</v>
      </c>
      <c r="F466" s="237" t="s">
        <v>781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194</v>
      </c>
      <c r="AU466" s="243" t="s">
        <v>84</v>
      </c>
      <c r="AV466" s="13" t="s">
        <v>82</v>
      </c>
      <c r="AW466" s="13" t="s">
        <v>36</v>
      </c>
      <c r="AX466" s="13" t="s">
        <v>75</v>
      </c>
      <c r="AY466" s="243" t="s">
        <v>183</v>
      </c>
    </row>
    <row r="467" s="13" customFormat="1">
      <c r="A467" s="13"/>
      <c r="B467" s="233"/>
      <c r="C467" s="234"/>
      <c r="D467" s="235" t="s">
        <v>194</v>
      </c>
      <c r="E467" s="236" t="s">
        <v>19</v>
      </c>
      <c r="F467" s="237" t="s">
        <v>782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194</v>
      </c>
      <c r="AU467" s="243" t="s">
        <v>84</v>
      </c>
      <c r="AV467" s="13" t="s">
        <v>82</v>
      </c>
      <c r="AW467" s="13" t="s">
        <v>36</v>
      </c>
      <c r="AX467" s="13" t="s">
        <v>75</v>
      </c>
      <c r="AY467" s="243" t="s">
        <v>183</v>
      </c>
    </row>
    <row r="468" s="14" customFormat="1">
      <c r="A468" s="14"/>
      <c r="B468" s="244"/>
      <c r="C468" s="245"/>
      <c r="D468" s="235" t="s">
        <v>194</v>
      </c>
      <c r="E468" s="246" t="s">
        <v>19</v>
      </c>
      <c r="F468" s="247" t="s">
        <v>783</v>
      </c>
      <c r="G468" s="245"/>
      <c r="H468" s="248">
        <v>2.8999999999999999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194</v>
      </c>
      <c r="AU468" s="254" t="s">
        <v>84</v>
      </c>
      <c r="AV468" s="14" t="s">
        <v>84</v>
      </c>
      <c r="AW468" s="14" t="s">
        <v>36</v>
      </c>
      <c r="AX468" s="14" t="s">
        <v>75</v>
      </c>
      <c r="AY468" s="254" t="s">
        <v>183</v>
      </c>
    </row>
    <row r="469" s="14" customFormat="1">
      <c r="A469" s="14"/>
      <c r="B469" s="244"/>
      <c r="C469" s="245"/>
      <c r="D469" s="235" t="s">
        <v>194</v>
      </c>
      <c r="E469" s="246" t="s">
        <v>19</v>
      </c>
      <c r="F469" s="247" t="s">
        <v>784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194</v>
      </c>
      <c r="AU469" s="254" t="s">
        <v>84</v>
      </c>
      <c r="AV469" s="14" t="s">
        <v>84</v>
      </c>
      <c r="AW469" s="14" t="s">
        <v>36</v>
      </c>
      <c r="AX469" s="14" t="s">
        <v>75</v>
      </c>
      <c r="AY469" s="254" t="s">
        <v>183</v>
      </c>
    </row>
    <row r="470" s="13" customFormat="1">
      <c r="A470" s="13"/>
      <c r="B470" s="233"/>
      <c r="C470" s="234"/>
      <c r="D470" s="235" t="s">
        <v>194</v>
      </c>
      <c r="E470" s="236" t="s">
        <v>19</v>
      </c>
      <c r="F470" s="237" t="s">
        <v>766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194</v>
      </c>
      <c r="AU470" s="243" t="s">
        <v>84</v>
      </c>
      <c r="AV470" s="13" t="s">
        <v>82</v>
      </c>
      <c r="AW470" s="13" t="s">
        <v>36</v>
      </c>
      <c r="AX470" s="13" t="s">
        <v>75</v>
      </c>
      <c r="AY470" s="243" t="s">
        <v>183</v>
      </c>
    </row>
    <row r="471" s="13" customFormat="1">
      <c r="A471" s="13"/>
      <c r="B471" s="233"/>
      <c r="C471" s="234"/>
      <c r="D471" s="235" t="s">
        <v>194</v>
      </c>
      <c r="E471" s="236" t="s">
        <v>19</v>
      </c>
      <c r="F471" s="237" t="s">
        <v>751</v>
      </c>
      <c r="G471" s="234"/>
      <c r="H471" s="236" t="s">
        <v>19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194</v>
      </c>
      <c r="AU471" s="243" t="s">
        <v>84</v>
      </c>
      <c r="AV471" s="13" t="s">
        <v>82</v>
      </c>
      <c r="AW471" s="13" t="s">
        <v>36</v>
      </c>
      <c r="AX471" s="13" t="s">
        <v>75</v>
      </c>
      <c r="AY471" s="243" t="s">
        <v>183</v>
      </c>
    </row>
    <row r="472" s="13" customFormat="1">
      <c r="A472" s="13"/>
      <c r="B472" s="233"/>
      <c r="C472" s="234"/>
      <c r="D472" s="235" t="s">
        <v>194</v>
      </c>
      <c r="E472" s="236" t="s">
        <v>19</v>
      </c>
      <c r="F472" s="237" t="s">
        <v>767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194</v>
      </c>
      <c r="AU472" s="243" t="s">
        <v>84</v>
      </c>
      <c r="AV472" s="13" t="s">
        <v>82</v>
      </c>
      <c r="AW472" s="13" t="s">
        <v>36</v>
      </c>
      <c r="AX472" s="13" t="s">
        <v>75</v>
      </c>
      <c r="AY472" s="243" t="s">
        <v>183</v>
      </c>
    </row>
    <row r="473" s="13" customFormat="1">
      <c r="A473" s="13"/>
      <c r="B473" s="233"/>
      <c r="C473" s="234"/>
      <c r="D473" s="235" t="s">
        <v>194</v>
      </c>
      <c r="E473" s="236" t="s">
        <v>19</v>
      </c>
      <c r="F473" s="237" t="s">
        <v>768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194</v>
      </c>
      <c r="AU473" s="243" t="s">
        <v>84</v>
      </c>
      <c r="AV473" s="13" t="s">
        <v>82</v>
      </c>
      <c r="AW473" s="13" t="s">
        <v>36</v>
      </c>
      <c r="AX473" s="13" t="s">
        <v>75</v>
      </c>
      <c r="AY473" s="243" t="s">
        <v>183</v>
      </c>
    </row>
    <row r="474" s="13" customFormat="1">
      <c r="A474" s="13"/>
      <c r="B474" s="233"/>
      <c r="C474" s="234"/>
      <c r="D474" s="235" t="s">
        <v>194</v>
      </c>
      <c r="E474" s="236" t="s">
        <v>19</v>
      </c>
      <c r="F474" s="237" t="s">
        <v>753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194</v>
      </c>
      <c r="AU474" s="243" t="s">
        <v>84</v>
      </c>
      <c r="AV474" s="13" t="s">
        <v>82</v>
      </c>
      <c r="AW474" s="13" t="s">
        <v>36</v>
      </c>
      <c r="AX474" s="13" t="s">
        <v>75</v>
      </c>
      <c r="AY474" s="243" t="s">
        <v>183</v>
      </c>
    </row>
    <row r="475" s="13" customFormat="1">
      <c r="A475" s="13"/>
      <c r="B475" s="233"/>
      <c r="C475" s="234"/>
      <c r="D475" s="235" t="s">
        <v>194</v>
      </c>
      <c r="E475" s="236" t="s">
        <v>19</v>
      </c>
      <c r="F475" s="237" t="s">
        <v>754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194</v>
      </c>
      <c r="AU475" s="243" t="s">
        <v>84</v>
      </c>
      <c r="AV475" s="13" t="s">
        <v>82</v>
      </c>
      <c r="AW475" s="13" t="s">
        <v>36</v>
      </c>
      <c r="AX475" s="13" t="s">
        <v>75</v>
      </c>
      <c r="AY475" s="243" t="s">
        <v>183</v>
      </c>
    </row>
    <row r="476" s="13" customFormat="1">
      <c r="A476" s="13"/>
      <c r="B476" s="233"/>
      <c r="C476" s="234"/>
      <c r="D476" s="235" t="s">
        <v>194</v>
      </c>
      <c r="E476" s="236" t="s">
        <v>19</v>
      </c>
      <c r="F476" s="237" t="s">
        <v>755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194</v>
      </c>
      <c r="AU476" s="243" t="s">
        <v>84</v>
      </c>
      <c r="AV476" s="13" t="s">
        <v>82</v>
      </c>
      <c r="AW476" s="13" t="s">
        <v>36</v>
      </c>
      <c r="AX476" s="13" t="s">
        <v>75</v>
      </c>
      <c r="AY476" s="243" t="s">
        <v>183</v>
      </c>
    </row>
    <row r="477" s="13" customFormat="1">
      <c r="A477" s="13"/>
      <c r="B477" s="233"/>
      <c r="C477" s="234"/>
      <c r="D477" s="235" t="s">
        <v>194</v>
      </c>
      <c r="E477" s="236" t="s">
        <v>19</v>
      </c>
      <c r="F477" s="237" t="s">
        <v>769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194</v>
      </c>
      <c r="AU477" s="243" t="s">
        <v>84</v>
      </c>
      <c r="AV477" s="13" t="s">
        <v>82</v>
      </c>
      <c r="AW477" s="13" t="s">
        <v>36</v>
      </c>
      <c r="AX477" s="13" t="s">
        <v>75</v>
      </c>
      <c r="AY477" s="243" t="s">
        <v>183</v>
      </c>
    </row>
    <row r="478" s="13" customFormat="1">
      <c r="A478" s="13"/>
      <c r="B478" s="233"/>
      <c r="C478" s="234"/>
      <c r="D478" s="235" t="s">
        <v>194</v>
      </c>
      <c r="E478" s="236" t="s">
        <v>19</v>
      </c>
      <c r="F478" s="237" t="s">
        <v>770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194</v>
      </c>
      <c r="AU478" s="243" t="s">
        <v>84</v>
      </c>
      <c r="AV478" s="13" t="s">
        <v>82</v>
      </c>
      <c r="AW478" s="13" t="s">
        <v>36</v>
      </c>
      <c r="AX478" s="13" t="s">
        <v>75</v>
      </c>
      <c r="AY478" s="243" t="s">
        <v>183</v>
      </c>
    </row>
    <row r="479" s="13" customFormat="1">
      <c r="A479" s="13"/>
      <c r="B479" s="233"/>
      <c r="C479" s="234"/>
      <c r="D479" s="235" t="s">
        <v>194</v>
      </c>
      <c r="E479" s="236" t="s">
        <v>19</v>
      </c>
      <c r="F479" s="237" t="s">
        <v>758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194</v>
      </c>
      <c r="AU479" s="243" t="s">
        <v>84</v>
      </c>
      <c r="AV479" s="13" t="s">
        <v>82</v>
      </c>
      <c r="AW479" s="13" t="s">
        <v>36</v>
      </c>
      <c r="AX479" s="13" t="s">
        <v>75</v>
      </c>
      <c r="AY479" s="243" t="s">
        <v>183</v>
      </c>
    </row>
    <row r="480" s="13" customFormat="1">
      <c r="A480" s="13"/>
      <c r="B480" s="233"/>
      <c r="C480" s="234"/>
      <c r="D480" s="235" t="s">
        <v>194</v>
      </c>
      <c r="E480" s="236" t="s">
        <v>19</v>
      </c>
      <c r="F480" s="237" t="s">
        <v>759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194</v>
      </c>
      <c r="AU480" s="243" t="s">
        <v>84</v>
      </c>
      <c r="AV480" s="13" t="s">
        <v>82</v>
      </c>
      <c r="AW480" s="13" t="s">
        <v>36</v>
      </c>
      <c r="AX480" s="13" t="s">
        <v>75</v>
      </c>
      <c r="AY480" s="243" t="s">
        <v>183</v>
      </c>
    </row>
    <row r="481" s="13" customFormat="1">
      <c r="A481" s="13"/>
      <c r="B481" s="233"/>
      <c r="C481" s="234"/>
      <c r="D481" s="235" t="s">
        <v>194</v>
      </c>
      <c r="E481" s="236" t="s">
        <v>19</v>
      </c>
      <c r="F481" s="237" t="s">
        <v>760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194</v>
      </c>
      <c r="AU481" s="243" t="s">
        <v>84</v>
      </c>
      <c r="AV481" s="13" t="s">
        <v>82</v>
      </c>
      <c r="AW481" s="13" t="s">
        <v>36</v>
      </c>
      <c r="AX481" s="13" t="s">
        <v>75</v>
      </c>
      <c r="AY481" s="243" t="s">
        <v>183</v>
      </c>
    </row>
    <row r="482" s="13" customFormat="1">
      <c r="A482" s="13"/>
      <c r="B482" s="233"/>
      <c r="C482" s="234"/>
      <c r="D482" s="235" t="s">
        <v>194</v>
      </c>
      <c r="E482" s="236" t="s">
        <v>19</v>
      </c>
      <c r="F482" s="237" t="s">
        <v>761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194</v>
      </c>
      <c r="AU482" s="243" t="s">
        <v>84</v>
      </c>
      <c r="AV482" s="13" t="s">
        <v>82</v>
      </c>
      <c r="AW482" s="13" t="s">
        <v>36</v>
      </c>
      <c r="AX482" s="13" t="s">
        <v>75</v>
      </c>
      <c r="AY482" s="243" t="s">
        <v>183</v>
      </c>
    </row>
    <row r="483" s="14" customFormat="1">
      <c r="A483" s="14"/>
      <c r="B483" s="244"/>
      <c r="C483" s="245"/>
      <c r="D483" s="235" t="s">
        <v>194</v>
      </c>
      <c r="E483" s="246" t="s">
        <v>19</v>
      </c>
      <c r="F483" s="247" t="s">
        <v>771</v>
      </c>
      <c r="G483" s="245"/>
      <c r="H483" s="248">
        <v>11.4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194</v>
      </c>
      <c r="AU483" s="254" t="s">
        <v>84</v>
      </c>
      <c r="AV483" s="14" t="s">
        <v>84</v>
      </c>
      <c r="AW483" s="14" t="s">
        <v>36</v>
      </c>
      <c r="AX483" s="14" t="s">
        <v>75</v>
      </c>
      <c r="AY483" s="254" t="s">
        <v>183</v>
      </c>
    </row>
    <row r="484" s="13" customFormat="1">
      <c r="A484" s="13"/>
      <c r="B484" s="233"/>
      <c r="C484" s="234"/>
      <c r="D484" s="235" t="s">
        <v>194</v>
      </c>
      <c r="E484" s="236" t="s">
        <v>19</v>
      </c>
      <c r="F484" s="237" t="s">
        <v>785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194</v>
      </c>
      <c r="AU484" s="243" t="s">
        <v>84</v>
      </c>
      <c r="AV484" s="13" t="s">
        <v>82</v>
      </c>
      <c r="AW484" s="13" t="s">
        <v>36</v>
      </c>
      <c r="AX484" s="13" t="s">
        <v>75</v>
      </c>
      <c r="AY484" s="243" t="s">
        <v>183</v>
      </c>
    </row>
    <row r="485" s="13" customFormat="1">
      <c r="A485" s="13"/>
      <c r="B485" s="233"/>
      <c r="C485" s="234"/>
      <c r="D485" s="235" t="s">
        <v>194</v>
      </c>
      <c r="E485" s="236" t="s">
        <v>19</v>
      </c>
      <c r="F485" s="237" t="s">
        <v>786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194</v>
      </c>
      <c r="AU485" s="243" t="s">
        <v>84</v>
      </c>
      <c r="AV485" s="13" t="s">
        <v>82</v>
      </c>
      <c r="AW485" s="13" t="s">
        <v>36</v>
      </c>
      <c r="AX485" s="13" t="s">
        <v>75</v>
      </c>
      <c r="AY485" s="243" t="s">
        <v>183</v>
      </c>
    </row>
    <row r="486" s="13" customFormat="1">
      <c r="A486" s="13"/>
      <c r="B486" s="233"/>
      <c r="C486" s="234"/>
      <c r="D486" s="235" t="s">
        <v>194</v>
      </c>
      <c r="E486" s="236" t="s">
        <v>19</v>
      </c>
      <c r="F486" s="237" t="s">
        <v>787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194</v>
      </c>
      <c r="AU486" s="243" t="s">
        <v>84</v>
      </c>
      <c r="AV486" s="13" t="s">
        <v>82</v>
      </c>
      <c r="AW486" s="13" t="s">
        <v>36</v>
      </c>
      <c r="AX486" s="13" t="s">
        <v>75</v>
      </c>
      <c r="AY486" s="243" t="s">
        <v>183</v>
      </c>
    </row>
    <row r="487" s="13" customFormat="1">
      <c r="A487" s="13"/>
      <c r="B487" s="233"/>
      <c r="C487" s="234"/>
      <c r="D487" s="235" t="s">
        <v>194</v>
      </c>
      <c r="E487" s="236" t="s">
        <v>19</v>
      </c>
      <c r="F487" s="237" t="s">
        <v>788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194</v>
      </c>
      <c r="AU487" s="243" t="s">
        <v>84</v>
      </c>
      <c r="AV487" s="13" t="s">
        <v>82</v>
      </c>
      <c r="AW487" s="13" t="s">
        <v>36</v>
      </c>
      <c r="AX487" s="13" t="s">
        <v>75</v>
      </c>
      <c r="AY487" s="243" t="s">
        <v>183</v>
      </c>
    </row>
    <row r="488" s="13" customFormat="1">
      <c r="A488" s="13"/>
      <c r="B488" s="233"/>
      <c r="C488" s="234"/>
      <c r="D488" s="235" t="s">
        <v>194</v>
      </c>
      <c r="E488" s="236" t="s">
        <v>19</v>
      </c>
      <c r="F488" s="237" t="s">
        <v>789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194</v>
      </c>
      <c r="AU488" s="243" t="s">
        <v>84</v>
      </c>
      <c r="AV488" s="13" t="s">
        <v>82</v>
      </c>
      <c r="AW488" s="13" t="s">
        <v>36</v>
      </c>
      <c r="AX488" s="13" t="s">
        <v>75</v>
      </c>
      <c r="AY488" s="243" t="s">
        <v>183</v>
      </c>
    </row>
    <row r="489" s="13" customFormat="1">
      <c r="A489" s="13"/>
      <c r="B489" s="233"/>
      <c r="C489" s="234"/>
      <c r="D489" s="235" t="s">
        <v>194</v>
      </c>
      <c r="E489" s="236" t="s">
        <v>19</v>
      </c>
      <c r="F489" s="237" t="s">
        <v>790</v>
      </c>
      <c r="G489" s="234"/>
      <c r="H489" s="236" t="s">
        <v>19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194</v>
      </c>
      <c r="AU489" s="243" t="s">
        <v>84</v>
      </c>
      <c r="AV489" s="13" t="s">
        <v>82</v>
      </c>
      <c r="AW489" s="13" t="s">
        <v>36</v>
      </c>
      <c r="AX489" s="13" t="s">
        <v>75</v>
      </c>
      <c r="AY489" s="243" t="s">
        <v>183</v>
      </c>
    </row>
    <row r="490" s="13" customFormat="1">
      <c r="A490" s="13"/>
      <c r="B490" s="233"/>
      <c r="C490" s="234"/>
      <c r="D490" s="235" t="s">
        <v>194</v>
      </c>
      <c r="E490" s="236" t="s">
        <v>19</v>
      </c>
      <c r="F490" s="237" t="s">
        <v>791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194</v>
      </c>
      <c r="AU490" s="243" t="s">
        <v>84</v>
      </c>
      <c r="AV490" s="13" t="s">
        <v>82</v>
      </c>
      <c r="AW490" s="13" t="s">
        <v>36</v>
      </c>
      <c r="AX490" s="13" t="s">
        <v>75</v>
      </c>
      <c r="AY490" s="243" t="s">
        <v>183</v>
      </c>
    </row>
    <row r="491" s="13" customFormat="1">
      <c r="A491" s="13"/>
      <c r="B491" s="233"/>
      <c r="C491" s="234"/>
      <c r="D491" s="235" t="s">
        <v>194</v>
      </c>
      <c r="E491" s="236" t="s">
        <v>19</v>
      </c>
      <c r="F491" s="237" t="s">
        <v>761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194</v>
      </c>
      <c r="AU491" s="243" t="s">
        <v>84</v>
      </c>
      <c r="AV491" s="13" t="s">
        <v>82</v>
      </c>
      <c r="AW491" s="13" t="s">
        <v>36</v>
      </c>
      <c r="AX491" s="13" t="s">
        <v>75</v>
      </c>
      <c r="AY491" s="243" t="s">
        <v>183</v>
      </c>
    </row>
    <row r="492" s="13" customFormat="1">
      <c r="A492" s="13"/>
      <c r="B492" s="233"/>
      <c r="C492" s="234"/>
      <c r="D492" s="235" t="s">
        <v>194</v>
      </c>
      <c r="E492" s="236" t="s">
        <v>19</v>
      </c>
      <c r="F492" s="237" t="s">
        <v>792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194</v>
      </c>
      <c r="AU492" s="243" t="s">
        <v>84</v>
      </c>
      <c r="AV492" s="13" t="s">
        <v>82</v>
      </c>
      <c r="AW492" s="13" t="s">
        <v>36</v>
      </c>
      <c r="AX492" s="13" t="s">
        <v>75</v>
      </c>
      <c r="AY492" s="243" t="s">
        <v>183</v>
      </c>
    </row>
    <row r="493" s="14" customFormat="1">
      <c r="A493" s="14"/>
      <c r="B493" s="244"/>
      <c r="C493" s="245"/>
      <c r="D493" s="235" t="s">
        <v>194</v>
      </c>
      <c r="E493" s="246" t="s">
        <v>19</v>
      </c>
      <c r="F493" s="247" t="s">
        <v>793</v>
      </c>
      <c r="G493" s="245"/>
      <c r="H493" s="248">
        <v>31.800000000000001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194</v>
      </c>
      <c r="AU493" s="254" t="s">
        <v>84</v>
      </c>
      <c r="AV493" s="14" t="s">
        <v>84</v>
      </c>
      <c r="AW493" s="14" t="s">
        <v>36</v>
      </c>
      <c r="AX493" s="14" t="s">
        <v>75</v>
      </c>
      <c r="AY493" s="254" t="s">
        <v>183</v>
      </c>
    </row>
    <row r="494" s="16" customFormat="1">
      <c r="A494" s="16"/>
      <c r="B494" s="287"/>
      <c r="C494" s="288"/>
      <c r="D494" s="235" t="s">
        <v>194</v>
      </c>
      <c r="E494" s="289" t="s">
        <v>19</v>
      </c>
      <c r="F494" s="290" t="s">
        <v>794</v>
      </c>
      <c r="G494" s="288"/>
      <c r="H494" s="291">
        <v>48.100000000000001</v>
      </c>
      <c r="I494" s="292"/>
      <c r="J494" s="288"/>
      <c r="K494" s="288"/>
      <c r="L494" s="293"/>
      <c r="M494" s="294"/>
      <c r="N494" s="295"/>
      <c r="O494" s="295"/>
      <c r="P494" s="295"/>
      <c r="Q494" s="295"/>
      <c r="R494" s="295"/>
      <c r="S494" s="295"/>
      <c r="T494" s="29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97" t="s">
        <v>194</v>
      </c>
      <c r="AU494" s="297" t="s">
        <v>84</v>
      </c>
      <c r="AV494" s="16" t="s">
        <v>114</v>
      </c>
      <c r="AW494" s="16" t="s">
        <v>36</v>
      </c>
      <c r="AX494" s="16" t="s">
        <v>75</v>
      </c>
      <c r="AY494" s="297" t="s">
        <v>183</v>
      </c>
    </row>
    <row r="495" s="13" customFormat="1">
      <c r="A495" s="13"/>
      <c r="B495" s="233"/>
      <c r="C495" s="234"/>
      <c r="D495" s="235" t="s">
        <v>194</v>
      </c>
      <c r="E495" s="236" t="s">
        <v>19</v>
      </c>
      <c r="F495" s="237" t="s">
        <v>795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194</v>
      </c>
      <c r="AU495" s="243" t="s">
        <v>84</v>
      </c>
      <c r="AV495" s="13" t="s">
        <v>82</v>
      </c>
      <c r="AW495" s="13" t="s">
        <v>36</v>
      </c>
      <c r="AX495" s="13" t="s">
        <v>75</v>
      </c>
      <c r="AY495" s="243" t="s">
        <v>183</v>
      </c>
    </row>
    <row r="496" s="13" customFormat="1">
      <c r="A496" s="13"/>
      <c r="B496" s="233"/>
      <c r="C496" s="234"/>
      <c r="D496" s="235" t="s">
        <v>194</v>
      </c>
      <c r="E496" s="236" t="s">
        <v>19</v>
      </c>
      <c r="F496" s="237" t="s">
        <v>796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194</v>
      </c>
      <c r="AU496" s="243" t="s">
        <v>84</v>
      </c>
      <c r="AV496" s="13" t="s">
        <v>82</v>
      </c>
      <c r="AW496" s="13" t="s">
        <v>36</v>
      </c>
      <c r="AX496" s="13" t="s">
        <v>75</v>
      </c>
      <c r="AY496" s="243" t="s">
        <v>183</v>
      </c>
    </row>
    <row r="497" s="13" customFormat="1">
      <c r="A497" s="13"/>
      <c r="B497" s="233"/>
      <c r="C497" s="234"/>
      <c r="D497" s="235" t="s">
        <v>194</v>
      </c>
      <c r="E497" s="236" t="s">
        <v>19</v>
      </c>
      <c r="F497" s="237" t="s">
        <v>797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194</v>
      </c>
      <c r="AU497" s="243" t="s">
        <v>84</v>
      </c>
      <c r="AV497" s="13" t="s">
        <v>82</v>
      </c>
      <c r="AW497" s="13" t="s">
        <v>36</v>
      </c>
      <c r="AX497" s="13" t="s">
        <v>75</v>
      </c>
      <c r="AY497" s="243" t="s">
        <v>183</v>
      </c>
    </row>
    <row r="498" s="13" customFormat="1">
      <c r="A498" s="13"/>
      <c r="B498" s="233"/>
      <c r="C498" s="234"/>
      <c r="D498" s="235" t="s">
        <v>194</v>
      </c>
      <c r="E498" s="236" t="s">
        <v>19</v>
      </c>
      <c r="F498" s="237" t="s">
        <v>761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194</v>
      </c>
      <c r="AU498" s="243" t="s">
        <v>84</v>
      </c>
      <c r="AV498" s="13" t="s">
        <v>82</v>
      </c>
      <c r="AW498" s="13" t="s">
        <v>36</v>
      </c>
      <c r="AX498" s="13" t="s">
        <v>75</v>
      </c>
      <c r="AY498" s="243" t="s">
        <v>183</v>
      </c>
    </row>
    <row r="499" s="13" customFormat="1">
      <c r="A499" s="13"/>
      <c r="B499" s="233"/>
      <c r="C499" s="234"/>
      <c r="D499" s="235" t="s">
        <v>194</v>
      </c>
      <c r="E499" s="236" t="s">
        <v>19</v>
      </c>
      <c r="F499" s="237" t="s">
        <v>760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194</v>
      </c>
      <c r="AU499" s="243" t="s">
        <v>84</v>
      </c>
      <c r="AV499" s="13" t="s">
        <v>82</v>
      </c>
      <c r="AW499" s="13" t="s">
        <v>36</v>
      </c>
      <c r="AX499" s="13" t="s">
        <v>75</v>
      </c>
      <c r="AY499" s="243" t="s">
        <v>183</v>
      </c>
    </row>
    <row r="500" s="13" customFormat="1">
      <c r="A500" s="13"/>
      <c r="B500" s="233"/>
      <c r="C500" s="234"/>
      <c r="D500" s="235" t="s">
        <v>194</v>
      </c>
      <c r="E500" s="236" t="s">
        <v>19</v>
      </c>
      <c r="F500" s="237" t="s">
        <v>759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194</v>
      </c>
      <c r="AU500" s="243" t="s">
        <v>84</v>
      </c>
      <c r="AV500" s="13" t="s">
        <v>82</v>
      </c>
      <c r="AW500" s="13" t="s">
        <v>36</v>
      </c>
      <c r="AX500" s="13" t="s">
        <v>75</v>
      </c>
      <c r="AY500" s="243" t="s">
        <v>183</v>
      </c>
    </row>
    <row r="501" s="13" customFormat="1">
      <c r="A501" s="13"/>
      <c r="B501" s="233"/>
      <c r="C501" s="234"/>
      <c r="D501" s="235" t="s">
        <v>194</v>
      </c>
      <c r="E501" s="236" t="s">
        <v>19</v>
      </c>
      <c r="F501" s="237" t="s">
        <v>798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194</v>
      </c>
      <c r="AU501" s="243" t="s">
        <v>84</v>
      </c>
      <c r="AV501" s="13" t="s">
        <v>82</v>
      </c>
      <c r="AW501" s="13" t="s">
        <v>36</v>
      </c>
      <c r="AX501" s="13" t="s">
        <v>75</v>
      </c>
      <c r="AY501" s="243" t="s">
        <v>183</v>
      </c>
    </row>
    <row r="502" s="13" customFormat="1">
      <c r="A502" s="13"/>
      <c r="B502" s="233"/>
      <c r="C502" s="234"/>
      <c r="D502" s="235" t="s">
        <v>194</v>
      </c>
      <c r="E502" s="236" t="s">
        <v>19</v>
      </c>
      <c r="F502" s="237" t="s">
        <v>759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194</v>
      </c>
      <c r="AU502" s="243" t="s">
        <v>84</v>
      </c>
      <c r="AV502" s="13" t="s">
        <v>82</v>
      </c>
      <c r="AW502" s="13" t="s">
        <v>36</v>
      </c>
      <c r="AX502" s="13" t="s">
        <v>75</v>
      </c>
      <c r="AY502" s="243" t="s">
        <v>183</v>
      </c>
    </row>
    <row r="503" s="13" customFormat="1">
      <c r="A503" s="13"/>
      <c r="B503" s="233"/>
      <c r="C503" s="234"/>
      <c r="D503" s="235" t="s">
        <v>194</v>
      </c>
      <c r="E503" s="236" t="s">
        <v>19</v>
      </c>
      <c r="F503" s="237" t="s">
        <v>760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194</v>
      </c>
      <c r="AU503" s="243" t="s">
        <v>84</v>
      </c>
      <c r="AV503" s="13" t="s">
        <v>82</v>
      </c>
      <c r="AW503" s="13" t="s">
        <v>36</v>
      </c>
      <c r="AX503" s="13" t="s">
        <v>75</v>
      </c>
      <c r="AY503" s="243" t="s">
        <v>183</v>
      </c>
    </row>
    <row r="504" s="13" customFormat="1">
      <c r="A504" s="13"/>
      <c r="B504" s="233"/>
      <c r="C504" s="234"/>
      <c r="D504" s="235" t="s">
        <v>194</v>
      </c>
      <c r="E504" s="236" t="s">
        <v>19</v>
      </c>
      <c r="F504" s="237" t="s">
        <v>761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194</v>
      </c>
      <c r="AU504" s="243" t="s">
        <v>84</v>
      </c>
      <c r="AV504" s="13" t="s">
        <v>82</v>
      </c>
      <c r="AW504" s="13" t="s">
        <v>36</v>
      </c>
      <c r="AX504" s="13" t="s">
        <v>75</v>
      </c>
      <c r="AY504" s="243" t="s">
        <v>183</v>
      </c>
    </row>
    <row r="505" s="13" customFormat="1">
      <c r="A505" s="13"/>
      <c r="B505" s="233"/>
      <c r="C505" s="234"/>
      <c r="D505" s="235" t="s">
        <v>194</v>
      </c>
      <c r="E505" s="236" t="s">
        <v>19</v>
      </c>
      <c r="F505" s="237" t="s">
        <v>799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194</v>
      </c>
      <c r="AU505" s="243" t="s">
        <v>84</v>
      </c>
      <c r="AV505" s="13" t="s">
        <v>82</v>
      </c>
      <c r="AW505" s="13" t="s">
        <v>36</v>
      </c>
      <c r="AX505" s="13" t="s">
        <v>75</v>
      </c>
      <c r="AY505" s="243" t="s">
        <v>183</v>
      </c>
    </row>
    <row r="506" s="14" customFormat="1">
      <c r="A506" s="14"/>
      <c r="B506" s="244"/>
      <c r="C506" s="245"/>
      <c r="D506" s="235" t="s">
        <v>194</v>
      </c>
      <c r="E506" s="246" t="s">
        <v>19</v>
      </c>
      <c r="F506" s="247" t="s">
        <v>800</v>
      </c>
      <c r="G506" s="245"/>
      <c r="H506" s="248">
        <v>4.8239999999999998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194</v>
      </c>
      <c r="AU506" s="254" t="s">
        <v>84</v>
      </c>
      <c r="AV506" s="14" t="s">
        <v>84</v>
      </c>
      <c r="AW506" s="14" t="s">
        <v>36</v>
      </c>
      <c r="AX506" s="14" t="s">
        <v>75</v>
      </c>
      <c r="AY506" s="254" t="s">
        <v>183</v>
      </c>
    </row>
    <row r="507" s="14" customFormat="1">
      <c r="A507" s="14"/>
      <c r="B507" s="244"/>
      <c r="C507" s="245"/>
      <c r="D507" s="235" t="s">
        <v>194</v>
      </c>
      <c r="E507" s="246" t="s">
        <v>19</v>
      </c>
      <c r="F507" s="247" t="s">
        <v>801</v>
      </c>
      <c r="G507" s="245"/>
      <c r="H507" s="248">
        <v>9.4399999999999995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194</v>
      </c>
      <c r="AU507" s="254" t="s">
        <v>84</v>
      </c>
      <c r="AV507" s="14" t="s">
        <v>84</v>
      </c>
      <c r="AW507" s="14" t="s">
        <v>36</v>
      </c>
      <c r="AX507" s="14" t="s">
        <v>75</v>
      </c>
      <c r="AY507" s="254" t="s">
        <v>183</v>
      </c>
    </row>
    <row r="508" s="14" customFormat="1">
      <c r="A508" s="14"/>
      <c r="B508" s="244"/>
      <c r="C508" s="245"/>
      <c r="D508" s="235" t="s">
        <v>194</v>
      </c>
      <c r="E508" s="246" t="s">
        <v>19</v>
      </c>
      <c r="F508" s="247" t="s">
        <v>802</v>
      </c>
      <c r="G508" s="245"/>
      <c r="H508" s="248">
        <v>6.4800000000000004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194</v>
      </c>
      <c r="AU508" s="254" t="s">
        <v>84</v>
      </c>
      <c r="AV508" s="14" t="s">
        <v>84</v>
      </c>
      <c r="AW508" s="14" t="s">
        <v>36</v>
      </c>
      <c r="AX508" s="14" t="s">
        <v>75</v>
      </c>
      <c r="AY508" s="254" t="s">
        <v>183</v>
      </c>
    </row>
    <row r="509" s="14" customFormat="1">
      <c r="A509" s="14"/>
      <c r="B509" s="244"/>
      <c r="C509" s="245"/>
      <c r="D509" s="235" t="s">
        <v>194</v>
      </c>
      <c r="E509" s="246" t="s">
        <v>19</v>
      </c>
      <c r="F509" s="247" t="s">
        <v>803</v>
      </c>
      <c r="G509" s="245"/>
      <c r="H509" s="248">
        <v>5.5350000000000001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194</v>
      </c>
      <c r="AU509" s="254" t="s">
        <v>84</v>
      </c>
      <c r="AV509" s="14" t="s">
        <v>84</v>
      </c>
      <c r="AW509" s="14" t="s">
        <v>36</v>
      </c>
      <c r="AX509" s="14" t="s">
        <v>75</v>
      </c>
      <c r="AY509" s="254" t="s">
        <v>183</v>
      </c>
    </row>
    <row r="510" s="16" customFormat="1">
      <c r="A510" s="16"/>
      <c r="B510" s="287"/>
      <c r="C510" s="288"/>
      <c r="D510" s="235" t="s">
        <v>194</v>
      </c>
      <c r="E510" s="289" t="s">
        <v>19</v>
      </c>
      <c r="F510" s="290" t="s">
        <v>794</v>
      </c>
      <c r="G510" s="288"/>
      <c r="H510" s="291">
        <v>26.279</v>
      </c>
      <c r="I510" s="292"/>
      <c r="J510" s="288"/>
      <c r="K510" s="288"/>
      <c r="L510" s="293"/>
      <c r="M510" s="294"/>
      <c r="N510" s="295"/>
      <c r="O510" s="295"/>
      <c r="P510" s="295"/>
      <c r="Q510" s="295"/>
      <c r="R510" s="295"/>
      <c r="S510" s="295"/>
      <c r="T510" s="29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97" t="s">
        <v>194</v>
      </c>
      <c r="AU510" s="297" t="s">
        <v>84</v>
      </c>
      <c r="AV510" s="16" t="s">
        <v>114</v>
      </c>
      <c r="AW510" s="16" t="s">
        <v>36</v>
      </c>
      <c r="AX510" s="16" t="s">
        <v>75</v>
      </c>
      <c r="AY510" s="297" t="s">
        <v>183</v>
      </c>
    </row>
    <row r="511" s="15" customFormat="1">
      <c r="A511" s="15"/>
      <c r="B511" s="259"/>
      <c r="C511" s="260"/>
      <c r="D511" s="235" t="s">
        <v>194</v>
      </c>
      <c r="E511" s="261" t="s">
        <v>19</v>
      </c>
      <c r="F511" s="262" t="s">
        <v>320</v>
      </c>
      <c r="G511" s="260"/>
      <c r="H511" s="263">
        <v>74.378999999999991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9" t="s">
        <v>194</v>
      </c>
      <c r="AU511" s="269" t="s">
        <v>84</v>
      </c>
      <c r="AV511" s="15" t="s">
        <v>190</v>
      </c>
      <c r="AW511" s="15" t="s">
        <v>36</v>
      </c>
      <c r="AX511" s="15" t="s">
        <v>82</v>
      </c>
      <c r="AY511" s="269" t="s">
        <v>183</v>
      </c>
    </row>
    <row r="512" s="2" customFormat="1" ht="24.15" customHeight="1">
      <c r="A512" s="40"/>
      <c r="B512" s="41"/>
      <c r="C512" s="215" t="s">
        <v>430</v>
      </c>
      <c r="D512" s="215" t="s">
        <v>185</v>
      </c>
      <c r="E512" s="216" t="s">
        <v>804</v>
      </c>
      <c r="F512" s="217" t="s">
        <v>805</v>
      </c>
      <c r="G512" s="218" t="s">
        <v>304</v>
      </c>
      <c r="H512" s="219">
        <v>74.379000000000005</v>
      </c>
      <c r="I512" s="220"/>
      <c r="J512" s="221">
        <f>ROUND(I512*H512,2)</f>
        <v>0</v>
      </c>
      <c r="K512" s="217" t="s">
        <v>189</v>
      </c>
      <c r="L512" s="46"/>
      <c r="M512" s="222" t="s">
        <v>19</v>
      </c>
      <c r="N512" s="223" t="s">
        <v>46</v>
      </c>
      <c r="O512" s="86"/>
      <c r="P512" s="224">
        <f>O512*H512</f>
        <v>0</v>
      </c>
      <c r="Q512" s="224">
        <v>0.0043839999999999999</v>
      </c>
      <c r="R512" s="224">
        <f>Q512*H512</f>
        <v>0.326077536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190</v>
      </c>
      <c r="AT512" s="226" t="s">
        <v>185</v>
      </c>
      <c r="AU512" s="226" t="s">
        <v>84</v>
      </c>
      <c r="AY512" s="19" t="s">
        <v>183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82</v>
      </c>
      <c r="BK512" s="227">
        <f>ROUND(I512*H512,2)</f>
        <v>0</v>
      </c>
      <c r="BL512" s="19" t="s">
        <v>190</v>
      </c>
      <c r="BM512" s="226" t="s">
        <v>806</v>
      </c>
    </row>
    <row r="513" s="2" customFormat="1">
      <c r="A513" s="40"/>
      <c r="B513" s="41"/>
      <c r="C513" s="42"/>
      <c r="D513" s="228" t="s">
        <v>192</v>
      </c>
      <c r="E513" s="42"/>
      <c r="F513" s="229" t="s">
        <v>807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192</v>
      </c>
      <c r="AU513" s="19" t="s">
        <v>84</v>
      </c>
    </row>
    <row r="514" s="13" customFormat="1">
      <c r="A514" s="13"/>
      <c r="B514" s="233"/>
      <c r="C514" s="234"/>
      <c r="D514" s="235" t="s">
        <v>194</v>
      </c>
      <c r="E514" s="236" t="s">
        <v>19</v>
      </c>
      <c r="F514" s="237" t="s">
        <v>750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194</v>
      </c>
      <c r="AU514" s="243" t="s">
        <v>84</v>
      </c>
      <c r="AV514" s="13" t="s">
        <v>82</v>
      </c>
      <c r="AW514" s="13" t="s">
        <v>36</v>
      </c>
      <c r="AX514" s="13" t="s">
        <v>75</v>
      </c>
      <c r="AY514" s="243" t="s">
        <v>183</v>
      </c>
    </row>
    <row r="515" s="13" customFormat="1">
      <c r="A515" s="13"/>
      <c r="B515" s="233"/>
      <c r="C515" s="234"/>
      <c r="D515" s="235" t="s">
        <v>194</v>
      </c>
      <c r="E515" s="236" t="s">
        <v>19</v>
      </c>
      <c r="F515" s="237" t="s">
        <v>751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194</v>
      </c>
      <c r="AU515" s="243" t="s">
        <v>84</v>
      </c>
      <c r="AV515" s="13" t="s">
        <v>82</v>
      </c>
      <c r="AW515" s="13" t="s">
        <v>36</v>
      </c>
      <c r="AX515" s="13" t="s">
        <v>75</v>
      </c>
      <c r="AY515" s="243" t="s">
        <v>183</v>
      </c>
    </row>
    <row r="516" s="13" customFormat="1">
      <c r="A516" s="13"/>
      <c r="B516" s="233"/>
      <c r="C516" s="234"/>
      <c r="D516" s="235" t="s">
        <v>194</v>
      </c>
      <c r="E516" s="236" t="s">
        <v>19</v>
      </c>
      <c r="F516" s="237" t="s">
        <v>752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194</v>
      </c>
      <c r="AU516" s="243" t="s">
        <v>84</v>
      </c>
      <c r="AV516" s="13" t="s">
        <v>82</v>
      </c>
      <c r="AW516" s="13" t="s">
        <v>36</v>
      </c>
      <c r="AX516" s="13" t="s">
        <v>75</v>
      </c>
      <c r="AY516" s="243" t="s">
        <v>183</v>
      </c>
    </row>
    <row r="517" s="13" customFormat="1">
      <c r="A517" s="13"/>
      <c r="B517" s="233"/>
      <c r="C517" s="234"/>
      <c r="D517" s="235" t="s">
        <v>194</v>
      </c>
      <c r="E517" s="236" t="s">
        <v>19</v>
      </c>
      <c r="F517" s="237" t="s">
        <v>753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194</v>
      </c>
      <c r="AU517" s="243" t="s">
        <v>84</v>
      </c>
      <c r="AV517" s="13" t="s">
        <v>82</v>
      </c>
      <c r="AW517" s="13" t="s">
        <v>36</v>
      </c>
      <c r="AX517" s="13" t="s">
        <v>75</v>
      </c>
      <c r="AY517" s="243" t="s">
        <v>183</v>
      </c>
    </row>
    <row r="518" s="13" customFormat="1">
      <c r="A518" s="13"/>
      <c r="B518" s="233"/>
      <c r="C518" s="234"/>
      <c r="D518" s="235" t="s">
        <v>194</v>
      </c>
      <c r="E518" s="236" t="s">
        <v>19</v>
      </c>
      <c r="F518" s="237" t="s">
        <v>754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194</v>
      </c>
      <c r="AU518" s="243" t="s">
        <v>84</v>
      </c>
      <c r="AV518" s="13" t="s">
        <v>82</v>
      </c>
      <c r="AW518" s="13" t="s">
        <v>36</v>
      </c>
      <c r="AX518" s="13" t="s">
        <v>75</v>
      </c>
      <c r="AY518" s="243" t="s">
        <v>183</v>
      </c>
    </row>
    <row r="519" s="13" customFormat="1">
      <c r="A519" s="13"/>
      <c r="B519" s="233"/>
      <c r="C519" s="234"/>
      <c r="D519" s="235" t="s">
        <v>194</v>
      </c>
      <c r="E519" s="236" t="s">
        <v>19</v>
      </c>
      <c r="F519" s="237" t="s">
        <v>755</v>
      </c>
      <c r="G519" s="234"/>
      <c r="H519" s="236" t="s">
        <v>19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194</v>
      </c>
      <c r="AU519" s="243" t="s">
        <v>84</v>
      </c>
      <c r="AV519" s="13" t="s">
        <v>82</v>
      </c>
      <c r="AW519" s="13" t="s">
        <v>36</v>
      </c>
      <c r="AX519" s="13" t="s">
        <v>75</v>
      </c>
      <c r="AY519" s="243" t="s">
        <v>183</v>
      </c>
    </row>
    <row r="520" s="13" customFormat="1">
      <c r="A520" s="13"/>
      <c r="B520" s="233"/>
      <c r="C520" s="234"/>
      <c r="D520" s="235" t="s">
        <v>194</v>
      </c>
      <c r="E520" s="236" t="s">
        <v>19</v>
      </c>
      <c r="F520" s="237" t="s">
        <v>756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194</v>
      </c>
      <c r="AU520" s="243" t="s">
        <v>84</v>
      </c>
      <c r="AV520" s="13" t="s">
        <v>82</v>
      </c>
      <c r="AW520" s="13" t="s">
        <v>36</v>
      </c>
      <c r="AX520" s="13" t="s">
        <v>75</v>
      </c>
      <c r="AY520" s="243" t="s">
        <v>183</v>
      </c>
    </row>
    <row r="521" s="13" customFormat="1">
      <c r="A521" s="13"/>
      <c r="B521" s="233"/>
      <c r="C521" s="234"/>
      <c r="D521" s="235" t="s">
        <v>194</v>
      </c>
      <c r="E521" s="236" t="s">
        <v>19</v>
      </c>
      <c r="F521" s="237" t="s">
        <v>757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194</v>
      </c>
      <c r="AU521" s="243" t="s">
        <v>84</v>
      </c>
      <c r="AV521" s="13" t="s">
        <v>82</v>
      </c>
      <c r="AW521" s="13" t="s">
        <v>36</v>
      </c>
      <c r="AX521" s="13" t="s">
        <v>75</v>
      </c>
      <c r="AY521" s="243" t="s">
        <v>183</v>
      </c>
    </row>
    <row r="522" s="13" customFormat="1">
      <c r="A522" s="13"/>
      <c r="B522" s="233"/>
      <c r="C522" s="234"/>
      <c r="D522" s="235" t="s">
        <v>194</v>
      </c>
      <c r="E522" s="236" t="s">
        <v>19</v>
      </c>
      <c r="F522" s="237" t="s">
        <v>758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194</v>
      </c>
      <c r="AU522" s="243" t="s">
        <v>84</v>
      </c>
      <c r="AV522" s="13" t="s">
        <v>82</v>
      </c>
      <c r="AW522" s="13" t="s">
        <v>36</v>
      </c>
      <c r="AX522" s="13" t="s">
        <v>75</v>
      </c>
      <c r="AY522" s="243" t="s">
        <v>183</v>
      </c>
    </row>
    <row r="523" s="13" customFormat="1">
      <c r="A523" s="13"/>
      <c r="B523" s="233"/>
      <c r="C523" s="234"/>
      <c r="D523" s="235" t="s">
        <v>194</v>
      </c>
      <c r="E523" s="236" t="s">
        <v>19</v>
      </c>
      <c r="F523" s="237" t="s">
        <v>759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194</v>
      </c>
      <c r="AU523" s="243" t="s">
        <v>84</v>
      </c>
      <c r="AV523" s="13" t="s">
        <v>82</v>
      </c>
      <c r="AW523" s="13" t="s">
        <v>36</v>
      </c>
      <c r="AX523" s="13" t="s">
        <v>75</v>
      </c>
      <c r="AY523" s="243" t="s">
        <v>183</v>
      </c>
    </row>
    <row r="524" s="13" customFormat="1">
      <c r="A524" s="13"/>
      <c r="B524" s="233"/>
      <c r="C524" s="234"/>
      <c r="D524" s="235" t="s">
        <v>194</v>
      </c>
      <c r="E524" s="236" t="s">
        <v>19</v>
      </c>
      <c r="F524" s="237" t="s">
        <v>760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194</v>
      </c>
      <c r="AU524" s="243" t="s">
        <v>84</v>
      </c>
      <c r="AV524" s="13" t="s">
        <v>82</v>
      </c>
      <c r="AW524" s="13" t="s">
        <v>36</v>
      </c>
      <c r="AX524" s="13" t="s">
        <v>75</v>
      </c>
      <c r="AY524" s="243" t="s">
        <v>183</v>
      </c>
    </row>
    <row r="525" s="13" customFormat="1">
      <c r="A525" s="13"/>
      <c r="B525" s="233"/>
      <c r="C525" s="234"/>
      <c r="D525" s="235" t="s">
        <v>194</v>
      </c>
      <c r="E525" s="236" t="s">
        <v>19</v>
      </c>
      <c r="F525" s="237" t="s">
        <v>761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194</v>
      </c>
      <c r="AU525" s="243" t="s">
        <v>84</v>
      </c>
      <c r="AV525" s="13" t="s">
        <v>82</v>
      </c>
      <c r="AW525" s="13" t="s">
        <v>36</v>
      </c>
      <c r="AX525" s="13" t="s">
        <v>75</v>
      </c>
      <c r="AY525" s="243" t="s">
        <v>183</v>
      </c>
    </row>
    <row r="526" s="13" customFormat="1">
      <c r="A526" s="13"/>
      <c r="B526" s="233"/>
      <c r="C526" s="234"/>
      <c r="D526" s="235" t="s">
        <v>194</v>
      </c>
      <c r="E526" s="236" t="s">
        <v>19</v>
      </c>
      <c r="F526" s="237" t="s">
        <v>777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194</v>
      </c>
      <c r="AU526" s="243" t="s">
        <v>84</v>
      </c>
      <c r="AV526" s="13" t="s">
        <v>82</v>
      </c>
      <c r="AW526" s="13" t="s">
        <v>36</v>
      </c>
      <c r="AX526" s="13" t="s">
        <v>75</v>
      </c>
      <c r="AY526" s="243" t="s">
        <v>183</v>
      </c>
    </row>
    <row r="527" s="14" customFormat="1">
      <c r="A527" s="14"/>
      <c r="B527" s="244"/>
      <c r="C527" s="245"/>
      <c r="D527" s="235" t="s">
        <v>194</v>
      </c>
      <c r="E527" s="246" t="s">
        <v>19</v>
      </c>
      <c r="F527" s="247" t="s">
        <v>778</v>
      </c>
      <c r="G527" s="245"/>
      <c r="H527" s="248">
        <v>30.449999999999999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194</v>
      </c>
      <c r="AU527" s="254" t="s">
        <v>84</v>
      </c>
      <c r="AV527" s="14" t="s">
        <v>84</v>
      </c>
      <c r="AW527" s="14" t="s">
        <v>36</v>
      </c>
      <c r="AX527" s="14" t="s">
        <v>75</v>
      </c>
      <c r="AY527" s="254" t="s">
        <v>183</v>
      </c>
    </row>
    <row r="528" s="14" customFormat="1">
      <c r="A528" s="14"/>
      <c r="B528" s="244"/>
      <c r="C528" s="245"/>
      <c r="D528" s="235" t="s">
        <v>194</v>
      </c>
      <c r="E528" s="246" t="s">
        <v>19</v>
      </c>
      <c r="F528" s="247" t="s">
        <v>764</v>
      </c>
      <c r="G528" s="245"/>
      <c r="H528" s="248">
        <v>10.5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194</v>
      </c>
      <c r="AU528" s="254" t="s">
        <v>84</v>
      </c>
      <c r="AV528" s="14" t="s">
        <v>84</v>
      </c>
      <c r="AW528" s="14" t="s">
        <v>36</v>
      </c>
      <c r="AX528" s="14" t="s">
        <v>75</v>
      </c>
      <c r="AY528" s="254" t="s">
        <v>183</v>
      </c>
    </row>
    <row r="529" s="14" customFormat="1">
      <c r="A529" s="14"/>
      <c r="B529" s="244"/>
      <c r="C529" s="245"/>
      <c r="D529" s="235" t="s">
        <v>194</v>
      </c>
      <c r="E529" s="246" t="s">
        <v>19</v>
      </c>
      <c r="F529" s="247" t="s">
        <v>765</v>
      </c>
      <c r="G529" s="245"/>
      <c r="H529" s="248">
        <v>-6.6299999999999999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194</v>
      </c>
      <c r="AU529" s="254" t="s">
        <v>84</v>
      </c>
      <c r="AV529" s="14" t="s">
        <v>84</v>
      </c>
      <c r="AW529" s="14" t="s">
        <v>36</v>
      </c>
      <c r="AX529" s="14" t="s">
        <v>75</v>
      </c>
      <c r="AY529" s="254" t="s">
        <v>183</v>
      </c>
    </row>
    <row r="530" s="13" customFormat="1">
      <c r="A530" s="13"/>
      <c r="B530" s="233"/>
      <c r="C530" s="234"/>
      <c r="D530" s="235" t="s">
        <v>194</v>
      </c>
      <c r="E530" s="236" t="s">
        <v>19</v>
      </c>
      <c r="F530" s="237" t="s">
        <v>779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194</v>
      </c>
      <c r="AU530" s="243" t="s">
        <v>84</v>
      </c>
      <c r="AV530" s="13" t="s">
        <v>82</v>
      </c>
      <c r="AW530" s="13" t="s">
        <v>36</v>
      </c>
      <c r="AX530" s="13" t="s">
        <v>75</v>
      </c>
      <c r="AY530" s="243" t="s">
        <v>183</v>
      </c>
    </row>
    <row r="531" s="14" customFormat="1">
      <c r="A531" s="14"/>
      <c r="B531" s="244"/>
      <c r="C531" s="245"/>
      <c r="D531" s="235" t="s">
        <v>194</v>
      </c>
      <c r="E531" s="246" t="s">
        <v>19</v>
      </c>
      <c r="F531" s="247" t="s">
        <v>780</v>
      </c>
      <c r="G531" s="245"/>
      <c r="H531" s="248">
        <v>2.3100000000000001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194</v>
      </c>
      <c r="AU531" s="254" t="s">
        <v>84</v>
      </c>
      <c r="AV531" s="14" t="s">
        <v>84</v>
      </c>
      <c r="AW531" s="14" t="s">
        <v>36</v>
      </c>
      <c r="AX531" s="14" t="s">
        <v>75</v>
      </c>
      <c r="AY531" s="254" t="s">
        <v>183</v>
      </c>
    </row>
    <row r="532" s="15" customFormat="1">
      <c r="A532" s="15"/>
      <c r="B532" s="259"/>
      <c r="C532" s="260"/>
      <c r="D532" s="235" t="s">
        <v>194</v>
      </c>
      <c r="E532" s="261" t="s">
        <v>19</v>
      </c>
      <c r="F532" s="262" t="s">
        <v>320</v>
      </c>
      <c r="G532" s="260"/>
      <c r="H532" s="263">
        <v>36.630000000000003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9" t="s">
        <v>194</v>
      </c>
      <c r="AU532" s="269" t="s">
        <v>84</v>
      </c>
      <c r="AV532" s="15" t="s">
        <v>190</v>
      </c>
      <c r="AW532" s="15" t="s">
        <v>36</v>
      </c>
      <c r="AX532" s="15" t="s">
        <v>75</v>
      </c>
      <c r="AY532" s="269" t="s">
        <v>183</v>
      </c>
    </row>
    <row r="533" s="13" customFormat="1">
      <c r="A533" s="13"/>
      <c r="B533" s="233"/>
      <c r="C533" s="234"/>
      <c r="D533" s="235" t="s">
        <v>194</v>
      </c>
      <c r="E533" s="236" t="s">
        <v>19</v>
      </c>
      <c r="F533" s="237" t="s">
        <v>781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194</v>
      </c>
      <c r="AU533" s="243" t="s">
        <v>84</v>
      </c>
      <c r="AV533" s="13" t="s">
        <v>82</v>
      </c>
      <c r="AW533" s="13" t="s">
        <v>36</v>
      </c>
      <c r="AX533" s="13" t="s">
        <v>75</v>
      </c>
      <c r="AY533" s="243" t="s">
        <v>183</v>
      </c>
    </row>
    <row r="534" s="13" customFormat="1">
      <c r="A534" s="13"/>
      <c r="B534" s="233"/>
      <c r="C534" s="234"/>
      <c r="D534" s="235" t="s">
        <v>194</v>
      </c>
      <c r="E534" s="236" t="s">
        <v>19</v>
      </c>
      <c r="F534" s="237" t="s">
        <v>782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194</v>
      </c>
      <c r="AU534" s="243" t="s">
        <v>84</v>
      </c>
      <c r="AV534" s="13" t="s">
        <v>82</v>
      </c>
      <c r="AW534" s="13" t="s">
        <v>36</v>
      </c>
      <c r="AX534" s="13" t="s">
        <v>75</v>
      </c>
      <c r="AY534" s="243" t="s">
        <v>183</v>
      </c>
    </row>
    <row r="535" s="14" customFormat="1">
      <c r="A535" s="14"/>
      <c r="B535" s="244"/>
      <c r="C535" s="245"/>
      <c r="D535" s="235" t="s">
        <v>194</v>
      </c>
      <c r="E535" s="246" t="s">
        <v>19</v>
      </c>
      <c r="F535" s="247" t="s">
        <v>783</v>
      </c>
      <c r="G535" s="245"/>
      <c r="H535" s="248">
        <v>2.8999999999999999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194</v>
      </c>
      <c r="AU535" s="254" t="s">
        <v>84</v>
      </c>
      <c r="AV535" s="14" t="s">
        <v>84</v>
      </c>
      <c r="AW535" s="14" t="s">
        <v>36</v>
      </c>
      <c r="AX535" s="14" t="s">
        <v>75</v>
      </c>
      <c r="AY535" s="254" t="s">
        <v>183</v>
      </c>
    </row>
    <row r="536" s="14" customFormat="1">
      <c r="A536" s="14"/>
      <c r="B536" s="244"/>
      <c r="C536" s="245"/>
      <c r="D536" s="235" t="s">
        <v>194</v>
      </c>
      <c r="E536" s="246" t="s">
        <v>19</v>
      </c>
      <c r="F536" s="247" t="s">
        <v>784</v>
      </c>
      <c r="G536" s="245"/>
      <c r="H536" s="248">
        <v>2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194</v>
      </c>
      <c r="AU536" s="254" t="s">
        <v>84</v>
      </c>
      <c r="AV536" s="14" t="s">
        <v>84</v>
      </c>
      <c r="AW536" s="14" t="s">
        <v>36</v>
      </c>
      <c r="AX536" s="14" t="s">
        <v>75</v>
      </c>
      <c r="AY536" s="254" t="s">
        <v>183</v>
      </c>
    </row>
    <row r="537" s="13" customFormat="1">
      <c r="A537" s="13"/>
      <c r="B537" s="233"/>
      <c r="C537" s="234"/>
      <c r="D537" s="235" t="s">
        <v>194</v>
      </c>
      <c r="E537" s="236" t="s">
        <v>19</v>
      </c>
      <c r="F537" s="237" t="s">
        <v>766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194</v>
      </c>
      <c r="AU537" s="243" t="s">
        <v>84</v>
      </c>
      <c r="AV537" s="13" t="s">
        <v>82</v>
      </c>
      <c r="AW537" s="13" t="s">
        <v>36</v>
      </c>
      <c r="AX537" s="13" t="s">
        <v>75</v>
      </c>
      <c r="AY537" s="243" t="s">
        <v>183</v>
      </c>
    </row>
    <row r="538" s="13" customFormat="1">
      <c r="A538" s="13"/>
      <c r="B538" s="233"/>
      <c r="C538" s="234"/>
      <c r="D538" s="235" t="s">
        <v>194</v>
      </c>
      <c r="E538" s="236" t="s">
        <v>19</v>
      </c>
      <c r="F538" s="237" t="s">
        <v>751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194</v>
      </c>
      <c r="AU538" s="243" t="s">
        <v>84</v>
      </c>
      <c r="AV538" s="13" t="s">
        <v>82</v>
      </c>
      <c r="AW538" s="13" t="s">
        <v>36</v>
      </c>
      <c r="AX538" s="13" t="s">
        <v>75</v>
      </c>
      <c r="AY538" s="243" t="s">
        <v>183</v>
      </c>
    </row>
    <row r="539" s="13" customFormat="1">
      <c r="A539" s="13"/>
      <c r="B539" s="233"/>
      <c r="C539" s="234"/>
      <c r="D539" s="235" t="s">
        <v>194</v>
      </c>
      <c r="E539" s="236" t="s">
        <v>19</v>
      </c>
      <c r="F539" s="237" t="s">
        <v>767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194</v>
      </c>
      <c r="AU539" s="243" t="s">
        <v>84</v>
      </c>
      <c r="AV539" s="13" t="s">
        <v>82</v>
      </c>
      <c r="AW539" s="13" t="s">
        <v>36</v>
      </c>
      <c r="AX539" s="13" t="s">
        <v>75</v>
      </c>
      <c r="AY539" s="243" t="s">
        <v>183</v>
      </c>
    </row>
    <row r="540" s="13" customFormat="1">
      <c r="A540" s="13"/>
      <c r="B540" s="233"/>
      <c r="C540" s="234"/>
      <c r="D540" s="235" t="s">
        <v>194</v>
      </c>
      <c r="E540" s="236" t="s">
        <v>19</v>
      </c>
      <c r="F540" s="237" t="s">
        <v>768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194</v>
      </c>
      <c r="AU540" s="243" t="s">
        <v>84</v>
      </c>
      <c r="AV540" s="13" t="s">
        <v>82</v>
      </c>
      <c r="AW540" s="13" t="s">
        <v>36</v>
      </c>
      <c r="AX540" s="13" t="s">
        <v>75</v>
      </c>
      <c r="AY540" s="243" t="s">
        <v>183</v>
      </c>
    </row>
    <row r="541" s="13" customFormat="1">
      <c r="A541" s="13"/>
      <c r="B541" s="233"/>
      <c r="C541" s="234"/>
      <c r="D541" s="235" t="s">
        <v>194</v>
      </c>
      <c r="E541" s="236" t="s">
        <v>19</v>
      </c>
      <c r="F541" s="237" t="s">
        <v>753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194</v>
      </c>
      <c r="AU541" s="243" t="s">
        <v>84</v>
      </c>
      <c r="AV541" s="13" t="s">
        <v>82</v>
      </c>
      <c r="AW541" s="13" t="s">
        <v>36</v>
      </c>
      <c r="AX541" s="13" t="s">
        <v>75</v>
      </c>
      <c r="AY541" s="243" t="s">
        <v>183</v>
      </c>
    </row>
    <row r="542" s="13" customFormat="1">
      <c r="A542" s="13"/>
      <c r="B542" s="233"/>
      <c r="C542" s="234"/>
      <c r="D542" s="235" t="s">
        <v>194</v>
      </c>
      <c r="E542" s="236" t="s">
        <v>19</v>
      </c>
      <c r="F542" s="237" t="s">
        <v>754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194</v>
      </c>
      <c r="AU542" s="243" t="s">
        <v>84</v>
      </c>
      <c r="AV542" s="13" t="s">
        <v>82</v>
      </c>
      <c r="AW542" s="13" t="s">
        <v>36</v>
      </c>
      <c r="AX542" s="13" t="s">
        <v>75</v>
      </c>
      <c r="AY542" s="243" t="s">
        <v>183</v>
      </c>
    </row>
    <row r="543" s="13" customFormat="1">
      <c r="A543" s="13"/>
      <c r="B543" s="233"/>
      <c r="C543" s="234"/>
      <c r="D543" s="235" t="s">
        <v>194</v>
      </c>
      <c r="E543" s="236" t="s">
        <v>19</v>
      </c>
      <c r="F543" s="237" t="s">
        <v>755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194</v>
      </c>
      <c r="AU543" s="243" t="s">
        <v>84</v>
      </c>
      <c r="AV543" s="13" t="s">
        <v>82</v>
      </c>
      <c r="AW543" s="13" t="s">
        <v>36</v>
      </c>
      <c r="AX543" s="13" t="s">
        <v>75</v>
      </c>
      <c r="AY543" s="243" t="s">
        <v>183</v>
      </c>
    </row>
    <row r="544" s="13" customFormat="1">
      <c r="A544" s="13"/>
      <c r="B544" s="233"/>
      <c r="C544" s="234"/>
      <c r="D544" s="235" t="s">
        <v>194</v>
      </c>
      <c r="E544" s="236" t="s">
        <v>19</v>
      </c>
      <c r="F544" s="237" t="s">
        <v>769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194</v>
      </c>
      <c r="AU544" s="243" t="s">
        <v>84</v>
      </c>
      <c r="AV544" s="13" t="s">
        <v>82</v>
      </c>
      <c r="AW544" s="13" t="s">
        <v>36</v>
      </c>
      <c r="AX544" s="13" t="s">
        <v>75</v>
      </c>
      <c r="AY544" s="243" t="s">
        <v>183</v>
      </c>
    </row>
    <row r="545" s="13" customFormat="1">
      <c r="A545" s="13"/>
      <c r="B545" s="233"/>
      <c r="C545" s="234"/>
      <c r="D545" s="235" t="s">
        <v>194</v>
      </c>
      <c r="E545" s="236" t="s">
        <v>19</v>
      </c>
      <c r="F545" s="237" t="s">
        <v>770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194</v>
      </c>
      <c r="AU545" s="243" t="s">
        <v>84</v>
      </c>
      <c r="AV545" s="13" t="s">
        <v>82</v>
      </c>
      <c r="AW545" s="13" t="s">
        <v>36</v>
      </c>
      <c r="AX545" s="13" t="s">
        <v>75</v>
      </c>
      <c r="AY545" s="243" t="s">
        <v>183</v>
      </c>
    </row>
    <row r="546" s="13" customFormat="1">
      <c r="A546" s="13"/>
      <c r="B546" s="233"/>
      <c r="C546" s="234"/>
      <c r="D546" s="235" t="s">
        <v>194</v>
      </c>
      <c r="E546" s="236" t="s">
        <v>19</v>
      </c>
      <c r="F546" s="237" t="s">
        <v>758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194</v>
      </c>
      <c r="AU546" s="243" t="s">
        <v>84</v>
      </c>
      <c r="AV546" s="13" t="s">
        <v>82</v>
      </c>
      <c r="AW546" s="13" t="s">
        <v>36</v>
      </c>
      <c r="AX546" s="13" t="s">
        <v>75</v>
      </c>
      <c r="AY546" s="243" t="s">
        <v>183</v>
      </c>
    </row>
    <row r="547" s="13" customFormat="1">
      <c r="A547" s="13"/>
      <c r="B547" s="233"/>
      <c r="C547" s="234"/>
      <c r="D547" s="235" t="s">
        <v>194</v>
      </c>
      <c r="E547" s="236" t="s">
        <v>19</v>
      </c>
      <c r="F547" s="237" t="s">
        <v>759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194</v>
      </c>
      <c r="AU547" s="243" t="s">
        <v>84</v>
      </c>
      <c r="AV547" s="13" t="s">
        <v>82</v>
      </c>
      <c r="AW547" s="13" t="s">
        <v>36</v>
      </c>
      <c r="AX547" s="13" t="s">
        <v>75</v>
      </c>
      <c r="AY547" s="243" t="s">
        <v>183</v>
      </c>
    </row>
    <row r="548" s="13" customFormat="1">
      <c r="A548" s="13"/>
      <c r="B548" s="233"/>
      <c r="C548" s="234"/>
      <c r="D548" s="235" t="s">
        <v>194</v>
      </c>
      <c r="E548" s="236" t="s">
        <v>19</v>
      </c>
      <c r="F548" s="237" t="s">
        <v>760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194</v>
      </c>
      <c r="AU548" s="243" t="s">
        <v>84</v>
      </c>
      <c r="AV548" s="13" t="s">
        <v>82</v>
      </c>
      <c r="AW548" s="13" t="s">
        <v>36</v>
      </c>
      <c r="AX548" s="13" t="s">
        <v>75</v>
      </c>
      <c r="AY548" s="243" t="s">
        <v>183</v>
      </c>
    </row>
    <row r="549" s="13" customFormat="1">
      <c r="A549" s="13"/>
      <c r="B549" s="233"/>
      <c r="C549" s="234"/>
      <c r="D549" s="235" t="s">
        <v>194</v>
      </c>
      <c r="E549" s="236" t="s">
        <v>19</v>
      </c>
      <c r="F549" s="237" t="s">
        <v>761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194</v>
      </c>
      <c r="AU549" s="243" t="s">
        <v>84</v>
      </c>
      <c r="AV549" s="13" t="s">
        <v>82</v>
      </c>
      <c r="AW549" s="13" t="s">
        <v>36</v>
      </c>
      <c r="AX549" s="13" t="s">
        <v>75</v>
      </c>
      <c r="AY549" s="243" t="s">
        <v>183</v>
      </c>
    </row>
    <row r="550" s="14" customFormat="1">
      <c r="A550" s="14"/>
      <c r="B550" s="244"/>
      <c r="C550" s="245"/>
      <c r="D550" s="235" t="s">
        <v>194</v>
      </c>
      <c r="E550" s="246" t="s">
        <v>19</v>
      </c>
      <c r="F550" s="247" t="s">
        <v>771</v>
      </c>
      <c r="G550" s="245"/>
      <c r="H550" s="248">
        <v>11.4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194</v>
      </c>
      <c r="AU550" s="254" t="s">
        <v>84</v>
      </c>
      <c r="AV550" s="14" t="s">
        <v>84</v>
      </c>
      <c r="AW550" s="14" t="s">
        <v>36</v>
      </c>
      <c r="AX550" s="14" t="s">
        <v>75</v>
      </c>
      <c r="AY550" s="254" t="s">
        <v>183</v>
      </c>
    </row>
    <row r="551" s="13" customFormat="1">
      <c r="A551" s="13"/>
      <c r="B551" s="233"/>
      <c r="C551" s="234"/>
      <c r="D551" s="235" t="s">
        <v>194</v>
      </c>
      <c r="E551" s="236" t="s">
        <v>19</v>
      </c>
      <c r="F551" s="237" t="s">
        <v>785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194</v>
      </c>
      <c r="AU551" s="243" t="s">
        <v>84</v>
      </c>
      <c r="AV551" s="13" t="s">
        <v>82</v>
      </c>
      <c r="AW551" s="13" t="s">
        <v>36</v>
      </c>
      <c r="AX551" s="13" t="s">
        <v>75</v>
      </c>
      <c r="AY551" s="243" t="s">
        <v>183</v>
      </c>
    </row>
    <row r="552" s="13" customFormat="1">
      <c r="A552" s="13"/>
      <c r="B552" s="233"/>
      <c r="C552" s="234"/>
      <c r="D552" s="235" t="s">
        <v>194</v>
      </c>
      <c r="E552" s="236" t="s">
        <v>19</v>
      </c>
      <c r="F552" s="237" t="s">
        <v>786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194</v>
      </c>
      <c r="AU552" s="243" t="s">
        <v>84</v>
      </c>
      <c r="AV552" s="13" t="s">
        <v>82</v>
      </c>
      <c r="AW552" s="13" t="s">
        <v>36</v>
      </c>
      <c r="AX552" s="13" t="s">
        <v>75</v>
      </c>
      <c r="AY552" s="243" t="s">
        <v>183</v>
      </c>
    </row>
    <row r="553" s="13" customFormat="1">
      <c r="A553" s="13"/>
      <c r="B553" s="233"/>
      <c r="C553" s="234"/>
      <c r="D553" s="235" t="s">
        <v>194</v>
      </c>
      <c r="E553" s="236" t="s">
        <v>19</v>
      </c>
      <c r="F553" s="237" t="s">
        <v>787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194</v>
      </c>
      <c r="AU553" s="243" t="s">
        <v>84</v>
      </c>
      <c r="AV553" s="13" t="s">
        <v>82</v>
      </c>
      <c r="AW553" s="13" t="s">
        <v>36</v>
      </c>
      <c r="AX553" s="13" t="s">
        <v>75</v>
      </c>
      <c r="AY553" s="243" t="s">
        <v>183</v>
      </c>
    </row>
    <row r="554" s="13" customFormat="1">
      <c r="A554" s="13"/>
      <c r="B554" s="233"/>
      <c r="C554" s="234"/>
      <c r="D554" s="235" t="s">
        <v>194</v>
      </c>
      <c r="E554" s="236" t="s">
        <v>19</v>
      </c>
      <c r="F554" s="237" t="s">
        <v>788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194</v>
      </c>
      <c r="AU554" s="243" t="s">
        <v>84</v>
      </c>
      <c r="AV554" s="13" t="s">
        <v>82</v>
      </c>
      <c r="AW554" s="13" t="s">
        <v>36</v>
      </c>
      <c r="AX554" s="13" t="s">
        <v>75</v>
      </c>
      <c r="AY554" s="243" t="s">
        <v>183</v>
      </c>
    </row>
    <row r="555" s="13" customFormat="1">
      <c r="A555" s="13"/>
      <c r="B555" s="233"/>
      <c r="C555" s="234"/>
      <c r="D555" s="235" t="s">
        <v>194</v>
      </c>
      <c r="E555" s="236" t="s">
        <v>19</v>
      </c>
      <c r="F555" s="237" t="s">
        <v>789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194</v>
      </c>
      <c r="AU555" s="243" t="s">
        <v>84</v>
      </c>
      <c r="AV555" s="13" t="s">
        <v>82</v>
      </c>
      <c r="AW555" s="13" t="s">
        <v>36</v>
      </c>
      <c r="AX555" s="13" t="s">
        <v>75</v>
      </c>
      <c r="AY555" s="243" t="s">
        <v>183</v>
      </c>
    </row>
    <row r="556" s="13" customFormat="1">
      <c r="A556" s="13"/>
      <c r="B556" s="233"/>
      <c r="C556" s="234"/>
      <c r="D556" s="235" t="s">
        <v>194</v>
      </c>
      <c r="E556" s="236" t="s">
        <v>19</v>
      </c>
      <c r="F556" s="237" t="s">
        <v>790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194</v>
      </c>
      <c r="AU556" s="243" t="s">
        <v>84</v>
      </c>
      <c r="AV556" s="13" t="s">
        <v>82</v>
      </c>
      <c r="AW556" s="13" t="s">
        <v>36</v>
      </c>
      <c r="AX556" s="13" t="s">
        <v>75</v>
      </c>
      <c r="AY556" s="243" t="s">
        <v>183</v>
      </c>
    </row>
    <row r="557" s="13" customFormat="1">
      <c r="A557" s="13"/>
      <c r="B557" s="233"/>
      <c r="C557" s="234"/>
      <c r="D557" s="235" t="s">
        <v>194</v>
      </c>
      <c r="E557" s="236" t="s">
        <v>19</v>
      </c>
      <c r="F557" s="237" t="s">
        <v>791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194</v>
      </c>
      <c r="AU557" s="243" t="s">
        <v>84</v>
      </c>
      <c r="AV557" s="13" t="s">
        <v>82</v>
      </c>
      <c r="AW557" s="13" t="s">
        <v>36</v>
      </c>
      <c r="AX557" s="13" t="s">
        <v>75</v>
      </c>
      <c r="AY557" s="243" t="s">
        <v>183</v>
      </c>
    </row>
    <row r="558" s="13" customFormat="1">
      <c r="A558" s="13"/>
      <c r="B558" s="233"/>
      <c r="C558" s="234"/>
      <c r="D558" s="235" t="s">
        <v>194</v>
      </c>
      <c r="E558" s="236" t="s">
        <v>19</v>
      </c>
      <c r="F558" s="237" t="s">
        <v>761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194</v>
      </c>
      <c r="AU558" s="243" t="s">
        <v>84</v>
      </c>
      <c r="AV558" s="13" t="s">
        <v>82</v>
      </c>
      <c r="AW558" s="13" t="s">
        <v>36</v>
      </c>
      <c r="AX558" s="13" t="s">
        <v>75</v>
      </c>
      <c r="AY558" s="243" t="s">
        <v>183</v>
      </c>
    </row>
    <row r="559" s="13" customFormat="1">
      <c r="A559" s="13"/>
      <c r="B559" s="233"/>
      <c r="C559" s="234"/>
      <c r="D559" s="235" t="s">
        <v>194</v>
      </c>
      <c r="E559" s="236" t="s">
        <v>19</v>
      </c>
      <c r="F559" s="237" t="s">
        <v>792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194</v>
      </c>
      <c r="AU559" s="243" t="s">
        <v>84</v>
      </c>
      <c r="AV559" s="13" t="s">
        <v>82</v>
      </c>
      <c r="AW559" s="13" t="s">
        <v>36</v>
      </c>
      <c r="AX559" s="13" t="s">
        <v>75</v>
      </c>
      <c r="AY559" s="243" t="s">
        <v>183</v>
      </c>
    </row>
    <row r="560" s="14" customFormat="1">
      <c r="A560" s="14"/>
      <c r="B560" s="244"/>
      <c r="C560" s="245"/>
      <c r="D560" s="235" t="s">
        <v>194</v>
      </c>
      <c r="E560" s="246" t="s">
        <v>19</v>
      </c>
      <c r="F560" s="247" t="s">
        <v>793</v>
      </c>
      <c r="G560" s="245"/>
      <c r="H560" s="248">
        <v>31.800000000000001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194</v>
      </c>
      <c r="AU560" s="254" t="s">
        <v>84</v>
      </c>
      <c r="AV560" s="14" t="s">
        <v>84</v>
      </c>
      <c r="AW560" s="14" t="s">
        <v>36</v>
      </c>
      <c r="AX560" s="14" t="s">
        <v>75</v>
      </c>
      <c r="AY560" s="254" t="s">
        <v>183</v>
      </c>
    </row>
    <row r="561" s="16" customFormat="1">
      <c r="A561" s="16"/>
      <c r="B561" s="287"/>
      <c r="C561" s="288"/>
      <c r="D561" s="235" t="s">
        <v>194</v>
      </c>
      <c r="E561" s="289" t="s">
        <v>19</v>
      </c>
      <c r="F561" s="290" t="s">
        <v>794</v>
      </c>
      <c r="G561" s="288"/>
      <c r="H561" s="291">
        <v>48.100000000000001</v>
      </c>
      <c r="I561" s="292"/>
      <c r="J561" s="288"/>
      <c r="K561" s="288"/>
      <c r="L561" s="293"/>
      <c r="M561" s="294"/>
      <c r="N561" s="295"/>
      <c r="O561" s="295"/>
      <c r="P561" s="295"/>
      <c r="Q561" s="295"/>
      <c r="R561" s="295"/>
      <c r="S561" s="295"/>
      <c r="T561" s="29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97" t="s">
        <v>194</v>
      </c>
      <c r="AU561" s="297" t="s">
        <v>84</v>
      </c>
      <c r="AV561" s="16" t="s">
        <v>114</v>
      </c>
      <c r="AW561" s="16" t="s">
        <v>36</v>
      </c>
      <c r="AX561" s="16" t="s">
        <v>75</v>
      </c>
      <c r="AY561" s="297" t="s">
        <v>183</v>
      </c>
    </row>
    <row r="562" s="13" customFormat="1">
      <c r="A562" s="13"/>
      <c r="B562" s="233"/>
      <c r="C562" s="234"/>
      <c r="D562" s="235" t="s">
        <v>194</v>
      </c>
      <c r="E562" s="236" t="s">
        <v>19</v>
      </c>
      <c r="F562" s="237" t="s">
        <v>795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194</v>
      </c>
      <c r="AU562" s="243" t="s">
        <v>84</v>
      </c>
      <c r="AV562" s="13" t="s">
        <v>82</v>
      </c>
      <c r="AW562" s="13" t="s">
        <v>36</v>
      </c>
      <c r="AX562" s="13" t="s">
        <v>75</v>
      </c>
      <c r="AY562" s="243" t="s">
        <v>183</v>
      </c>
    </row>
    <row r="563" s="13" customFormat="1">
      <c r="A563" s="13"/>
      <c r="B563" s="233"/>
      <c r="C563" s="234"/>
      <c r="D563" s="235" t="s">
        <v>194</v>
      </c>
      <c r="E563" s="236" t="s">
        <v>19</v>
      </c>
      <c r="F563" s="237" t="s">
        <v>796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194</v>
      </c>
      <c r="AU563" s="243" t="s">
        <v>84</v>
      </c>
      <c r="AV563" s="13" t="s">
        <v>82</v>
      </c>
      <c r="AW563" s="13" t="s">
        <v>36</v>
      </c>
      <c r="AX563" s="13" t="s">
        <v>75</v>
      </c>
      <c r="AY563" s="243" t="s">
        <v>183</v>
      </c>
    </row>
    <row r="564" s="13" customFormat="1">
      <c r="A564" s="13"/>
      <c r="B564" s="233"/>
      <c r="C564" s="234"/>
      <c r="D564" s="235" t="s">
        <v>194</v>
      </c>
      <c r="E564" s="236" t="s">
        <v>19</v>
      </c>
      <c r="F564" s="237" t="s">
        <v>797</v>
      </c>
      <c r="G564" s="234"/>
      <c r="H564" s="236" t="s">
        <v>19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194</v>
      </c>
      <c r="AU564" s="243" t="s">
        <v>84</v>
      </c>
      <c r="AV564" s="13" t="s">
        <v>82</v>
      </c>
      <c r="AW564" s="13" t="s">
        <v>36</v>
      </c>
      <c r="AX564" s="13" t="s">
        <v>75</v>
      </c>
      <c r="AY564" s="243" t="s">
        <v>183</v>
      </c>
    </row>
    <row r="565" s="13" customFormat="1">
      <c r="A565" s="13"/>
      <c r="B565" s="233"/>
      <c r="C565" s="234"/>
      <c r="D565" s="235" t="s">
        <v>194</v>
      </c>
      <c r="E565" s="236" t="s">
        <v>19</v>
      </c>
      <c r="F565" s="237" t="s">
        <v>761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194</v>
      </c>
      <c r="AU565" s="243" t="s">
        <v>84</v>
      </c>
      <c r="AV565" s="13" t="s">
        <v>82</v>
      </c>
      <c r="AW565" s="13" t="s">
        <v>36</v>
      </c>
      <c r="AX565" s="13" t="s">
        <v>75</v>
      </c>
      <c r="AY565" s="243" t="s">
        <v>183</v>
      </c>
    </row>
    <row r="566" s="13" customFormat="1">
      <c r="A566" s="13"/>
      <c r="B566" s="233"/>
      <c r="C566" s="234"/>
      <c r="D566" s="235" t="s">
        <v>194</v>
      </c>
      <c r="E566" s="236" t="s">
        <v>19</v>
      </c>
      <c r="F566" s="237" t="s">
        <v>760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194</v>
      </c>
      <c r="AU566" s="243" t="s">
        <v>84</v>
      </c>
      <c r="AV566" s="13" t="s">
        <v>82</v>
      </c>
      <c r="AW566" s="13" t="s">
        <v>36</v>
      </c>
      <c r="AX566" s="13" t="s">
        <v>75</v>
      </c>
      <c r="AY566" s="243" t="s">
        <v>183</v>
      </c>
    </row>
    <row r="567" s="13" customFormat="1">
      <c r="A567" s="13"/>
      <c r="B567" s="233"/>
      <c r="C567" s="234"/>
      <c r="D567" s="235" t="s">
        <v>194</v>
      </c>
      <c r="E567" s="236" t="s">
        <v>19</v>
      </c>
      <c r="F567" s="237" t="s">
        <v>759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194</v>
      </c>
      <c r="AU567" s="243" t="s">
        <v>84</v>
      </c>
      <c r="AV567" s="13" t="s">
        <v>82</v>
      </c>
      <c r="AW567" s="13" t="s">
        <v>36</v>
      </c>
      <c r="AX567" s="13" t="s">
        <v>75</v>
      </c>
      <c r="AY567" s="243" t="s">
        <v>183</v>
      </c>
    </row>
    <row r="568" s="13" customFormat="1">
      <c r="A568" s="13"/>
      <c r="B568" s="233"/>
      <c r="C568" s="234"/>
      <c r="D568" s="235" t="s">
        <v>194</v>
      </c>
      <c r="E568" s="236" t="s">
        <v>19</v>
      </c>
      <c r="F568" s="237" t="s">
        <v>798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194</v>
      </c>
      <c r="AU568" s="243" t="s">
        <v>84</v>
      </c>
      <c r="AV568" s="13" t="s">
        <v>82</v>
      </c>
      <c r="AW568" s="13" t="s">
        <v>36</v>
      </c>
      <c r="AX568" s="13" t="s">
        <v>75</v>
      </c>
      <c r="AY568" s="243" t="s">
        <v>183</v>
      </c>
    </row>
    <row r="569" s="13" customFormat="1">
      <c r="A569" s="13"/>
      <c r="B569" s="233"/>
      <c r="C569" s="234"/>
      <c r="D569" s="235" t="s">
        <v>194</v>
      </c>
      <c r="E569" s="236" t="s">
        <v>19</v>
      </c>
      <c r="F569" s="237" t="s">
        <v>759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194</v>
      </c>
      <c r="AU569" s="243" t="s">
        <v>84</v>
      </c>
      <c r="AV569" s="13" t="s">
        <v>82</v>
      </c>
      <c r="AW569" s="13" t="s">
        <v>36</v>
      </c>
      <c r="AX569" s="13" t="s">
        <v>75</v>
      </c>
      <c r="AY569" s="243" t="s">
        <v>183</v>
      </c>
    </row>
    <row r="570" s="13" customFormat="1">
      <c r="A570" s="13"/>
      <c r="B570" s="233"/>
      <c r="C570" s="234"/>
      <c r="D570" s="235" t="s">
        <v>194</v>
      </c>
      <c r="E570" s="236" t="s">
        <v>19</v>
      </c>
      <c r="F570" s="237" t="s">
        <v>760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194</v>
      </c>
      <c r="AU570" s="243" t="s">
        <v>84</v>
      </c>
      <c r="AV570" s="13" t="s">
        <v>82</v>
      </c>
      <c r="AW570" s="13" t="s">
        <v>36</v>
      </c>
      <c r="AX570" s="13" t="s">
        <v>75</v>
      </c>
      <c r="AY570" s="243" t="s">
        <v>183</v>
      </c>
    </row>
    <row r="571" s="13" customFormat="1">
      <c r="A571" s="13"/>
      <c r="B571" s="233"/>
      <c r="C571" s="234"/>
      <c r="D571" s="235" t="s">
        <v>194</v>
      </c>
      <c r="E571" s="236" t="s">
        <v>19</v>
      </c>
      <c r="F571" s="237" t="s">
        <v>761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194</v>
      </c>
      <c r="AU571" s="243" t="s">
        <v>84</v>
      </c>
      <c r="AV571" s="13" t="s">
        <v>82</v>
      </c>
      <c r="AW571" s="13" t="s">
        <v>36</v>
      </c>
      <c r="AX571" s="13" t="s">
        <v>75</v>
      </c>
      <c r="AY571" s="243" t="s">
        <v>183</v>
      </c>
    </row>
    <row r="572" s="13" customFormat="1">
      <c r="A572" s="13"/>
      <c r="B572" s="233"/>
      <c r="C572" s="234"/>
      <c r="D572" s="235" t="s">
        <v>194</v>
      </c>
      <c r="E572" s="236" t="s">
        <v>19</v>
      </c>
      <c r="F572" s="237" t="s">
        <v>799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194</v>
      </c>
      <c r="AU572" s="243" t="s">
        <v>84</v>
      </c>
      <c r="AV572" s="13" t="s">
        <v>82</v>
      </c>
      <c r="AW572" s="13" t="s">
        <v>36</v>
      </c>
      <c r="AX572" s="13" t="s">
        <v>75</v>
      </c>
      <c r="AY572" s="243" t="s">
        <v>183</v>
      </c>
    </row>
    <row r="573" s="14" customFormat="1">
      <c r="A573" s="14"/>
      <c r="B573" s="244"/>
      <c r="C573" s="245"/>
      <c r="D573" s="235" t="s">
        <v>194</v>
      </c>
      <c r="E573" s="246" t="s">
        <v>19</v>
      </c>
      <c r="F573" s="247" t="s">
        <v>800</v>
      </c>
      <c r="G573" s="245"/>
      <c r="H573" s="248">
        <v>4.8239999999999998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194</v>
      </c>
      <c r="AU573" s="254" t="s">
        <v>84</v>
      </c>
      <c r="AV573" s="14" t="s">
        <v>84</v>
      </c>
      <c r="AW573" s="14" t="s">
        <v>36</v>
      </c>
      <c r="AX573" s="14" t="s">
        <v>75</v>
      </c>
      <c r="AY573" s="254" t="s">
        <v>183</v>
      </c>
    </row>
    <row r="574" s="14" customFormat="1">
      <c r="A574" s="14"/>
      <c r="B574" s="244"/>
      <c r="C574" s="245"/>
      <c r="D574" s="235" t="s">
        <v>194</v>
      </c>
      <c r="E574" s="246" t="s">
        <v>19</v>
      </c>
      <c r="F574" s="247" t="s">
        <v>801</v>
      </c>
      <c r="G574" s="245"/>
      <c r="H574" s="248">
        <v>9.4399999999999995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194</v>
      </c>
      <c r="AU574" s="254" t="s">
        <v>84</v>
      </c>
      <c r="AV574" s="14" t="s">
        <v>84</v>
      </c>
      <c r="AW574" s="14" t="s">
        <v>36</v>
      </c>
      <c r="AX574" s="14" t="s">
        <v>75</v>
      </c>
      <c r="AY574" s="254" t="s">
        <v>183</v>
      </c>
    </row>
    <row r="575" s="14" customFormat="1">
      <c r="A575" s="14"/>
      <c r="B575" s="244"/>
      <c r="C575" s="245"/>
      <c r="D575" s="235" t="s">
        <v>194</v>
      </c>
      <c r="E575" s="246" t="s">
        <v>19</v>
      </c>
      <c r="F575" s="247" t="s">
        <v>802</v>
      </c>
      <c r="G575" s="245"/>
      <c r="H575" s="248">
        <v>6.4800000000000004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194</v>
      </c>
      <c r="AU575" s="254" t="s">
        <v>84</v>
      </c>
      <c r="AV575" s="14" t="s">
        <v>84</v>
      </c>
      <c r="AW575" s="14" t="s">
        <v>36</v>
      </c>
      <c r="AX575" s="14" t="s">
        <v>75</v>
      </c>
      <c r="AY575" s="254" t="s">
        <v>183</v>
      </c>
    </row>
    <row r="576" s="14" customFormat="1">
      <c r="A576" s="14"/>
      <c r="B576" s="244"/>
      <c r="C576" s="245"/>
      <c r="D576" s="235" t="s">
        <v>194</v>
      </c>
      <c r="E576" s="246" t="s">
        <v>19</v>
      </c>
      <c r="F576" s="247" t="s">
        <v>803</v>
      </c>
      <c r="G576" s="245"/>
      <c r="H576" s="248">
        <v>5.5350000000000001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194</v>
      </c>
      <c r="AU576" s="254" t="s">
        <v>84</v>
      </c>
      <c r="AV576" s="14" t="s">
        <v>84</v>
      </c>
      <c r="AW576" s="14" t="s">
        <v>36</v>
      </c>
      <c r="AX576" s="14" t="s">
        <v>75</v>
      </c>
      <c r="AY576" s="254" t="s">
        <v>183</v>
      </c>
    </row>
    <row r="577" s="16" customFormat="1">
      <c r="A577" s="16"/>
      <c r="B577" s="287"/>
      <c r="C577" s="288"/>
      <c r="D577" s="235" t="s">
        <v>194</v>
      </c>
      <c r="E577" s="289" t="s">
        <v>19</v>
      </c>
      <c r="F577" s="290" t="s">
        <v>794</v>
      </c>
      <c r="G577" s="288"/>
      <c r="H577" s="291">
        <v>26.279</v>
      </c>
      <c r="I577" s="292"/>
      <c r="J577" s="288"/>
      <c r="K577" s="288"/>
      <c r="L577" s="293"/>
      <c r="M577" s="294"/>
      <c r="N577" s="295"/>
      <c r="O577" s="295"/>
      <c r="P577" s="295"/>
      <c r="Q577" s="295"/>
      <c r="R577" s="295"/>
      <c r="S577" s="295"/>
      <c r="T577" s="29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97" t="s">
        <v>194</v>
      </c>
      <c r="AU577" s="297" t="s">
        <v>84</v>
      </c>
      <c r="AV577" s="16" t="s">
        <v>114</v>
      </c>
      <c r="AW577" s="16" t="s">
        <v>36</v>
      </c>
      <c r="AX577" s="16" t="s">
        <v>75</v>
      </c>
      <c r="AY577" s="297" t="s">
        <v>183</v>
      </c>
    </row>
    <row r="578" s="15" customFormat="1">
      <c r="A578" s="15"/>
      <c r="B578" s="259"/>
      <c r="C578" s="260"/>
      <c r="D578" s="235" t="s">
        <v>194</v>
      </c>
      <c r="E578" s="261" t="s">
        <v>19</v>
      </c>
      <c r="F578" s="262" t="s">
        <v>320</v>
      </c>
      <c r="G578" s="260"/>
      <c r="H578" s="263">
        <v>74.378999999999991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9" t="s">
        <v>194</v>
      </c>
      <c r="AU578" s="269" t="s">
        <v>84</v>
      </c>
      <c r="AV578" s="15" t="s">
        <v>190</v>
      </c>
      <c r="AW578" s="15" t="s">
        <v>36</v>
      </c>
      <c r="AX578" s="15" t="s">
        <v>82</v>
      </c>
      <c r="AY578" s="269" t="s">
        <v>183</v>
      </c>
    </row>
    <row r="579" s="2" customFormat="1" ht="24.15" customHeight="1">
      <c r="A579" s="40"/>
      <c r="B579" s="41"/>
      <c r="C579" s="215" t="s">
        <v>365</v>
      </c>
      <c r="D579" s="215" t="s">
        <v>185</v>
      </c>
      <c r="E579" s="216" t="s">
        <v>808</v>
      </c>
      <c r="F579" s="217" t="s">
        <v>809</v>
      </c>
      <c r="G579" s="218" t="s">
        <v>304</v>
      </c>
      <c r="H579" s="219">
        <v>74.379000000000005</v>
      </c>
      <c r="I579" s="220"/>
      <c r="J579" s="221">
        <f>ROUND(I579*H579,2)</f>
        <v>0</v>
      </c>
      <c r="K579" s="217" t="s">
        <v>189</v>
      </c>
      <c r="L579" s="46"/>
      <c r="M579" s="222" t="s">
        <v>19</v>
      </c>
      <c r="N579" s="223" t="s">
        <v>46</v>
      </c>
      <c r="O579" s="86"/>
      <c r="P579" s="224">
        <f>O579*H579</f>
        <v>0</v>
      </c>
      <c r="Q579" s="224">
        <v>0.0039053999999999998</v>
      </c>
      <c r="R579" s="224">
        <f>Q579*H579</f>
        <v>0.29047974660000003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190</v>
      </c>
      <c r="AT579" s="226" t="s">
        <v>185</v>
      </c>
      <c r="AU579" s="226" t="s">
        <v>84</v>
      </c>
      <c r="AY579" s="19" t="s">
        <v>183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82</v>
      </c>
      <c r="BK579" s="227">
        <f>ROUND(I579*H579,2)</f>
        <v>0</v>
      </c>
      <c r="BL579" s="19" t="s">
        <v>190</v>
      </c>
      <c r="BM579" s="226" t="s">
        <v>810</v>
      </c>
    </row>
    <row r="580" s="2" customFormat="1">
      <c r="A580" s="40"/>
      <c r="B580" s="41"/>
      <c r="C580" s="42"/>
      <c r="D580" s="228" t="s">
        <v>192</v>
      </c>
      <c r="E580" s="42"/>
      <c r="F580" s="229" t="s">
        <v>811</v>
      </c>
      <c r="G580" s="42"/>
      <c r="H580" s="42"/>
      <c r="I580" s="230"/>
      <c r="J580" s="42"/>
      <c r="K580" s="42"/>
      <c r="L580" s="46"/>
      <c r="M580" s="231"/>
      <c r="N580" s="232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192</v>
      </c>
      <c r="AU580" s="19" t="s">
        <v>84</v>
      </c>
    </row>
    <row r="581" s="13" customFormat="1">
      <c r="A581" s="13"/>
      <c r="B581" s="233"/>
      <c r="C581" s="234"/>
      <c r="D581" s="235" t="s">
        <v>194</v>
      </c>
      <c r="E581" s="236" t="s">
        <v>19</v>
      </c>
      <c r="F581" s="237" t="s">
        <v>750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194</v>
      </c>
      <c r="AU581" s="243" t="s">
        <v>84</v>
      </c>
      <c r="AV581" s="13" t="s">
        <v>82</v>
      </c>
      <c r="AW581" s="13" t="s">
        <v>36</v>
      </c>
      <c r="AX581" s="13" t="s">
        <v>75</v>
      </c>
      <c r="AY581" s="243" t="s">
        <v>183</v>
      </c>
    </row>
    <row r="582" s="13" customFormat="1">
      <c r="A582" s="13"/>
      <c r="B582" s="233"/>
      <c r="C582" s="234"/>
      <c r="D582" s="235" t="s">
        <v>194</v>
      </c>
      <c r="E582" s="236" t="s">
        <v>19</v>
      </c>
      <c r="F582" s="237" t="s">
        <v>751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194</v>
      </c>
      <c r="AU582" s="243" t="s">
        <v>84</v>
      </c>
      <c r="AV582" s="13" t="s">
        <v>82</v>
      </c>
      <c r="AW582" s="13" t="s">
        <v>36</v>
      </c>
      <c r="AX582" s="13" t="s">
        <v>75</v>
      </c>
      <c r="AY582" s="243" t="s">
        <v>183</v>
      </c>
    </row>
    <row r="583" s="13" customFormat="1">
      <c r="A583" s="13"/>
      <c r="B583" s="233"/>
      <c r="C583" s="234"/>
      <c r="D583" s="235" t="s">
        <v>194</v>
      </c>
      <c r="E583" s="236" t="s">
        <v>19</v>
      </c>
      <c r="F583" s="237" t="s">
        <v>752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194</v>
      </c>
      <c r="AU583" s="243" t="s">
        <v>84</v>
      </c>
      <c r="AV583" s="13" t="s">
        <v>82</v>
      </c>
      <c r="AW583" s="13" t="s">
        <v>36</v>
      </c>
      <c r="AX583" s="13" t="s">
        <v>75</v>
      </c>
      <c r="AY583" s="243" t="s">
        <v>183</v>
      </c>
    </row>
    <row r="584" s="13" customFormat="1">
      <c r="A584" s="13"/>
      <c r="B584" s="233"/>
      <c r="C584" s="234"/>
      <c r="D584" s="235" t="s">
        <v>194</v>
      </c>
      <c r="E584" s="236" t="s">
        <v>19</v>
      </c>
      <c r="F584" s="237" t="s">
        <v>753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194</v>
      </c>
      <c r="AU584" s="243" t="s">
        <v>84</v>
      </c>
      <c r="AV584" s="13" t="s">
        <v>82</v>
      </c>
      <c r="AW584" s="13" t="s">
        <v>36</v>
      </c>
      <c r="AX584" s="13" t="s">
        <v>75</v>
      </c>
      <c r="AY584" s="243" t="s">
        <v>183</v>
      </c>
    </row>
    <row r="585" s="13" customFormat="1">
      <c r="A585" s="13"/>
      <c r="B585" s="233"/>
      <c r="C585" s="234"/>
      <c r="D585" s="235" t="s">
        <v>194</v>
      </c>
      <c r="E585" s="236" t="s">
        <v>19</v>
      </c>
      <c r="F585" s="237" t="s">
        <v>754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194</v>
      </c>
      <c r="AU585" s="243" t="s">
        <v>84</v>
      </c>
      <c r="AV585" s="13" t="s">
        <v>82</v>
      </c>
      <c r="AW585" s="13" t="s">
        <v>36</v>
      </c>
      <c r="AX585" s="13" t="s">
        <v>75</v>
      </c>
      <c r="AY585" s="243" t="s">
        <v>183</v>
      </c>
    </row>
    <row r="586" s="13" customFormat="1">
      <c r="A586" s="13"/>
      <c r="B586" s="233"/>
      <c r="C586" s="234"/>
      <c r="D586" s="235" t="s">
        <v>194</v>
      </c>
      <c r="E586" s="236" t="s">
        <v>19</v>
      </c>
      <c r="F586" s="237" t="s">
        <v>755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194</v>
      </c>
      <c r="AU586" s="243" t="s">
        <v>84</v>
      </c>
      <c r="AV586" s="13" t="s">
        <v>82</v>
      </c>
      <c r="AW586" s="13" t="s">
        <v>36</v>
      </c>
      <c r="AX586" s="13" t="s">
        <v>75</v>
      </c>
      <c r="AY586" s="243" t="s">
        <v>183</v>
      </c>
    </row>
    <row r="587" s="13" customFormat="1">
      <c r="A587" s="13"/>
      <c r="B587" s="233"/>
      <c r="C587" s="234"/>
      <c r="D587" s="235" t="s">
        <v>194</v>
      </c>
      <c r="E587" s="236" t="s">
        <v>19</v>
      </c>
      <c r="F587" s="237" t="s">
        <v>756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194</v>
      </c>
      <c r="AU587" s="243" t="s">
        <v>84</v>
      </c>
      <c r="AV587" s="13" t="s">
        <v>82</v>
      </c>
      <c r="AW587" s="13" t="s">
        <v>36</v>
      </c>
      <c r="AX587" s="13" t="s">
        <v>75</v>
      </c>
      <c r="AY587" s="243" t="s">
        <v>183</v>
      </c>
    </row>
    <row r="588" s="13" customFormat="1">
      <c r="A588" s="13"/>
      <c r="B588" s="233"/>
      <c r="C588" s="234"/>
      <c r="D588" s="235" t="s">
        <v>194</v>
      </c>
      <c r="E588" s="236" t="s">
        <v>19</v>
      </c>
      <c r="F588" s="237" t="s">
        <v>757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194</v>
      </c>
      <c r="AU588" s="243" t="s">
        <v>84</v>
      </c>
      <c r="AV588" s="13" t="s">
        <v>82</v>
      </c>
      <c r="AW588" s="13" t="s">
        <v>36</v>
      </c>
      <c r="AX588" s="13" t="s">
        <v>75</v>
      </c>
      <c r="AY588" s="243" t="s">
        <v>183</v>
      </c>
    </row>
    <row r="589" s="13" customFormat="1">
      <c r="A589" s="13"/>
      <c r="B589" s="233"/>
      <c r="C589" s="234"/>
      <c r="D589" s="235" t="s">
        <v>194</v>
      </c>
      <c r="E589" s="236" t="s">
        <v>19</v>
      </c>
      <c r="F589" s="237" t="s">
        <v>758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194</v>
      </c>
      <c r="AU589" s="243" t="s">
        <v>84</v>
      </c>
      <c r="AV589" s="13" t="s">
        <v>82</v>
      </c>
      <c r="AW589" s="13" t="s">
        <v>36</v>
      </c>
      <c r="AX589" s="13" t="s">
        <v>75</v>
      </c>
      <c r="AY589" s="243" t="s">
        <v>183</v>
      </c>
    </row>
    <row r="590" s="13" customFormat="1">
      <c r="A590" s="13"/>
      <c r="B590" s="233"/>
      <c r="C590" s="234"/>
      <c r="D590" s="235" t="s">
        <v>194</v>
      </c>
      <c r="E590" s="236" t="s">
        <v>19</v>
      </c>
      <c r="F590" s="237" t="s">
        <v>759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194</v>
      </c>
      <c r="AU590" s="243" t="s">
        <v>84</v>
      </c>
      <c r="AV590" s="13" t="s">
        <v>82</v>
      </c>
      <c r="AW590" s="13" t="s">
        <v>36</v>
      </c>
      <c r="AX590" s="13" t="s">
        <v>75</v>
      </c>
      <c r="AY590" s="243" t="s">
        <v>183</v>
      </c>
    </row>
    <row r="591" s="13" customFormat="1">
      <c r="A591" s="13"/>
      <c r="B591" s="233"/>
      <c r="C591" s="234"/>
      <c r="D591" s="235" t="s">
        <v>194</v>
      </c>
      <c r="E591" s="236" t="s">
        <v>19</v>
      </c>
      <c r="F591" s="237" t="s">
        <v>760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194</v>
      </c>
      <c r="AU591" s="243" t="s">
        <v>84</v>
      </c>
      <c r="AV591" s="13" t="s">
        <v>82</v>
      </c>
      <c r="AW591" s="13" t="s">
        <v>36</v>
      </c>
      <c r="AX591" s="13" t="s">
        <v>75</v>
      </c>
      <c r="AY591" s="243" t="s">
        <v>183</v>
      </c>
    </row>
    <row r="592" s="13" customFormat="1">
      <c r="A592" s="13"/>
      <c r="B592" s="233"/>
      <c r="C592" s="234"/>
      <c r="D592" s="235" t="s">
        <v>194</v>
      </c>
      <c r="E592" s="236" t="s">
        <v>19</v>
      </c>
      <c r="F592" s="237" t="s">
        <v>761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194</v>
      </c>
      <c r="AU592" s="243" t="s">
        <v>84</v>
      </c>
      <c r="AV592" s="13" t="s">
        <v>82</v>
      </c>
      <c r="AW592" s="13" t="s">
        <v>36</v>
      </c>
      <c r="AX592" s="13" t="s">
        <v>75</v>
      </c>
      <c r="AY592" s="243" t="s">
        <v>183</v>
      </c>
    </row>
    <row r="593" s="13" customFormat="1">
      <c r="A593" s="13"/>
      <c r="B593" s="233"/>
      <c r="C593" s="234"/>
      <c r="D593" s="235" t="s">
        <v>194</v>
      </c>
      <c r="E593" s="236" t="s">
        <v>19</v>
      </c>
      <c r="F593" s="237" t="s">
        <v>777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194</v>
      </c>
      <c r="AU593" s="243" t="s">
        <v>84</v>
      </c>
      <c r="AV593" s="13" t="s">
        <v>82</v>
      </c>
      <c r="AW593" s="13" t="s">
        <v>36</v>
      </c>
      <c r="AX593" s="13" t="s">
        <v>75</v>
      </c>
      <c r="AY593" s="243" t="s">
        <v>183</v>
      </c>
    </row>
    <row r="594" s="14" customFormat="1">
      <c r="A594" s="14"/>
      <c r="B594" s="244"/>
      <c r="C594" s="245"/>
      <c r="D594" s="235" t="s">
        <v>194</v>
      </c>
      <c r="E594" s="246" t="s">
        <v>19</v>
      </c>
      <c r="F594" s="247" t="s">
        <v>778</v>
      </c>
      <c r="G594" s="245"/>
      <c r="H594" s="248">
        <v>30.449999999999999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194</v>
      </c>
      <c r="AU594" s="254" t="s">
        <v>84</v>
      </c>
      <c r="AV594" s="14" t="s">
        <v>84</v>
      </c>
      <c r="AW594" s="14" t="s">
        <v>36</v>
      </c>
      <c r="AX594" s="14" t="s">
        <v>75</v>
      </c>
      <c r="AY594" s="254" t="s">
        <v>183</v>
      </c>
    </row>
    <row r="595" s="14" customFormat="1">
      <c r="A595" s="14"/>
      <c r="B595" s="244"/>
      <c r="C595" s="245"/>
      <c r="D595" s="235" t="s">
        <v>194</v>
      </c>
      <c r="E595" s="246" t="s">
        <v>19</v>
      </c>
      <c r="F595" s="247" t="s">
        <v>764</v>
      </c>
      <c r="G595" s="245"/>
      <c r="H595" s="248">
        <v>10.5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194</v>
      </c>
      <c r="AU595" s="254" t="s">
        <v>84</v>
      </c>
      <c r="AV595" s="14" t="s">
        <v>84</v>
      </c>
      <c r="AW595" s="14" t="s">
        <v>36</v>
      </c>
      <c r="AX595" s="14" t="s">
        <v>75</v>
      </c>
      <c r="AY595" s="254" t="s">
        <v>183</v>
      </c>
    </row>
    <row r="596" s="14" customFormat="1">
      <c r="A596" s="14"/>
      <c r="B596" s="244"/>
      <c r="C596" s="245"/>
      <c r="D596" s="235" t="s">
        <v>194</v>
      </c>
      <c r="E596" s="246" t="s">
        <v>19</v>
      </c>
      <c r="F596" s="247" t="s">
        <v>765</v>
      </c>
      <c r="G596" s="245"/>
      <c r="H596" s="248">
        <v>-6.6299999999999999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194</v>
      </c>
      <c r="AU596" s="254" t="s">
        <v>84</v>
      </c>
      <c r="AV596" s="14" t="s">
        <v>84</v>
      </c>
      <c r="AW596" s="14" t="s">
        <v>36</v>
      </c>
      <c r="AX596" s="14" t="s">
        <v>75</v>
      </c>
      <c r="AY596" s="254" t="s">
        <v>183</v>
      </c>
    </row>
    <row r="597" s="13" customFormat="1">
      <c r="A597" s="13"/>
      <c r="B597" s="233"/>
      <c r="C597" s="234"/>
      <c r="D597" s="235" t="s">
        <v>194</v>
      </c>
      <c r="E597" s="236" t="s">
        <v>19</v>
      </c>
      <c r="F597" s="237" t="s">
        <v>779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194</v>
      </c>
      <c r="AU597" s="243" t="s">
        <v>84</v>
      </c>
      <c r="AV597" s="13" t="s">
        <v>82</v>
      </c>
      <c r="AW597" s="13" t="s">
        <v>36</v>
      </c>
      <c r="AX597" s="13" t="s">
        <v>75</v>
      </c>
      <c r="AY597" s="243" t="s">
        <v>183</v>
      </c>
    </row>
    <row r="598" s="14" customFormat="1">
      <c r="A598" s="14"/>
      <c r="B598" s="244"/>
      <c r="C598" s="245"/>
      <c r="D598" s="235" t="s">
        <v>194</v>
      </c>
      <c r="E598" s="246" t="s">
        <v>19</v>
      </c>
      <c r="F598" s="247" t="s">
        <v>780</v>
      </c>
      <c r="G598" s="245"/>
      <c r="H598" s="248">
        <v>2.3100000000000001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194</v>
      </c>
      <c r="AU598" s="254" t="s">
        <v>84</v>
      </c>
      <c r="AV598" s="14" t="s">
        <v>84</v>
      </c>
      <c r="AW598" s="14" t="s">
        <v>36</v>
      </c>
      <c r="AX598" s="14" t="s">
        <v>75</v>
      </c>
      <c r="AY598" s="254" t="s">
        <v>183</v>
      </c>
    </row>
    <row r="599" s="15" customFormat="1">
      <c r="A599" s="15"/>
      <c r="B599" s="259"/>
      <c r="C599" s="260"/>
      <c r="D599" s="235" t="s">
        <v>194</v>
      </c>
      <c r="E599" s="261" t="s">
        <v>19</v>
      </c>
      <c r="F599" s="262" t="s">
        <v>320</v>
      </c>
      <c r="G599" s="260"/>
      <c r="H599" s="263">
        <v>36.630000000000003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9" t="s">
        <v>194</v>
      </c>
      <c r="AU599" s="269" t="s">
        <v>84</v>
      </c>
      <c r="AV599" s="15" t="s">
        <v>190</v>
      </c>
      <c r="AW599" s="15" t="s">
        <v>36</v>
      </c>
      <c r="AX599" s="15" t="s">
        <v>75</v>
      </c>
      <c r="AY599" s="269" t="s">
        <v>183</v>
      </c>
    </row>
    <row r="600" s="13" customFormat="1">
      <c r="A600" s="13"/>
      <c r="B600" s="233"/>
      <c r="C600" s="234"/>
      <c r="D600" s="235" t="s">
        <v>194</v>
      </c>
      <c r="E600" s="236" t="s">
        <v>19</v>
      </c>
      <c r="F600" s="237" t="s">
        <v>781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194</v>
      </c>
      <c r="AU600" s="243" t="s">
        <v>84</v>
      </c>
      <c r="AV600" s="13" t="s">
        <v>82</v>
      </c>
      <c r="AW600" s="13" t="s">
        <v>36</v>
      </c>
      <c r="AX600" s="13" t="s">
        <v>75</v>
      </c>
      <c r="AY600" s="243" t="s">
        <v>183</v>
      </c>
    </row>
    <row r="601" s="13" customFormat="1">
      <c r="A601" s="13"/>
      <c r="B601" s="233"/>
      <c r="C601" s="234"/>
      <c r="D601" s="235" t="s">
        <v>194</v>
      </c>
      <c r="E601" s="236" t="s">
        <v>19</v>
      </c>
      <c r="F601" s="237" t="s">
        <v>782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194</v>
      </c>
      <c r="AU601" s="243" t="s">
        <v>84</v>
      </c>
      <c r="AV601" s="13" t="s">
        <v>82</v>
      </c>
      <c r="AW601" s="13" t="s">
        <v>36</v>
      </c>
      <c r="AX601" s="13" t="s">
        <v>75</v>
      </c>
      <c r="AY601" s="243" t="s">
        <v>183</v>
      </c>
    </row>
    <row r="602" s="14" customFormat="1">
      <c r="A602" s="14"/>
      <c r="B602" s="244"/>
      <c r="C602" s="245"/>
      <c r="D602" s="235" t="s">
        <v>194</v>
      </c>
      <c r="E602" s="246" t="s">
        <v>19</v>
      </c>
      <c r="F602" s="247" t="s">
        <v>783</v>
      </c>
      <c r="G602" s="245"/>
      <c r="H602" s="248">
        <v>2.8999999999999999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194</v>
      </c>
      <c r="AU602" s="254" t="s">
        <v>84</v>
      </c>
      <c r="AV602" s="14" t="s">
        <v>84</v>
      </c>
      <c r="AW602" s="14" t="s">
        <v>36</v>
      </c>
      <c r="AX602" s="14" t="s">
        <v>75</v>
      </c>
      <c r="AY602" s="254" t="s">
        <v>183</v>
      </c>
    </row>
    <row r="603" s="14" customFormat="1">
      <c r="A603" s="14"/>
      <c r="B603" s="244"/>
      <c r="C603" s="245"/>
      <c r="D603" s="235" t="s">
        <v>194</v>
      </c>
      <c r="E603" s="246" t="s">
        <v>19</v>
      </c>
      <c r="F603" s="247" t="s">
        <v>784</v>
      </c>
      <c r="G603" s="245"/>
      <c r="H603" s="248">
        <v>2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194</v>
      </c>
      <c r="AU603" s="254" t="s">
        <v>84</v>
      </c>
      <c r="AV603" s="14" t="s">
        <v>84</v>
      </c>
      <c r="AW603" s="14" t="s">
        <v>36</v>
      </c>
      <c r="AX603" s="14" t="s">
        <v>75</v>
      </c>
      <c r="AY603" s="254" t="s">
        <v>183</v>
      </c>
    </row>
    <row r="604" s="13" customFormat="1">
      <c r="A604" s="13"/>
      <c r="B604" s="233"/>
      <c r="C604" s="234"/>
      <c r="D604" s="235" t="s">
        <v>194</v>
      </c>
      <c r="E604" s="236" t="s">
        <v>19</v>
      </c>
      <c r="F604" s="237" t="s">
        <v>766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194</v>
      </c>
      <c r="AU604" s="243" t="s">
        <v>84</v>
      </c>
      <c r="AV604" s="13" t="s">
        <v>82</v>
      </c>
      <c r="AW604" s="13" t="s">
        <v>36</v>
      </c>
      <c r="AX604" s="13" t="s">
        <v>75</v>
      </c>
      <c r="AY604" s="243" t="s">
        <v>183</v>
      </c>
    </row>
    <row r="605" s="13" customFormat="1">
      <c r="A605" s="13"/>
      <c r="B605" s="233"/>
      <c r="C605" s="234"/>
      <c r="D605" s="235" t="s">
        <v>194</v>
      </c>
      <c r="E605" s="236" t="s">
        <v>19</v>
      </c>
      <c r="F605" s="237" t="s">
        <v>751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194</v>
      </c>
      <c r="AU605" s="243" t="s">
        <v>84</v>
      </c>
      <c r="AV605" s="13" t="s">
        <v>82</v>
      </c>
      <c r="AW605" s="13" t="s">
        <v>36</v>
      </c>
      <c r="AX605" s="13" t="s">
        <v>75</v>
      </c>
      <c r="AY605" s="243" t="s">
        <v>183</v>
      </c>
    </row>
    <row r="606" s="13" customFormat="1">
      <c r="A606" s="13"/>
      <c r="B606" s="233"/>
      <c r="C606" s="234"/>
      <c r="D606" s="235" t="s">
        <v>194</v>
      </c>
      <c r="E606" s="236" t="s">
        <v>19</v>
      </c>
      <c r="F606" s="237" t="s">
        <v>767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194</v>
      </c>
      <c r="AU606" s="243" t="s">
        <v>84</v>
      </c>
      <c r="AV606" s="13" t="s">
        <v>82</v>
      </c>
      <c r="AW606" s="13" t="s">
        <v>36</v>
      </c>
      <c r="AX606" s="13" t="s">
        <v>75</v>
      </c>
      <c r="AY606" s="243" t="s">
        <v>183</v>
      </c>
    </row>
    <row r="607" s="13" customFormat="1">
      <c r="A607" s="13"/>
      <c r="B607" s="233"/>
      <c r="C607" s="234"/>
      <c r="D607" s="235" t="s">
        <v>194</v>
      </c>
      <c r="E607" s="236" t="s">
        <v>19</v>
      </c>
      <c r="F607" s="237" t="s">
        <v>768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194</v>
      </c>
      <c r="AU607" s="243" t="s">
        <v>84</v>
      </c>
      <c r="AV607" s="13" t="s">
        <v>82</v>
      </c>
      <c r="AW607" s="13" t="s">
        <v>36</v>
      </c>
      <c r="AX607" s="13" t="s">
        <v>75</v>
      </c>
      <c r="AY607" s="243" t="s">
        <v>183</v>
      </c>
    </row>
    <row r="608" s="13" customFormat="1">
      <c r="A608" s="13"/>
      <c r="B608" s="233"/>
      <c r="C608" s="234"/>
      <c r="D608" s="235" t="s">
        <v>194</v>
      </c>
      <c r="E608" s="236" t="s">
        <v>19</v>
      </c>
      <c r="F608" s="237" t="s">
        <v>753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194</v>
      </c>
      <c r="AU608" s="243" t="s">
        <v>84</v>
      </c>
      <c r="AV608" s="13" t="s">
        <v>82</v>
      </c>
      <c r="AW608" s="13" t="s">
        <v>36</v>
      </c>
      <c r="AX608" s="13" t="s">
        <v>75</v>
      </c>
      <c r="AY608" s="243" t="s">
        <v>183</v>
      </c>
    </row>
    <row r="609" s="13" customFormat="1">
      <c r="A609" s="13"/>
      <c r="B609" s="233"/>
      <c r="C609" s="234"/>
      <c r="D609" s="235" t="s">
        <v>194</v>
      </c>
      <c r="E609" s="236" t="s">
        <v>19</v>
      </c>
      <c r="F609" s="237" t="s">
        <v>754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194</v>
      </c>
      <c r="AU609" s="243" t="s">
        <v>84</v>
      </c>
      <c r="AV609" s="13" t="s">
        <v>82</v>
      </c>
      <c r="AW609" s="13" t="s">
        <v>36</v>
      </c>
      <c r="AX609" s="13" t="s">
        <v>75</v>
      </c>
      <c r="AY609" s="243" t="s">
        <v>183</v>
      </c>
    </row>
    <row r="610" s="13" customFormat="1">
      <c r="A610" s="13"/>
      <c r="B610" s="233"/>
      <c r="C610" s="234"/>
      <c r="D610" s="235" t="s">
        <v>194</v>
      </c>
      <c r="E610" s="236" t="s">
        <v>19</v>
      </c>
      <c r="F610" s="237" t="s">
        <v>755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194</v>
      </c>
      <c r="AU610" s="243" t="s">
        <v>84</v>
      </c>
      <c r="AV610" s="13" t="s">
        <v>82</v>
      </c>
      <c r="AW610" s="13" t="s">
        <v>36</v>
      </c>
      <c r="AX610" s="13" t="s">
        <v>75</v>
      </c>
      <c r="AY610" s="243" t="s">
        <v>183</v>
      </c>
    </row>
    <row r="611" s="13" customFormat="1">
      <c r="A611" s="13"/>
      <c r="B611" s="233"/>
      <c r="C611" s="234"/>
      <c r="D611" s="235" t="s">
        <v>194</v>
      </c>
      <c r="E611" s="236" t="s">
        <v>19</v>
      </c>
      <c r="F611" s="237" t="s">
        <v>769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194</v>
      </c>
      <c r="AU611" s="243" t="s">
        <v>84</v>
      </c>
      <c r="AV611" s="13" t="s">
        <v>82</v>
      </c>
      <c r="AW611" s="13" t="s">
        <v>36</v>
      </c>
      <c r="AX611" s="13" t="s">
        <v>75</v>
      </c>
      <c r="AY611" s="243" t="s">
        <v>183</v>
      </c>
    </row>
    <row r="612" s="13" customFormat="1">
      <c r="A612" s="13"/>
      <c r="B612" s="233"/>
      <c r="C612" s="234"/>
      <c r="D612" s="235" t="s">
        <v>194</v>
      </c>
      <c r="E612" s="236" t="s">
        <v>19</v>
      </c>
      <c r="F612" s="237" t="s">
        <v>770</v>
      </c>
      <c r="G612" s="234"/>
      <c r="H612" s="236" t="s">
        <v>19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194</v>
      </c>
      <c r="AU612" s="243" t="s">
        <v>84</v>
      </c>
      <c r="AV612" s="13" t="s">
        <v>82</v>
      </c>
      <c r="AW612" s="13" t="s">
        <v>36</v>
      </c>
      <c r="AX612" s="13" t="s">
        <v>75</v>
      </c>
      <c r="AY612" s="243" t="s">
        <v>183</v>
      </c>
    </row>
    <row r="613" s="13" customFormat="1">
      <c r="A613" s="13"/>
      <c r="B613" s="233"/>
      <c r="C613" s="234"/>
      <c r="D613" s="235" t="s">
        <v>194</v>
      </c>
      <c r="E613" s="236" t="s">
        <v>19</v>
      </c>
      <c r="F613" s="237" t="s">
        <v>758</v>
      </c>
      <c r="G613" s="234"/>
      <c r="H613" s="236" t="s">
        <v>19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194</v>
      </c>
      <c r="AU613" s="243" t="s">
        <v>84</v>
      </c>
      <c r="AV613" s="13" t="s">
        <v>82</v>
      </c>
      <c r="AW613" s="13" t="s">
        <v>36</v>
      </c>
      <c r="AX613" s="13" t="s">
        <v>75</v>
      </c>
      <c r="AY613" s="243" t="s">
        <v>183</v>
      </c>
    </row>
    <row r="614" s="13" customFormat="1">
      <c r="A614" s="13"/>
      <c r="B614" s="233"/>
      <c r="C614" s="234"/>
      <c r="D614" s="235" t="s">
        <v>194</v>
      </c>
      <c r="E614" s="236" t="s">
        <v>19</v>
      </c>
      <c r="F614" s="237" t="s">
        <v>759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194</v>
      </c>
      <c r="AU614" s="243" t="s">
        <v>84</v>
      </c>
      <c r="AV614" s="13" t="s">
        <v>82</v>
      </c>
      <c r="AW614" s="13" t="s">
        <v>36</v>
      </c>
      <c r="AX614" s="13" t="s">
        <v>75</v>
      </c>
      <c r="AY614" s="243" t="s">
        <v>183</v>
      </c>
    </row>
    <row r="615" s="13" customFormat="1">
      <c r="A615" s="13"/>
      <c r="B615" s="233"/>
      <c r="C615" s="234"/>
      <c r="D615" s="235" t="s">
        <v>194</v>
      </c>
      <c r="E615" s="236" t="s">
        <v>19</v>
      </c>
      <c r="F615" s="237" t="s">
        <v>760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194</v>
      </c>
      <c r="AU615" s="243" t="s">
        <v>84</v>
      </c>
      <c r="AV615" s="13" t="s">
        <v>82</v>
      </c>
      <c r="AW615" s="13" t="s">
        <v>36</v>
      </c>
      <c r="AX615" s="13" t="s">
        <v>75</v>
      </c>
      <c r="AY615" s="243" t="s">
        <v>183</v>
      </c>
    </row>
    <row r="616" s="13" customFormat="1">
      <c r="A616" s="13"/>
      <c r="B616" s="233"/>
      <c r="C616" s="234"/>
      <c r="D616" s="235" t="s">
        <v>194</v>
      </c>
      <c r="E616" s="236" t="s">
        <v>19</v>
      </c>
      <c r="F616" s="237" t="s">
        <v>761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194</v>
      </c>
      <c r="AU616" s="243" t="s">
        <v>84</v>
      </c>
      <c r="AV616" s="13" t="s">
        <v>82</v>
      </c>
      <c r="AW616" s="13" t="s">
        <v>36</v>
      </c>
      <c r="AX616" s="13" t="s">
        <v>75</v>
      </c>
      <c r="AY616" s="243" t="s">
        <v>183</v>
      </c>
    </row>
    <row r="617" s="14" customFormat="1">
      <c r="A617" s="14"/>
      <c r="B617" s="244"/>
      <c r="C617" s="245"/>
      <c r="D617" s="235" t="s">
        <v>194</v>
      </c>
      <c r="E617" s="246" t="s">
        <v>19</v>
      </c>
      <c r="F617" s="247" t="s">
        <v>771</v>
      </c>
      <c r="G617" s="245"/>
      <c r="H617" s="248">
        <v>11.4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194</v>
      </c>
      <c r="AU617" s="254" t="s">
        <v>84</v>
      </c>
      <c r="AV617" s="14" t="s">
        <v>84</v>
      </c>
      <c r="AW617" s="14" t="s">
        <v>36</v>
      </c>
      <c r="AX617" s="14" t="s">
        <v>75</v>
      </c>
      <c r="AY617" s="254" t="s">
        <v>183</v>
      </c>
    </row>
    <row r="618" s="13" customFormat="1">
      <c r="A618" s="13"/>
      <c r="B618" s="233"/>
      <c r="C618" s="234"/>
      <c r="D618" s="235" t="s">
        <v>194</v>
      </c>
      <c r="E618" s="236" t="s">
        <v>19</v>
      </c>
      <c r="F618" s="237" t="s">
        <v>785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194</v>
      </c>
      <c r="AU618" s="243" t="s">
        <v>84</v>
      </c>
      <c r="AV618" s="13" t="s">
        <v>82</v>
      </c>
      <c r="AW618" s="13" t="s">
        <v>36</v>
      </c>
      <c r="AX618" s="13" t="s">
        <v>75</v>
      </c>
      <c r="AY618" s="243" t="s">
        <v>183</v>
      </c>
    </row>
    <row r="619" s="13" customFormat="1">
      <c r="A619" s="13"/>
      <c r="B619" s="233"/>
      <c r="C619" s="234"/>
      <c r="D619" s="235" t="s">
        <v>194</v>
      </c>
      <c r="E619" s="236" t="s">
        <v>19</v>
      </c>
      <c r="F619" s="237" t="s">
        <v>786</v>
      </c>
      <c r="G619" s="234"/>
      <c r="H619" s="236" t="s">
        <v>19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194</v>
      </c>
      <c r="AU619" s="243" t="s">
        <v>84</v>
      </c>
      <c r="AV619" s="13" t="s">
        <v>82</v>
      </c>
      <c r="AW619" s="13" t="s">
        <v>36</v>
      </c>
      <c r="AX619" s="13" t="s">
        <v>75</v>
      </c>
      <c r="AY619" s="243" t="s">
        <v>183</v>
      </c>
    </row>
    <row r="620" s="13" customFormat="1">
      <c r="A620" s="13"/>
      <c r="B620" s="233"/>
      <c r="C620" s="234"/>
      <c r="D620" s="235" t="s">
        <v>194</v>
      </c>
      <c r="E620" s="236" t="s">
        <v>19</v>
      </c>
      <c r="F620" s="237" t="s">
        <v>787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194</v>
      </c>
      <c r="AU620" s="243" t="s">
        <v>84</v>
      </c>
      <c r="AV620" s="13" t="s">
        <v>82</v>
      </c>
      <c r="AW620" s="13" t="s">
        <v>36</v>
      </c>
      <c r="AX620" s="13" t="s">
        <v>75</v>
      </c>
      <c r="AY620" s="243" t="s">
        <v>183</v>
      </c>
    </row>
    <row r="621" s="13" customFormat="1">
      <c r="A621" s="13"/>
      <c r="B621" s="233"/>
      <c r="C621" s="234"/>
      <c r="D621" s="235" t="s">
        <v>194</v>
      </c>
      <c r="E621" s="236" t="s">
        <v>19</v>
      </c>
      <c r="F621" s="237" t="s">
        <v>788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194</v>
      </c>
      <c r="AU621" s="243" t="s">
        <v>84</v>
      </c>
      <c r="AV621" s="13" t="s">
        <v>82</v>
      </c>
      <c r="AW621" s="13" t="s">
        <v>36</v>
      </c>
      <c r="AX621" s="13" t="s">
        <v>75</v>
      </c>
      <c r="AY621" s="243" t="s">
        <v>183</v>
      </c>
    </row>
    <row r="622" s="13" customFormat="1">
      <c r="A622" s="13"/>
      <c r="B622" s="233"/>
      <c r="C622" s="234"/>
      <c r="D622" s="235" t="s">
        <v>194</v>
      </c>
      <c r="E622" s="236" t="s">
        <v>19</v>
      </c>
      <c r="F622" s="237" t="s">
        <v>789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194</v>
      </c>
      <c r="AU622" s="243" t="s">
        <v>84</v>
      </c>
      <c r="AV622" s="13" t="s">
        <v>82</v>
      </c>
      <c r="AW622" s="13" t="s">
        <v>36</v>
      </c>
      <c r="AX622" s="13" t="s">
        <v>75</v>
      </c>
      <c r="AY622" s="243" t="s">
        <v>183</v>
      </c>
    </row>
    <row r="623" s="13" customFormat="1">
      <c r="A623" s="13"/>
      <c r="B623" s="233"/>
      <c r="C623" s="234"/>
      <c r="D623" s="235" t="s">
        <v>194</v>
      </c>
      <c r="E623" s="236" t="s">
        <v>19</v>
      </c>
      <c r="F623" s="237" t="s">
        <v>790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194</v>
      </c>
      <c r="AU623" s="243" t="s">
        <v>84</v>
      </c>
      <c r="AV623" s="13" t="s">
        <v>82</v>
      </c>
      <c r="AW623" s="13" t="s">
        <v>36</v>
      </c>
      <c r="AX623" s="13" t="s">
        <v>75</v>
      </c>
      <c r="AY623" s="243" t="s">
        <v>183</v>
      </c>
    </row>
    <row r="624" s="13" customFormat="1">
      <c r="A624" s="13"/>
      <c r="B624" s="233"/>
      <c r="C624" s="234"/>
      <c r="D624" s="235" t="s">
        <v>194</v>
      </c>
      <c r="E624" s="236" t="s">
        <v>19</v>
      </c>
      <c r="F624" s="237" t="s">
        <v>791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194</v>
      </c>
      <c r="AU624" s="243" t="s">
        <v>84</v>
      </c>
      <c r="AV624" s="13" t="s">
        <v>82</v>
      </c>
      <c r="AW624" s="13" t="s">
        <v>36</v>
      </c>
      <c r="AX624" s="13" t="s">
        <v>75</v>
      </c>
      <c r="AY624" s="243" t="s">
        <v>183</v>
      </c>
    </row>
    <row r="625" s="13" customFormat="1">
      <c r="A625" s="13"/>
      <c r="B625" s="233"/>
      <c r="C625" s="234"/>
      <c r="D625" s="235" t="s">
        <v>194</v>
      </c>
      <c r="E625" s="236" t="s">
        <v>19</v>
      </c>
      <c r="F625" s="237" t="s">
        <v>761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194</v>
      </c>
      <c r="AU625" s="243" t="s">
        <v>84</v>
      </c>
      <c r="AV625" s="13" t="s">
        <v>82</v>
      </c>
      <c r="AW625" s="13" t="s">
        <v>36</v>
      </c>
      <c r="AX625" s="13" t="s">
        <v>75</v>
      </c>
      <c r="AY625" s="243" t="s">
        <v>183</v>
      </c>
    </row>
    <row r="626" s="13" customFormat="1">
      <c r="A626" s="13"/>
      <c r="B626" s="233"/>
      <c r="C626" s="234"/>
      <c r="D626" s="235" t="s">
        <v>194</v>
      </c>
      <c r="E626" s="236" t="s">
        <v>19</v>
      </c>
      <c r="F626" s="237" t="s">
        <v>792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194</v>
      </c>
      <c r="AU626" s="243" t="s">
        <v>84</v>
      </c>
      <c r="AV626" s="13" t="s">
        <v>82</v>
      </c>
      <c r="AW626" s="13" t="s">
        <v>36</v>
      </c>
      <c r="AX626" s="13" t="s">
        <v>75</v>
      </c>
      <c r="AY626" s="243" t="s">
        <v>183</v>
      </c>
    </row>
    <row r="627" s="14" customFormat="1">
      <c r="A627" s="14"/>
      <c r="B627" s="244"/>
      <c r="C627" s="245"/>
      <c r="D627" s="235" t="s">
        <v>194</v>
      </c>
      <c r="E627" s="246" t="s">
        <v>19</v>
      </c>
      <c r="F627" s="247" t="s">
        <v>793</v>
      </c>
      <c r="G627" s="245"/>
      <c r="H627" s="248">
        <v>31.800000000000001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194</v>
      </c>
      <c r="AU627" s="254" t="s">
        <v>84</v>
      </c>
      <c r="AV627" s="14" t="s">
        <v>84</v>
      </c>
      <c r="AW627" s="14" t="s">
        <v>36</v>
      </c>
      <c r="AX627" s="14" t="s">
        <v>75</v>
      </c>
      <c r="AY627" s="254" t="s">
        <v>183</v>
      </c>
    </row>
    <row r="628" s="16" customFormat="1">
      <c r="A628" s="16"/>
      <c r="B628" s="287"/>
      <c r="C628" s="288"/>
      <c r="D628" s="235" t="s">
        <v>194</v>
      </c>
      <c r="E628" s="289" t="s">
        <v>19</v>
      </c>
      <c r="F628" s="290" t="s">
        <v>794</v>
      </c>
      <c r="G628" s="288"/>
      <c r="H628" s="291">
        <v>48.100000000000001</v>
      </c>
      <c r="I628" s="292"/>
      <c r="J628" s="288"/>
      <c r="K628" s="288"/>
      <c r="L628" s="293"/>
      <c r="M628" s="294"/>
      <c r="N628" s="295"/>
      <c r="O628" s="295"/>
      <c r="P628" s="295"/>
      <c r="Q628" s="295"/>
      <c r="R628" s="295"/>
      <c r="S628" s="295"/>
      <c r="T628" s="29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7" t="s">
        <v>194</v>
      </c>
      <c r="AU628" s="297" t="s">
        <v>84</v>
      </c>
      <c r="AV628" s="16" t="s">
        <v>114</v>
      </c>
      <c r="AW628" s="16" t="s">
        <v>36</v>
      </c>
      <c r="AX628" s="16" t="s">
        <v>75</v>
      </c>
      <c r="AY628" s="297" t="s">
        <v>183</v>
      </c>
    </row>
    <row r="629" s="13" customFormat="1">
      <c r="A629" s="13"/>
      <c r="B629" s="233"/>
      <c r="C629" s="234"/>
      <c r="D629" s="235" t="s">
        <v>194</v>
      </c>
      <c r="E629" s="236" t="s">
        <v>19</v>
      </c>
      <c r="F629" s="237" t="s">
        <v>795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194</v>
      </c>
      <c r="AU629" s="243" t="s">
        <v>84</v>
      </c>
      <c r="AV629" s="13" t="s">
        <v>82</v>
      </c>
      <c r="AW629" s="13" t="s">
        <v>36</v>
      </c>
      <c r="AX629" s="13" t="s">
        <v>75</v>
      </c>
      <c r="AY629" s="243" t="s">
        <v>183</v>
      </c>
    </row>
    <row r="630" s="13" customFormat="1">
      <c r="A630" s="13"/>
      <c r="B630" s="233"/>
      <c r="C630" s="234"/>
      <c r="D630" s="235" t="s">
        <v>194</v>
      </c>
      <c r="E630" s="236" t="s">
        <v>19</v>
      </c>
      <c r="F630" s="237" t="s">
        <v>796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194</v>
      </c>
      <c r="AU630" s="243" t="s">
        <v>84</v>
      </c>
      <c r="AV630" s="13" t="s">
        <v>82</v>
      </c>
      <c r="AW630" s="13" t="s">
        <v>36</v>
      </c>
      <c r="AX630" s="13" t="s">
        <v>75</v>
      </c>
      <c r="AY630" s="243" t="s">
        <v>183</v>
      </c>
    </row>
    <row r="631" s="13" customFormat="1">
      <c r="A631" s="13"/>
      <c r="B631" s="233"/>
      <c r="C631" s="234"/>
      <c r="D631" s="235" t="s">
        <v>194</v>
      </c>
      <c r="E631" s="236" t="s">
        <v>19</v>
      </c>
      <c r="F631" s="237" t="s">
        <v>797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194</v>
      </c>
      <c r="AU631" s="243" t="s">
        <v>84</v>
      </c>
      <c r="AV631" s="13" t="s">
        <v>82</v>
      </c>
      <c r="AW631" s="13" t="s">
        <v>36</v>
      </c>
      <c r="AX631" s="13" t="s">
        <v>75</v>
      </c>
      <c r="AY631" s="243" t="s">
        <v>183</v>
      </c>
    </row>
    <row r="632" s="13" customFormat="1">
      <c r="A632" s="13"/>
      <c r="B632" s="233"/>
      <c r="C632" s="234"/>
      <c r="D632" s="235" t="s">
        <v>194</v>
      </c>
      <c r="E632" s="236" t="s">
        <v>19</v>
      </c>
      <c r="F632" s="237" t="s">
        <v>761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194</v>
      </c>
      <c r="AU632" s="243" t="s">
        <v>84</v>
      </c>
      <c r="AV632" s="13" t="s">
        <v>82</v>
      </c>
      <c r="AW632" s="13" t="s">
        <v>36</v>
      </c>
      <c r="AX632" s="13" t="s">
        <v>75</v>
      </c>
      <c r="AY632" s="243" t="s">
        <v>183</v>
      </c>
    </row>
    <row r="633" s="13" customFormat="1">
      <c r="A633" s="13"/>
      <c r="B633" s="233"/>
      <c r="C633" s="234"/>
      <c r="D633" s="235" t="s">
        <v>194</v>
      </c>
      <c r="E633" s="236" t="s">
        <v>19</v>
      </c>
      <c r="F633" s="237" t="s">
        <v>760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194</v>
      </c>
      <c r="AU633" s="243" t="s">
        <v>84</v>
      </c>
      <c r="AV633" s="13" t="s">
        <v>82</v>
      </c>
      <c r="AW633" s="13" t="s">
        <v>36</v>
      </c>
      <c r="AX633" s="13" t="s">
        <v>75</v>
      </c>
      <c r="AY633" s="243" t="s">
        <v>183</v>
      </c>
    </row>
    <row r="634" s="13" customFormat="1">
      <c r="A634" s="13"/>
      <c r="B634" s="233"/>
      <c r="C634" s="234"/>
      <c r="D634" s="235" t="s">
        <v>194</v>
      </c>
      <c r="E634" s="236" t="s">
        <v>19</v>
      </c>
      <c r="F634" s="237" t="s">
        <v>759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194</v>
      </c>
      <c r="AU634" s="243" t="s">
        <v>84</v>
      </c>
      <c r="AV634" s="13" t="s">
        <v>82</v>
      </c>
      <c r="AW634" s="13" t="s">
        <v>36</v>
      </c>
      <c r="AX634" s="13" t="s">
        <v>75</v>
      </c>
      <c r="AY634" s="243" t="s">
        <v>183</v>
      </c>
    </row>
    <row r="635" s="13" customFormat="1">
      <c r="A635" s="13"/>
      <c r="B635" s="233"/>
      <c r="C635" s="234"/>
      <c r="D635" s="235" t="s">
        <v>194</v>
      </c>
      <c r="E635" s="236" t="s">
        <v>19</v>
      </c>
      <c r="F635" s="237" t="s">
        <v>798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194</v>
      </c>
      <c r="AU635" s="243" t="s">
        <v>84</v>
      </c>
      <c r="AV635" s="13" t="s">
        <v>82</v>
      </c>
      <c r="AW635" s="13" t="s">
        <v>36</v>
      </c>
      <c r="AX635" s="13" t="s">
        <v>75</v>
      </c>
      <c r="AY635" s="243" t="s">
        <v>183</v>
      </c>
    </row>
    <row r="636" s="13" customFormat="1">
      <c r="A636" s="13"/>
      <c r="B636" s="233"/>
      <c r="C636" s="234"/>
      <c r="D636" s="235" t="s">
        <v>194</v>
      </c>
      <c r="E636" s="236" t="s">
        <v>19</v>
      </c>
      <c r="F636" s="237" t="s">
        <v>759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194</v>
      </c>
      <c r="AU636" s="243" t="s">
        <v>84</v>
      </c>
      <c r="AV636" s="13" t="s">
        <v>82</v>
      </c>
      <c r="AW636" s="13" t="s">
        <v>36</v>
      </c>
      <c r="AX636" s="13" t="s">
        <v>75</v>
      </c>
      <c r="AY636" s="243" t="s">
        <v>183</v>
      </c>
    </row>
    <row r="637" s="13" customFormat="1">
      <c r="A637" s="13"/>
      <c r="B637" s="233"/>
      <c r="C637" s="234"/>
      <c r="D637" s="235" t="s">
        <v>194</v>
      </c>
      <c r="E637" s="236" t="s">
        <v>19</v>
      </c>
      <c r="F637" s="237" t="s">
        <v>760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194</v>
      </c>
      <c r="AU637" s="243" t="s">
        <v>84</v>
      </c>
      <c r="AV637" s="13" t="s">
        <v>82</v>
      </c>
      <c r="AW637" s="13" t="s">
        <v>36</v>
      </c>
      <c r="AX637" s="13" t="s">
        <v>75</v>
      </c>
      <c r="AY637" s="243" t="s">
        <v>183</v>
      </c>
    </row>
    <row r="638" s="13" customFormat="1">
      <c r="A638" s="13"/>
      <c r="B638" s="233"/>
      <c r="C638" s="234"/>
      <c r="D638" s="235" t="s">
        <v>194</v>
      </c>
      <c r="E638" s="236" t="s">
        <v>19</v>
      </c>
      <c r="F638" s="237" t="s">
        <v>761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194</v>
      </c>
      <c r="AU638" s="243" t="s">
        <v>84</v>
      </c>
      <c r="AV638" s="13" t="s">
        <v>82</v>
      </c>
      <c r="AW638" s="13" t="s">
        <v>36</v>
      </c>
      <c r="AX638" s="13" t="s">
        <v>75</v>
      </c>
      <c r="AY638" s="243" t="s">
        <v>183</v>
      </c>
    </row>
    <row r="639" s="13" customFormat="1">
      <c r="A639" s="13"/>
      <c r="B639" s="233"/>
      <c r="C639" s="234"/>
      <c r="D639" s="235" t="s">
        <v>194</v>
      </c>
      <c r="E639" s="236" t="s">
        <v>19</v>
      </c>
      <c r="F639" s="237" t="s">
        <v>799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194</v>
      </c>
      <c r="AU639" s="243" t="s">
        <v>84</v>
      </c>
      <c r="AV639" s="13" t="s">
        <v>82</v>
      </c>
      <c r="AW639" s="13" t="s">
        <v>36</v>
      </c>
      <c r="AX639" s="13" t="s">
        <v>75</v>
      </c>
      <c r="AY639" s="243" t="s">
        <v>183</v>
      </c>
    </row>
    <row r="640" s="14" customFormat="1">
      <c r="A640" s="14"/>
      <c r="B640" s="244"/>
      <c r="C640" s="245"/>
      <c r="D640" s="235" t="s">
        <v>194</v>
      </c>
      <c r="E640" s="246" t="s">
        <v>19</v>
      </c>
      <c r="F640" s="247" t="s">
        <v>800</v>
      </c>
      <c r="G640" s="245"/>
      <c r="H640" s="248">
        <v>4.8239999999999998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194</v>
      </c>
      <c r="AU640" s="254" t="s">
        <v>84</v>
      </c>
      <c r="AV640" s="14" t="s">
        <v>84</v>
      </c>
      <c r="AW640" s="14" t="s">
        <v>36</v>
      </c>
      <c r="AX640" s="14" t="s">
        <v>75</v>
      </c>
      <c r="AY640" s="254" t="s">
        <v>183</v>
      </c>
    </row>
    <row r="641" s="14" customFormat="1">
      <c r="A641" s="14"/>
      <c r="B641" s="244"/>
      <c r="C641" s="245"/>
      <c r="D641" s="235" t="s">
        <v>194</v>
      </c>
      <c r="E641" s="246" t="s">
        <v>19</v>
      </c>
      <c r="F641" s="247" t="s">
        <v>801</v>
      </c>
      <c r="G641" s="245"/>
      <c r="H641" s="248">
        <v>9.4399999999999995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194</v>
      </c>
      <c r="AU641" s="254" t="s">
        <v>84</v>
      </c>
      <c r="AV641" s="14" t="s">
        <v>84</v>
      </c>
      <c r="AW641" s="14" t="s">
        <v>36</v>
      </c>
      <c r="AX641" s="14" t="s">
        <v>75</v>
      </c>
      <c r="AY641" s="254" t="s">
        <v>183</v>
      </c>
    </row>
    <row r="642" s="14" customFormat="1">
      <c r="A642" s="14"/>
      <c r="B642" s="244"/>
      <c r="C642" s="245"/>
      <c r="D642" s="235" t="s">
        <v>194</v>
      </c>
      <c r="E642" s="246" t="s">
        <v>19</v>
      </c>
      <c r="F642" s="247" t="s">
        <v>802</v>
      </c>
      <c r="G642" s="245"/>
      <c r="H642" s="248">
        <v>6.4800000000000004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194</v>
      </c>
      <c r="AU642" s="254" t="s">
        <v>84</v>
      </c>
      <c r="AV642" s="14" t="s">
        <v>84</v>
      </c>
      <c r="AW642" s="14" t="s">
        <v>36</v>
      </c>
      <c r="AX642" s="14" t="s">
        <v>75</v>
      </c>
      <c r="AY642" s="254" t="s">
        <v>183</v>
      </c>
    </row>
    <row r="643" s="14" customFormat="1">
      <c r="A643" s="14"/>
      <c r="B643" s="244"/>
      <c r="C643" s="245"/>
      <c r="D643" s="235" t="s">
        <v>194</v>
      </c>
      <c r="E643" s="246" t="s">
        <v>19</v>
      </c>
      <c r="F643" s="247" t="s">
        <v>803</v>
      </c>
      <c r="G643" s="245"/>
      <c r="H643" s="248">
        <v>5.5350000000000001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194</v>
      </c>
      <c r="AU643" s="254" t="s">
        <v>84</v>
      </c>
      <c r="AV643" s="14" t="s">
        <v>84</v>
      </c>
      <c r="AW643" s="14" t="s">
        <v>36</v>
      </c>
      <c r="AX643" s="14" t="s">
        <v>75</v>
      </c>
      <c r="AY643" s="254" t="s">
        <v>183</v>
      </c>
    </row>
    <row r="644" s="16" customFormat="1">
      <c r="A644" s="16"/>
      <c r="B644" s="287"/>
      <c r="C644" s="288"/>
      <c r="D644" s="235" t="s">
        <v>194</v>
      </c>
      <c r="E644" s="289" t="s">
        <v>19</v>
      </c>
      <c r="F644" s="290" t="s">
        <v>794</v>
      </c>
      <c r="G644" s="288"/>
      <c r="H644" s="291">
        <v>26.279</v>
      </c>
      <c r="I644" s="292"/>
      <c r="J644" s="288"/>
      <c r="K644" s="288"/>
      <c r="L644" s="293"/>
      <c r="M644" s="294"/>
      <c r="N644" s="295"/>
      <c r="O644" s="295"/>
      <c r="P644" s="295"/>
      <c r="Q644" s="295"/>
      <c r="R644" s="295"/>
      <c r="S644" s="295"/>
      <c r="T644" s="29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97" t="s">
        <v>194</v>
      </c>
      <c r="AU644" s="297" t="s">
        <v>84</v>
      </c>
      <c r="AV644" s="16" t="s">
        <v>114</v>
      </c>
      <c r="AW644" s="16" t="s">
        <v>36</v>
      </c>
      <c r="AX644" s="16" t="s">
        <v>75</v>
      </c>
      <c r="AY644" s="297" t="s">
        <v>183</v>
      </c>
    </row>
    <row r="645" s="15" customFormat="1">
      <c r="A645" s="15"/>
      <c r="B645" s="259"/>
      <c r="C645" s="260"/>
      <c r="D645" s="235" t="s">
        <v>194</v>
      </c>
      <c r="E645" s="261" t="s">
        <v>19</v>
      </c>
      <c r="F645" s="262" t="s">
        <v>320</v>
      </c>
      <c r="G645" s="260"/>
      <c r="H645" s="263">
        <v>74.378999999999991</v>
      </c>
      <c r="I645" s="264"/>
      <c r="J645" s="260"/>
      <c r="K645" s="260"/>
      <c r="L645" s="265"/>
      <c r="M645" s="266"/>
      <c r="N645" s="267"/>
      <c r="O645" s="267"/>
      <c r="P645" s="267"/>
      <c r="Q645" s="267"/>
      <c r="R645" s="267"/>
      <c r="S645" s="267"/>
      <c r="T645" s="26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9" t="s">
        <v>194</v>
      </c>
      <c r="AU645" s="269" t="s">
        <v>84</v>
      </c>
      <c r="AV645" s="15" t="s">
        <v>190</v>
      </c>
      <c r="AW645" s="15" t="s">
        <v>36</v>
      </c>
      <c r="AX645" s="15" t="s">
        <v>82</v>
      </c>
      <c r="AY645" s="269" t="s">
        <v>183</v>
      </c>
    </row>
    <row r="646" s="2" customFormat="1" ht="21.75" customHeight="1">
      <c r="A646" s="40"/>
      <c r="B646" s="41"/>
      <c r="C646" s="215" t="s">
        <v>443</v>
      </c>
      <c r="D646" s="215" t="s">
        <v>185</v>
      </c>
      <c r="E646" s="216" t="s">
        <v>812</v>
      </c>
      <c r="F646" s="217" t="s">
        <v>813</v>
      </c>
      <c r="G646" s="218" t="s">
        <v>304</v>
      </c>
      <c r="H646" s="219">
        <v>148.75800000000001</v>
      </c>
      <c r="I646" s="220"/>
      <c r="J646" s="221">
        <f>ROUND(I646*H646,2)</f>
        <v>0</v>
      </c>
      <c r="K646" s="217" t="s">
        <v>189</v>
      </c>
      <c r="L646" s="46"/>
      <c r="M646" s="222" t="s">
        <v>19</v>
      </c>
      <c r="N646" s="223" t="s">
        <v>46</v>
      </c>
      <c r="O646" s="86"/>
      <c r="P646" s="224">
        <f>O646*H646</f>
        <v>0</v>
      </c>
      <c r="Q646" s="224">
        <v>0.0012999999999999999</v>
      </c>
      <c r="R646" s="224">
        <f>Q646*H646</f>
        <v>0.19338540000000001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190</v>
      </c>
      <c r="AT646" s="226" t="s">
        <v>185</v>
      </c>
      <c r="AU646" s="226" t="s">
        <v>84</v>
      </c>
      <c r="AY646" s="19" t="s">
        <v>183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82</v>
      </c>
      <c r="BK646" s="227">
        <f>ROUND(I646*H646,2)</f>
        <v>0</v>
      </c>
      <c r="BL646" s="19" t="s">
        <v>190</v>
      </c>
      <c r="BM646" s="226" t="s">
        <v>814</v>
      </c>
    </row>
    <row r="647" s="2" customFormat="1">
      <c r="A647" s="40"/>
      <c r="B647" s="41"/>
      <c r="C647" s="42"/>
      <c r="D647" s="228" t="s">
        <v>192</v>
      </c>
      <c r="E647" s="42"/>
      <c r="F647" s="229" t="s">
        <v>815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192</v>
      </c>
      <c r="AU647" s="19" t="s">
        <v>84</v>
      </c>
    </row>
    <row r="648" s="14" customFormat="1">
      <c r="A648" s="14"/>
      <c r="B648" s="244"/>
      <c r="C648" s="245"/>
      <c r="D648" s="235" t="s">
        <v>194</v>
      </c>
      <c r="E648" s="245"/>
      <c r="F648" s="247" t="s">
        <v>1424</v>
      </c>
      <c r="G648" s="245"/>
      <c r="H648" s="248">
        <v>148.75800000000001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194</v>
      </c>
      <c r="AU648" s="254" t="s">
        <v>84</v>
      </c>
      <c r="AV648" s="14" t="s">
        <v>84</v>
      </c>
      <c r="AW648" s="14" t="s">
        <v>4</v>
      </c>
      <c r="AX648" s="14" t="s">
        <v>82</v>
      </c>
      <c r="AY648" s="254" t="s">
        <v>183</v>
      </c>
    </row>
    <row r="649" s="2" customFormat="1" ht="21.75" customHeight="1">
      <c r="A649" s="40"/>
      <c r="B649" s="41"/>
      <c r="C649" s="215" t="s">
        <v>370</v>
      </c>
      <c r="D649" s="215" t="s">
        <v>185</v>
      </c>
      <c r="E649" s="216" t="s">
        <v>817</v>
      </c>
      <c r="F649" s="217" t="s">
        <v>818</v>
      </c>
      <c r="G649" s="218" t="s">
        <v>304</v>
      </c>
      <c r="H649" s="219">
        <v>42.579000000000001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46</v>
      </c>
      <c r="O649" s="86"/>
      <c r="P649" s="224">
        <f>O649*H649</f>
        <v>0</v>
      </c>
      <c r="Q649" s="224">
        <v>0.010800000000000001</v>
      </c>
      <c r="R649" s="224">
        <f>Q649*H649</f>
        <v>0.45985320000000002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190</v>
      </c>
      <c r="AT649" s="226" t="s">
        <v>185</v>
      </c>
      <c r="AU649" s="226" t="s">
        <v>84</v>
      </c>
      <c r="AY649" s="19" t="s">
        <v>183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82</v>
      </c>
      <c r="BK649" s="227">
        <f>ROUND(I649*H649,2)</f>
        <v>0</v>
      </c>
      <c r="BL649" s="19" t="s">
        <v>190</v>
      </c>
      <c r="BM649" s="226" t="s">
        <v>819</v>
      </c>
    </row>
    <row r="650" s="13" customFormat="1">
      <c r="A650" s="13"/>
      <c r="B650" s="233"/>
      <c r="C650" s="234"/>
      <c r="D650" s="235" t="s">
        <v>194</v>
      </c>
      <c r="E650" s="236" t="s">
        <v>19</v>
      </c>
      <c r="F650" s="237" t="s">
        <v>750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194</v>
      </c>
      <c r="AU650" s="243" t="s">
        <v>84</v>
      </c>
      <c r="AV650" s="13" t="s">
        <v>82</v>
      </c>
      <c r="AW650" s="13" t="s">
        <v>36</v>
      </c>
      <c r="AX650" s="13" t="s">
        <v>75</v>
      </c>
      <c r="AY650" s="243" t="s">
        <v>183</v>
      </c>
    </row>
    <row r="651" s="13" customFormat="1">
      <c r="A651" s="13"/>
      <c r="B651" s="233"/>
      <c r="C651" s="234"/>
      <c r="D651" s="235" t="s">
        <v>194</v>
      </c>
      <c r="E651" s="236" t="s">
        <v>19</v>
      </c>
      <c r="F651" s="237" t="s">
        <v>751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194</v>
      </c>
      <c r="AU651" s="243" t="s">
        <v>84</v>
      </c>
      <c r="AV651" s="13" t="s">
        <v>82</v>
      </c>
      <c r="AW651" s="13" t="s">
        <v>36</v>
      </c>
      <c r="AX651" s="13" t="s">
        <v>75</v>
      </c>
      <c r="AY651" s="243" t="s">
        <v>183</v>
      </c>
    </row>
    <row r="652" s="13" customFormat="1">
      <c r="A652" s="13"/>
      <c r="B652" s="233"/>
      <c r="C652" s="234"/>
      <c r="D652" s="235" t="s">
        <v>194</v>
      </c>
      <c r="E652" s="236" t="s">
        <v>19</v>
      </c>
      <c r="F652" s="237" t="s">
        <v>752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194</v>
      </c>
      <c r="AU652" s="243" t="s">
        <v>84</v>
      </c>
      <c r="AV652" s="13" t="s">
        <v>82</v>
      </c>
      <c r="AW652" s="13" t="s">
        <v>36</v>
      </c>
      <c r="AX652" s="13" t="s">
        <v>75</v>
      </c>
      <c r="AY652" s="243" t="s">
        <v>183</v>
      </c>
    </row>
    <row r="653" s="13" customFormat="1">
      <c r="A653" s="13"/>
      <c r="B653" s="233"/>
      <c r="C653" s="234"/>
      <c r="D653" s="235" t="s">
        <v>194</v>
      </c>
      <c r="E653" s="236" t="s">
        <v>19</v>
      </c>
      <c r="F653" s="237" t="s">
        <v>753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194</v>
      </c>
      <c r="AU653" s="243" t="s">
        <v>84</v>
      </c>
      <c r="AV653" s="13" t="s">
        <v>82</v>
      </c>
      <c r="AW653" s="13" t="s">
        <v>36</v>
      </c>
      <c r="AX653" s="13" t="s">
        <v>75</v>
      </c>
      <c r="AY653" s="243" t="s">
        <v>183</v>
      </c>
    </row>
    <row r="654" s="13" customFormat="1">
      <c r="A654" s="13"/>
      <c r="B654" s="233"/>
      <c r="C654" s="234"/>
      <c r="D654" s="235" t="s">
        <v>194</v>
      </c>
      <c r="E654" s="236" t="s">
        <v>19</v>
      </c>
      <c r="F654" s="237" t="s">
        <v>754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194</v>
      </c>
      <c r="AU654" s="243" t="s">
        <v>84</v>
      </c>
      <c r="AV654" s="13" t="s">
        <v>82</v>
      </c>
      <c r="AW654" s="13" t="s">
        <v>36</v>
      </c>
      <c r="AX654" s="13" t="s">
        <v>75</v>
      </c>
      <c r="AY654" s="243" t="s">
        <v>183</v>
      </c>
    </row>
    <row r="655" s="13" customFormat="1">
      <c r="A655" s="13"/>
      <c r="B655" s="233"/>
      <c r="C655" s="234"/>
      <c r="D655" s="235" t="s">
        <v>194</v>
      </c>
      <c r="E655" s="236" t="s">
        <v>19</v>
      </c>
      <c r="F655" s="237" t="s">
        <v>755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194</v>
      </c>
      <c r="AU655" s="243" t="s">
        <v>84</v>
      </c>
      <c r="AV655" s="13" t="s">
        <v>82</v>
      </c>
      <c r="AW655" s="13" t="s">
        <v>36</v>
      </c>
      <c r="AX655" s="13" t="s">
        <v>75</v>
      </c>
      <c r="AY655" s="243" t="s">
        <v>183</v>
      </c>
    </row>
    <row r="656" s="13" customFormat="1">
      <c r="A656" s="13"/>
      <c r="B656" s="233"/>
      <c r="C656" s="234"/>
      <c r="D656" s="235" t="s">
        <v>194</v>
      </c>
      <c r="E656" s="236" t="s">
        <v>19</v>
      </c>
      <c r="F656" s="237" t="s">
        <v>756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194</v>
      </c>
      <c r="AU656" s="243" t="s">
        <v>84</v>
      </c>
      <c r="AV656" s="13" t="s">
        <v>82</v>
      </c>
      <c r="AW656" s="13" t="s">
        <v>36</v>
      </c>
      <c r="AX656" s="13" t="s">
        <v>75</v>
      </c>
      <c r="AY656" s="243" t="s">
        <v>183</v>
      </c>
    </row>
    <row r="657" s="13" customFormat="1">
      <c r="A657" s="13"/>
      <c r="B657" s="233"/>
      <c r="C657" s="234"/>
      <c r="D657" s="235" t="s">
        <v>194</v>
      </c>
      <c r="E657" s="236" t="s">
        <v>19</v>
      </c>
      <c r="F657" s="237" t="s">
        <v>757</v>
      </c>
      <c r="G657" s="234"/>
      <c r="H657" s="236" t="s">
        <v>19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194</v>
      </c>
      <c r="AU657" s="243" t="s">
        <v>84</v>
      </c>
      <c r="AV657" s="13" t="s">
        <v>82</v>
      </c>
      <c r="AW657" s="13" t="s">
        <v>36</v>
      </c>
      <c r="AX657" s="13" t="s">
        <v>75</v>
      </c>
      <c r="AY657" s="243" t="s">
        <v>183</v>
      </c>
    </row>
    <row r="658" s="13" customFormat="1">
      <c r="A658" s="13"/>
      <c r="B658" s="233"/>
      <c r="C658" s="234"/>
      <c r="D658" s="235" t="s">
        <v>194</v>
      </c>
      <c r="E658" s="236" t="s">
        <v>19</v>
      </c>
      <c r="F658" s="237" t="s">
        <v>758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194</v>
      </c>
      <c r="AU658" s="243" t="s">
        <v>84</v>
      </c>
      <c r="AV658" s="13" t="s">
        <v>82</v>
      </c>
      <c r="AW658" s="13" t="s">
        <v>36</v>
      </c>
      <c r="AX658" s="13" t="s">
        <v>75</v>
      </c>
      <c r="AY658" s="243" t="s">
        <v>183</v>
      </c>
    </row>
    <row r="659" s="13" customFormat="1">
      <c r="A659" s="13"/>
      <c r="B659" s="233"/>
      <c r="C659" s="234"/>
      <c r="D659" s="235" t="s">
        <v>194</v>
      </c>
      <c r="E659" s="236" t="s">
        <v>19</v>
      </c>
      <c r="F659" s="237" t="s">
        <v>759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194</v>
      </c>
      <c r="AU659" s="243" t="s">
        <v>84</v>
      </c>
      <c r="AV659" s="13" t="s">
        <v>82</v>
      </c>
      <c r="AW659" s="13" t="s">
        <v>36</v>
      </c>
      <c r="AX659" s="13" t="s">
        <v>75</v>
      </c>
      <c r="AY659" s="243" t="s">
        <v>183</v>
      </c>
    </row>
    <row r="660" s="13" customFormat="1">
      <c r="A660" s="13"/>
      <c r="B660" s="233"/>
      <c r="C660" s="234"/>
      <c r="D660" s="235" t="s">
        <v>194</v>
      </c>
      <c r="E660" s="236" t="s">
        <v>19</v>
      </c>
      <c r="F660" s="237" t="s">
        <v>760</v>
      </c>
      <c r="G660" s="234"/>
      <c r="H660" s="236" t="s">
        <v>19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194</v>
      </c>
      <c r="AU660" s="243" t="s">
        <v>84</v>
      </c>
      <c r="AV660" s="13" t="s">
        <v>82</v>
      </c>
      <c r="AW660" s="13" t="s">
        <v>36</v>
      </c>
      <c r="AX660" s="13" t="s">
        <v>75</v>
      </c>
      <c r="AY660" s="243" t="s">
        <v>183</v>
      </c>
    </row>
    <row r="661" s="13" customFormat="1">
      <c r="A661" s="13"/>
      <c r="B661" s="233"/>
      <c r="C661" s="234"/>
      <c r="D661" s="235" t="s">
        <v>194</v>
      </c>
      <c r="E661" s="236" t="s">
        <v>19</v>
      </c>
      <c r="F661" s="237" t="s">
        <v>761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194</v>
      </c>
      <c r="AU661" s="243" t="s">
        <v>84</v>
      </c>
      <c r="AV661" s="13" t="s">
        <v>82</v>
      </c>
      <c r="AW661" s="13" t="s">
        <v>36</v>
      </c>
      <c r="AX661" s="13" t="s">
        <v>75</v>
      </c>
      <c r="AY661" s="243" t="s">
        <v>183</v>
      </c>
    </row>
    <row r="662" s="13" customFormat="1">
      <c r="A662" s="13"/>
      <c r="B662" s="233"/>
      <c r="C662" s="234"/>
      <c r="D662" s="235" t="s">
        <v>194</v>
      </c>
      <c r="E662" s="236" t="s">
        <v>19</v>
      </c>
      <c r="F662" s="237" t="s">
        <v>777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194</v>
      </c>
      <c r="AU662" s="243" t="s">
        <v>84</v>
      </c>
      <c r="AV662" s="13" t="s">
        <v>82</v>
      </c>
      <c r="AW662" s="13" t="s">
        <v>36</v>
      </c>
      <c r="AX662" s="13" t="s">
        <v>75</v>
      </c>
      <c r="AY662" s="243" t="s">
        <v>183</v>
      </c>
    </row>
    <row r="663" s="14" customFormat="1">
      <c r="A663" s="14"/>
      <c r="B663" s="244"/>
      <c r="C663" s="245"/>
      <c r="D663" s="235" t="s">
        <v>194</v>
      </c>
      <c r="E663" s="246" t="s">
        <v>19</v>
      </c>
      <c r="F663" s="247" t="s">
        <v>778</v>
      </c>
      <c r="G663" s="245"/>
      <c r="H663" s="248">
        <v>30.449999999999999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194</v>
      </c>
      <c r="AU663" s="254" t="s">
        <v>84</v>
      </c>
      <c r="AV663" s="14" t="s">
        <v>84</v>
      </c>
      <c r="AW663" s="14" t="s">
        <v>36</v>
      </c>
      <c r="AX663" s="14" t="s">
        <v>75</v>
      </c>
      <c r="AY663" s="254" t="s">
        <v>183</v>
      </c>
    </row>
    <row r="664" s="14" customFormat="1">
      <c r="A664" s="14"/>
      <c r="B664" s="244"/>
      <c r="C664" s="245"/>
      <c r="D664" s="235" t="s">
        <v>194</v>
      </c>
      <c r="E664" s="246" t="s">
        <v>19</v>
      </c>
      <c r="F664" s="247" t="s">
        <v>764</v>
      </c>
      <c r="G664" s="245"/>
      <c r="H664" s="248">
        <v>10.5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194</v>
      </c>
      <c r="AU664" s="254" t="s">
        <v>84</v>
      </c>
      <c r="AV664" s="14" t="s">
        <v>84</v>
      </c>
      <c r="AW664" s="14" t="s">
        <v>36</v>
      </c>
      <c r="AX664" s="14" t="s">
        <v>75</v>
      </c>
      <c r="AY664" s="254" t="s">
        <v>183</v>
      </c>
    </row>
    <row r="665" s="14" customFormat="1">
      <c r="A665" s="14"/>
      <c r="B665" s="244"/>
      <c r="C665" s="245"/>
      <c r="D665" s="235" t="s">
        <v>194</v>
      </c>
      <c r="E665" s="246" t="s">
        <v>19</v>
      </c>
      <c r="F665" s="247" t="s">
        <v>765</v>
      </c>
      <c r="G665" s="245"/>
      <c r="H665" s="248">
        <v>-6.6299999999999999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194</v>
      </c>
      <c r="AU665" s="254" t="s">
        <v>84</v>
      </c>
      <c r="AV665" s="14" t="s">
        <v>84</v>
      </c>
      <c r="AW665" s="14" t="s">
        <v>36</v>
      </c>
      <c r="AX665" s="14" t="s">
        <v>75</v>
      </c>
      <c r="AY665" s="254" t="s">
        <v>183</v>
      </c>
    </row>
    <row r="666" s="13" customFormat="1">
      <c r="A666" s="13"/>
      <c r="B666" s="233"/>
      <c r="C666" s="234"/>
      <c r="D666" s="235" t="s">
        <v>194</v>
      </c>
      <c r="E666" s="236" t="s">
        <v>19</v>
      </c>
      <c r="F666" s="237" t="s">
        <v>779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194</v>
      </c>
      <c r="AU666" s="243" t="s">
        <v>84</v>
      </c>
      <c r="AV666" s="13" t="s">
        <v>82</v>
      </c>
      <c r="AW666" s="13" t="s">
        <v>36</v>
      </c>
      <c r="AX666" s="13" t="s">
        <v>75</v>
      </c>
      <c r="AY666" s="243" t="s">
        <v>183</v>
      </c>
    </row>
    <row r="667" s="14" customFormat="1">
      <c r="A667" s="14"/>
      <c r="B667" s="244"/>
      <c r="C667" s="245"/>
      <c r="D667" s="235" t="s">
        <v>194</v>
      </c>
      <c r="E667" s="246" t="s">
        <v>19</v>
      </c>
      <c r="F667" s="247" t="s">
        <v>780</v>
      </c>
      <c r="G667" s="245"/>
      <c r="H667" s="248">
        <v>2.3100000000000001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194</v>
      </c>
      <c r="AU667" s="254" t="s">
        <v>84</v>
      </c>
      <c r="AV667" s="14" t="s">
        <v>84</v>
      </c>
      <c r="AW667" s="14" t="s">
        <v>36</v>
      </c>
      <c r="AX667" s="14" t="s">
        <v>75</v>
      </c>
      <c r="AY667" s="254" t="s">
        <v>183</v>
      </c>
    </row>
    <row r="668" s="15" customFormat="1">
      <c r="A668" s="15"/>
      <c r="B668" s="259"/>
      <c r="C668" s="260"/>
      <c r="D668" s="235" t="s">
        <v>194</v>
      </c>
      <c r="E668" s="261" t="s">
        <v>19</v>
      </c>
      <c r="F668" s="262" t="s">
        <v>320</v>
      </c>
      <c r="G668" s="260"/>
      <c r="H668" s="263">
        <v>36.630000000000003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9" t="s">
        <v>194</v>
      </c>
      <c r="AU668" s="269" t="s">
        <v>84</v>
      </c>
      <c r="AV668" s="15" t="s">
        <v>190</v>
      </c>
      <c r="AW668" s="15" t="s">
        <v>36</v>
      </c>
      <c r="AX668" s="15" t="s">
        <v>75</v>
      </c>
      <c r="AY668" s="269" t="s">
        <v>183</v>
      </c>
    </row>
    <row r="669" s="13" customFormat="1">
      <c r="A669" s="13"/>
      <c r="B669" s="233"/>
      <c r="C669" s="234"/>
      <c r="D669" s="235" t="s">
        <v>194</v>
      </c>
      <c r="E669" s="236" t="s">
        <v>19</v>
      </c>
      <c r="F669" s="237" t="s">
        <v>781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194</v>
      </c>
      <c r="AU669" s="243" t="s">
        <v>84</v>
      </c>
      <c r="AV669" s="13" t="s">
        <v>82</v>
      </c>
      <c r="AW669" s="13" t="s">
        <v>36</v>
      </c>
      <c r="AX669" s="13" t="s">
        <v>75</v>
      </c>
      <c r="AY669" s="243" t="s">
        <v>183</v>
      </c>
    </row>
    <row r="670" s="13" customFormat="1">
      <c r="A670" s="13"/>
      <c r="B670" s="233"/>
      <c r="C670" s="234"/>
      <c r="D670" s="235" t="s">
        <v>194</v>
      </c>
      <c r="E670" s="236" t="s">
        <v>19</v>
      </c>
      <c r="F670" s="237" t="s">
        <v>782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194</v>
      </c>
      <c r="AU670" s="243" t="s">
        <v>84</v>
      </c>
      <c r="AV670" s="13" t="s">
        <v>82</v>
      </c>
      <c r="AW670" s="13" t="s">
        <v>36</v>
      </c>
      <c r="AX670" s="13" t="s">
        <v>75</v>
      </c>
      <c r="AY670" s="243" t="s">
        <v>183</v>
      </c>
    </row>
    <row r="671" s="14" customFormat="1">
      <c r="A671" s="14"/>
      <c r="B671" s="244"/>
      <c r="C671" s="245"/>
      <c r="D671" s="235" t="s">
        <v>194</v>
      </c>
      <c r="E671" s="246" t="s">
        <v>19</v>
      </c>
      <c r="F671" s="247" t="s">
        <v>783</v>
      </c>
      <c r="G671" s="245"/>
      <c r="H671" s="248">
        <v>2.8999999999999999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194</v>
      </c>
      <c r="AU671" s="254" t="s">
        <v>84</v>
      </c>
      <c r="AV671" s="14" t="s">
        <v>84</v>
      </c>
      <c r="AW671" s="14" t="s">
        <v>36</v>
      </c>
      <c r="AX671" s="14" t="s">
        <v>75</v>
      </c>
      <c r="AY671" s="254" t="s">
        <v>183</v>
      </c>
    </row>
    <row r="672" s="14" customFormat="1">
      <c r="A672" s="14"/>
      <c r="B672" s="244"/>
      <c r="C672" s="245"/>
      <c r="D672" s="235" t="s">
        <v>194</v>
      </c>
      <c r="E672" s="246" t="s">
        <v>19</v>
      </c>
      <c r="F672" s="247" t="s">
        <v>784</v>
      </c>
      <c r="G672" s="245"/>
      <c r="H672" s="248">
        <v>2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194</v>
      </c>
      <c r="AU672" s="254" t="s">
        <v>84</v>
      </c>
      <c r="AV672" s="14" t="s">
        <v>84</v>
      </c>
      <c r="AW672" s="14" t="s">
        <v>36</v>
      </c>
      <c r="AX672" s="14" t="s">
        <v>75</v>
      </c>
      <c r="AY672" s="254" t="s">
        <v>183</v>
      </c>
    </row>
    <row r="673" s="13" customFormat="1">
      <c r="A673" s="13"/>
      <c r="B673" s="233"/>
      <c r="C673" s="234"/>
      <c r="D673" s="235" t="s">
        <v>194</v>
      </c>
      <c r="E673" s="236" t="s">
        <v>19</v>
      </c>
      <c r="F673" s="237" t="s">
        <v>766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194</v>
      </c>
      <c r="AU673" s="243" t="s">
        <v>84</v>
      </c>
      <c r="AV673" s="13" t="s">
        <v>82</v>
      </c>
      <c r="AW673" s="13" t="s">
        <v>36</v>
      </c>
      <c r="AX673" s="13" t="s">
        <v>75</v>
      </c>
      <c r="AY673" s="243" t="s">
        <v>183</v>
      </c>
    </row>
    <row r="674" s="13" customFormat="1">
      <c r="A674" s="13"/>
      <c r="B674" s="233"/>
      <c r="C674" s="234"/>
      <c r="D674" s="235" t="s">
        <v>194</v>
      </c>
      <c r="E674" s="236" t="s">
        <v>19</v>
      </c>
      <c r="F674" s="237" t="s">
        <v>751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194</v>
      </c>
      <c r="AU674" s="243" t="s">
        <v>84</v>
      </c>
      <c r="AV674" s="13" t="s">
        <v>82</v>
      </c>
      <c r="AW674" s="13" t="s">
        <v>36</v>
      </c>
      <c r="AX674" s="13" t="s">
        <v>75</v>
      </c>
      <c r="AY674" s="243" t="s">
        <v>183</v>
      </c>
    </row>
    <row r="675" s="13" customFormat="1">
      <c r="A675" s="13"/>
      <c r="B675" s="233"/>
      <c r="C675" s="234"/>
      <c r="D675" s="235" t="s">
        <v>194</v>
      </c>
      <c r="E675" s="236" t="s">
        <v>19</v>
      </c>
      <c r="F675" s="237" t="s">
        <v>767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194</v>
      </c>
      <c r="AU675" s="243" t="s">
        <v>84</v>
      </c>
      <c r="AV675" s="13" t="s">
        <v>82</v>
      </c>
      <c r="AW675" s="13" t="s">
        <v>36</v>
      </c>
      <c r="AX675" s="13" t="s">
        <v>75</v>
      </c>
      <c r="AY675" s="243" t="s">
        <v>183</v>
      </c>
    </row>
    <row r="676" s="13" customFormat="1">
      <c r="A676" s="13"/>
      <c r="B676" s="233"/>
      <c r="C676" s="234"/>
      <c r="D676" s="235" t="s">
        <v>194</v>
      </c>
      <c r="E676" s="236" t="s">
        <v>19</v>
      </c>
      <c r="F676" s="237" t="s">
        <v>768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194</v>
      </c>
      <c r="AU676" s="243" t="s">
        <v>84</v>
      </c>
      <c r="AV676" s="13" t="s">
        <v>82</v>
      </c>
      <c r="AW676" s="13" t="s">
        <v>36</v>
      </c>
      <c r="AX676" s="13" t="s">
        <v>75</v>
      </c>
      <c r="AY676" s="243" t="s">
        <v>183</v>
      </c>
    </row>
    <row r="677" s="13" customFormat="1">
      <c r="A677" s="13"/>
      <c r="B677" s="233"/>
      <c r="C677" s="234"/>
      <c r="D677" s="235" t="s">
        <v>194</v>
      </c>
      <c r="E677" s="236" t="s">
        <v>19</v>
      </c>
      <c r="F677" s="237" t="s">
        <v>753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194</v>
      </c>
      <c r="AU677" s="243" t="s">
        <v>84</v>
      </c>
      <c r="AV677" s="13" t="s">
        <v>82</v>
      </c>
      <c r="AW677" s="13" t="s">
        <v>36</v>
      </c>
      <c r="AX677" s="13" t="s">
        <v>75</v>
      </c>
      <c r="AY677" s="243" t="s">
        <v>183</v>
      </c>
    </row>
    <row r="678" s="13" customFormat="1">
      <c r="A678" s="13"/>
      <c r="B678" s="233"/>
      <c r="C678" s="234"/>
      <c r="D678" s="235" t="s">
        <v>194</v>
      </c>
      <c r="E678" s="236" t="s">
        <v>19</v>
      </c>
      <c r="F678" s="237" t="s">
        <v>754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194</v>
      </c>
      <c r="AU678" s="243" t="s">
        <v>84</v>
      </c>
      <c r="AV678" s="13" t="s">
        <v>82</v>
      </c>
      <c r="AW678" s="13" t="s">
        <v>36</v>
      </c>
      <c r="AX678" s="13" t="s">
        <v>75</v>
      </c>
      <c r="AY678" s="243" t="s">
        <v>183</v>
      </c>
    </row>
    <row r="679" s="13" customFormat="1">
      <c r="A679" s="13"/>
      <c r="B679" s="233"/>
      <c r="C679" s="234"/>
      <c r="D679" s="235" t="s">
        <v>194</v>
      </c>
      <c r="E679" s="236" t="s">
        <v>19</v>
      </c>
      <c r="F679" s="237" t="s">
        <v>755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194</v>
      </c>
      <c r="AU679" s="243" t="s">
        <v>84</v>
      </c>
      <c r="AV679" s="13" t="s">
        <v>82</v>
      </c>
      <c r="AW679" s="13" t="s">
        <v>36</v>
      </c>
      <c r="AX679" s="13" t="s">
        <v>75</v>
      </c>
      <c r="AY679" s="243" t="s">
        <v>183</v>
      </c>
    </row>
    <row r="680" s="13" customFormat="1">
      <c r="A680" s="13"/>
      <c r="B680" s="233"/>
      <c r="C680" s="234"/>
      <c r="D680" s="235" t="s">
        <v>194</v>
      </c>
      <c r="E680" s="236" t="s">
        <v>19</v>
      </c>
      <c r="F680" s="237" t="s">
        <v>769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194</v>
      </c>
      <c r="AU680" s="243" t="s">
        <v>84</v>
      </c>
      <c r="AV680" s="13" t="s">
        <v>82</v>
      </c>
      <c r="AW680" s="13" t="s">
        <v>36</v>
      </c>
      <c r="AX680" s="13" t="s">
        <v>75</v>
      </c>
      <c r="AY680" s="243" t="s">
        <v>183</v>
      </c>
    </row>
    <row r="681" s="13" customFormat="1">
      <c r="A681" s="13"/>
      <c r="B681" s="233"/>
      <c r="C681" s="234"/>
      <c r="D681" s="235" t="s">
        <v>194</v>
      </c>
      <c r="E681" s="236" t="s">
        <v>19</v>
      </c>
      <c r="F681" s="237" t="s">
        <v>770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194</v>
      </c>
      <c r="AU681" s="243" t="s">
        <v>84</v>
      </c>
      <c r="AV681" s="13" t="s">
        <v>82</v>
      </c>
      <c r="AW681" s="13" t="s">
        <v>36</v>
      </c>
      <c r="AX681" s="13" t="s">
        <v>75</v>
      </c>
      <c r="AY681" s="243" t="s">
        <v>183</v>
      </c>
    </row>
    <row r="682" s="13" customFormat="1">
      <c r="A682" s="13"/>
      <c r="B682" s="233"/>
      <c r="C682" s="234"/>
      <c r="D682" s="235" t="s">
        <v>194</v>
      </c>
      <c r="E682" s="236" t="s">
        <v>19</v>
      </c>
      <c r="F682" s="237" t="s">
        <v>758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194</v>
      </c>
      <c r="AU682" s="243" t="s">
        <v>84</v>
      </c>
      <c r="AV682" s="13" t="s">
        <v>82</v>
      </c>
      <c r="AW682" s="13" t="s">
        <v>36</v>
      </c>
      <c r="AX682" s="13" t="s">
        <v>75</v>
      </c>
      <c r="AY682" s="243" t="s">
        <v>183</v>
      </c>
    </row>
    <row r="683" s="13" customFormat="1">
      <c r="A683" s="13"/>
      <c r="B683" s="233"/>
      <c r="C683" s="234"/>
      <c r="D683" s="235" t="s">
        <v>194</v>
      </c>
      <c r="E683" s="236" t="s">
        <v>19</v>
      </c>
      <c r="F683" s="237" t="s">
        <v>759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194</v>
      </c>
      <c r="AU683" s="243" t="s">
        <v>84</v>
      </c>
      <c r="AV683" s="13" t="s">
        <v>82</v>
      </c>
      <c r="AW683" s="13" t="s">
        <v>36</v>
      </c>
      <c r="AX683" s="13" t="s">
        <v>75</v>
      </c>
      <c r="AY683" s="243" t="s">
        <v>183</v>
      </c>
    </row>
    <row r="684" s="13" customFormat="1">
      <c r="A684" s="13"/>
      <c r="B684" s="233"/>
      <c r="C684" s="234"/>
      <c r="D684" s="235" t="s">
        <v>194</v>
      </c>
      <c r="E684" s="236" t="s">
        <v>19</v>
      </c>
      <c r="F684" s="237" t="s">
        <v>760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194</v>
      </c>
      <c r="AU684" s="243" t="s">
        <v>84</v>
      </c>
      <c r="AV684" s="13" t="s">
        <v>82</v>
      </c>
      <c r="AW684" s="13" t="s">
        <v>36</v>
      </c>
      <c r="AX684" s="13" t="s">
        <v>75</v>
      </c>
      <c r="AY684" s="243" t="s">
        <v>183</v>
      </c>
    </row>
    <row r="685" s="13" customFormat="1">
      <c r="A685" s="13"/>
      <c r="B685" s="233"/>
      <c r="C685" s="234"/>
      <c r="D685" s="235" t="s">
        <v>194</v>
      </c>
      <c r="E685" s="236" t="s">
        <v>19</v>
      </c>
      <c r="F685" s="237" t="s">
        <v>761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194</v>
      </c>
      <c r="AU685" s="243" t="s">
        <v>84</v>
      </c>
      <c r="AV685" s="13" t="s">
        <v>82</v>
      </c>
      <c r="AW685" s="13" t="s">
        <v>36</v>
      </c>
      <c r="AX685" s="13" t="s">
        <v>75</v>
      </c>
      <c r="AY685" s="243" t="s">
        <v>183</v>
      </c>
    </row>
    <row r="686" s="14" customFormat="1">
      <c r="A686" s="14"/>
      <c r="B686" s="244"/>
      <c r="C686" s="245"/>
      <c r="D686" s="235" t="s">
        <v>194</v>
      </c>
      <c r="E686" s="246" t="s">
        <v>19</v>
      </c>
      <c r="F686" s="247" t="s">
        <v>771</v>
      </c>
      <c r="G686" s="245"/>
      <c r="H686" s="248">
        <v>11.4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194</v>
      </c>
      <c r="AU686" s="254" t="s">
        <v>84</v>
      </c>
      <c r="AV686" s="14" t="s">
        <v>84</v>
      </c>
      <c r="AW686" s="14" t="s">
        <v>36</v>
      </c>
      <c r="AX686" s="14" t="s">
        <v>75</v>
      </c>
      <c r="AY686" s="254" t="s">
        <v>183</v>
      </c>
    </row>
    <row r="687" s="16" customFormat="1">
      <c r="A687" s="16"/>
      <c r="B687" s="287"/>
      <c r="C687" s="288"/>
      <c r="D687" s="235" t="s">
        <v>194</v>
      </c>
      <c r="E687" s="289" t="s">
        <v>19</v>
      </c>
      <c r="F687" s="290" t="s">
        <v>794</v>
      </c>
      <c r="G687" s="288"/>
      <c r="H687" s="291">
        <v>16.300000000000001</v>
      </c>
      <c r="I687" s="292"/>
      <c r="J687" s="288"/>
      <c r="K687" s="288"/>
      <c r="L687" s="293"/>
      <c r="M687" s="294"/>
      <c r="N687" s="295"/>
      <c r="O687" s="295"/>
      <c r="P687" s="295"/>
      <c r="Q687" s="295"/>
      <c r="R687" s="295"/>
      <c r="S687" s="295"/>
      <c r="T687" s="29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7" t="s">
        <v>194</v>
      </c>
      <c r="AU687" s="297" t="s">
        <v>84</v>
      </c>
      <c r="AV687" s="16" t="s">
        <v>114</v>
      </c>
      <c r="AW687" s="16" t="s">
        <v>36</v>
      </c>
      <c r="AX687" s="16" t="s">
        <v>75</v>
      </c>
      <c r="AY687" s="297" t="s">
        <v>183</v>
      </c>
    </row>
    <row r="688" s="13" customFormat="1">
      <c r="A688" s="13"/>
      <c r="B688" s="233"/>
      <c r="C688" s="234"/>
      <c r="D688" s="235" t="s">
        <v>194</v>
      </c>
      <c r="E688" s="236" t="s">
        <v>19</v>
      </c>
      <c r="F688" s="237" t="s">
        <v>795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194</v>
      </c>
      <c r="AU688" s="243" t="s">
        <v>84</v>
      </c>
      <c r="AV688" s="13" t="s">
        <v>82</v>
      </c>
      <c r="AW688" s="13" t="s">
        <v>36</v>
      </c>
      <c r="AX688" s="13" t="s">
        <v>75</v>
      </c>
      <c r="AY688" s="243" t="s">
        <v>183</v>
      </c>
    </row>
    <row r="689" s="13" customFormat="1">
      <c r="A689" s="13"/>
      <c r="B689" s="233"/>
      <c r="C689" s="234"/>
      <c r="D689" s="235" t="s">
        <v>194</v>
      </c>
      <c r="E689" s="236" t="s">
        <v>19</v>
      </c>
      <c r="F689" s="237" t="s">
        <v>796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194</v>
      </c>
      <c r="AU689" s="243" t="s">
        <v>84</v>
      </c>
      <c r="AV689" s="13" t="s">
        <v>82</v>
      </c>
      <c r="AW689" s="13" t="s">
        <v>36</v>
      </c>
      <c r="AX689" s="13" t="s">
        <v>75</v>
      </c>
      <c r="AY689" s="243" t="s">
        <v>183</v>
      </c>
    </row>
    <row r="690" s="13" customFormat="1">
      <c r="A690" s="13"/>
      <c r="B690" s="233"/>
      <c r="C690" s="234"/>
      <c r="D690" s="235" t="s">
        <v>194</v>
      </c>
      <c r="E690" s="236" t="s">
        <v>19</v>
      </c>
      <c r="F690" s="237" t="s">
        <v>797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194</v>
      </c>
      <c r="AU690" s="243" t="s">
        <v>84</v>
      </c>
      <c r="AV690" s="13" t="s">
        <v>82</v>
      </c>
      <c r="AW690" s="13" t="s">
        <v>36</v>
      </c>
      <c r="AX690" s="13" t="s">
        <v>75</v>
      </c>
      <c r="AY690" s="243" t="s">
        <v>183</v>
      </c>
    </row>
    <row r="691" s="13" customFormat="1">
      <c r="A691" s="13"/>
      <c r="B691" s="233"/>
      <c r="C691" s="234"/>
      <c r="D691" s="235" t="s">
        <v>194</v>
      </c>
      <c r="E691" s="236" t="s">
        <v>19</v>
      </c>
      <c r="F691" s="237" t="s">
        <v>761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194</v>
      </c>
      <c r="AU691" s="243" t="s">
        <v>84</v>
      </c>
      <c r="AV691" s="13" t="s">
        <v>82</v>
      </c>
      <c r="AW691" s="13" t="s">
        <v>36</v>
      </c>
      <c r="AX691" s="13" t="s">
        <v>75</v>
      </c>
      <c r="AY691" s="243" t="s">
        <v>183</v>
      </c>
    </row>
    <row r="692" s="13" customFormat="1">
      <c r="A692" s="13"/>
      <c r="B692" s="233"/>
      <c r="C692" s="234"/>
      <c r="D692" s="235" t="s">
        <v>194</v>
      </c>
      <c r="E692" s="236" t="s">
        <v>19</v>
      </c>
      <c r="F692" s="237" t="s">
        <v>760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194</v>
      </c>
      <c r="AU692" s="243" t="s">
        <v>84</v>
      </c>
      <c r="AV692" s="13" t="s">
        <v>82</v>
      </c>
      <c r="AW692" s="13" t="s">
        <v>36</v>
      </c>
      <c r="AX692" s="13" t="s">
        <v>75</v>
      </c>
      <c r="AY692" s="243" t="s">
        <v>183</v>
      </c>
    </row>
    <row r="693" s="13" customFormat="1">
      <c r="A693" s="13"/>
      <c r="B693" s="233"/>
      <c r="C693" s="234"/>
      <c r="D693" s="235" t="s">
        <v>194</v>
      </c>
      <c r="E693" s="236" t="s">
        <v>19</v>
      </c>
      <c r="F693" s="237" t="s">
        <v>759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194</v>
      </c>
      <c r="AU693" s="243" t="s">
        <v>84</v>
      </c>
      <c r="AV693" s="13" t="s">
        <v>82</v>
      </c>
      <c r="AW693" s="13" t="s">
        <v>36</v>
      </c>
      <c r="AX693" s="13" t="s">
        <v>75</v>
      </c>
      <c r="AY693" s="243" t="s">
        <v>183</v>
      </c>
    </row>
    <row r="694" s="13" customFormat="1">
      <c r="A694" s="13"/>
      <c r="B694" s="233"/>
      <c r="C694" s="234"/>
      <c r="D694" s="235" t="s">
        <v>194</v>
      </c>
      <c r="E694" s="236" t="s">
        <v>19</v>
      </c>
      <c r="F694" s="237" t="s">
        <v>798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194</v>
      </c>
      <c r="AU694" s="243" t="s">
        <v>84</v>
      </c>
      <c r="AV694" s="13" t="s">
        <v>82</v>
      </c>
      <c r="AW694" s="13" t="s">
        <v>36</v>
      </c>
      <c r="AX694" s="13" t="s">
        <v>75</v>
      </c>
      <c r="AY694" s="243" t="s">
        <v>183</v>
      </c>
    </row>
    <row r="695" s="13" customFormat="1">
      <c r="A695" s="13"/>
      <c r="B695" s="233"/>
      <c r="C695" s="234"/>
      <c r="D695" s="235" t="s">
        <v>194</v>
      </c>
      <c r="E695" s="236" t="s">
        <v>19</v>
      </c>
      <c r="F695" s="237" t="s">
        <v>759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194</v>
      </c>
      <c r="AU695" s="243" t="s">
        <v>84</v>
      </c>
      <c r="AV695" s="13" t="s">
        <v>82</v>
      </c>
      <c r="AW695" s="13" t="s">
        <v>36</v>
      </c>
      <c r="AX695" s="13" t="s">
        <v>75</v>
      </c>
      <c r="AY695" s="243" t="s">
        <v>183</v>
      </c>
    </row>
    <row r="696" s="13" customFormat="1">
      <c r="A696" s="13"/>
      <c r="B696" s="233"/>
      <c r="C696" s="234"/>
      <c r="D696" s="235" t="s">
        <v>194</v>
      </c>
      <c r="E696" s="236" t="s">
        <v>19</v>
      </c>
      <c r="F696" s="237" t="s">
        <v>760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194</v>
      </c>
      <c r="AU696" s="243" t="s">
        <v>84</v>
      </c>
      <c r="AV696" s="13" t="s">
        <v>82</v>
      </c>
      <c r="AW696" s="13" t="s">
        <v>36</v>
      </c>
      <c r="AX696" s="13" t="s">
        <v>75</v>
      </c>
      <c r="AY696" s="243" t="s">
        <v>183</v>
      </c>
    </row>
    <row r="697" s="13" customFormat="1">
      <c r="A697" s="13"/>
      <c r="B697" s="233"/>
      <c r="C697" s="234"/>
      <c r="D697" s="235" t="s">
        <v>194</v>
      </c>
      <c r="E697" s="236" t="s">
        <v>19</v>
      </c>
      <c r="F697" s="237" t="s">
        <v>761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194</v>
      </c>
      <c r="AU697" s="243" t="s">
        <v>84</v>
      </c>
      <c r="AV697" s="13" t="s">
        <v>82</v>
      </c>
      <c r="AW697" s="13" t="s">
        <v>36</v>
      </c>
      <c r="AX697" s="13" t="s">
        <v>75</v>
      </c>
      <c r="AY697" s="243" t="s">
        <v>183</v>
      </c>
    </row>
    <row r="698" s="13" customFormat="1">
      <c r="A698" s="13"/>
      <c r="B698" s="233"/>
      <c r="C698" s="234"/>
      <c r="D698" s="235" t="s">
        <v>194</v>
      </c>
      <c r="E698" s="236" t="s">
        <v>19</v>
      </c>
      <c r="F698" s="237" t="s">
        <v>799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194</v>
      </c>
      <c r="AU698" s="243" t="s">
        <v>84</v>
      </c>
      <c r="AV698" s="13" t="s">
        <v>82</v>
      </c>
      <c r="AW698" s="13" t="s">
        <v>36</v>
      </c>
      <c r="AX698" s="13" t="s">
        <v>75</v>
      </c>
      <c r="AY698" s="243" t="s">
        <v>183</v>
      </c>
    </row>
    <row r="699" s="14" customFormat="1">
      <c r="A699" s="14"/>
      <c r="B699" s="244"/>
      <c r="C699" s="245"/>
      <c r="D699" s="235" t="s">
        <v>194</v>
      </c>
      <c r="E699" s="246" t="s">
        <v>19</v>
      </c>
      <c r="F699" s="247" t="s">
        <v>800</v>
      </c>
      <c r="G699" s="245"/>
      <c r="H699" s="248">
        <v>4.8239999999999998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194</v>
      </c>
      <c r="AU699" s="254" t="s">
        <v>84</v>
      </c>
      <c r="AV699" s="14" t="s">
        <v>84</v>
      </c>
      <c r="AW699" s="14" t="s">
        <v>36</v>
      </c>
      <c r="AX699" s="14" t="s">
        <v>75</v>
      </c>
      <c r="AY699" s="254" t="s">
        <v>183</v>
      </c>
    </row>
    <row r="700" s="14" customFormat="1">
      <c r="A700" s="14"/>
      <c r="B700" s="244"/>
      <c r="C700" s="245"/>
      <c r="D700" s="235" t="s">
        <v>194</v>
      </c>
      <c r="E700" s="246" t="s">
        <v>19</v>
      </c>
      <c r="F700" s="247" t="s">
        <v>801</v>
      </c>
      <c r="G700" s="245"/>
      <c r="H700" s="248">
        <v>9.4399999999999995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194</v>
      </c>
      <c r="AU700" s="254" t="s">
        <v>84</v>
      </c>
      <c r="AV700" s="14" t="s">
        <v>84</v>
      </c>
      <c r="AW700" s="14" t="s">
        <v>36</v>
      </c>
      <c r="AX700" s="14" t="s">
        <v>75</v>
      </c>
      <c r="AY700" s="254" t="s">
        <v>183</v>
      </c>
    </row>
    <row r="701" s="14" customFormat="1">
      <c r="A701" s="14"/>
      <c r="B701" s="244"/>
      <c r="C701" s="245"/>
      <c r="D701" s="235" t="s">
        <v>194</v>
      </c>
      <c r="E701" s="246" t="s">
        <v>19</v>
      </c>
      <c r="F701" s="247" t="s">
        <v>802</v>
      </c>
      <c r="G701" s="245"/>
      <c r="H701" s="248">
        <v>6.4800000000000004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194</v>
      </c>
      <c r="AU701" s="254" t="s">
        <v>84</v>
      </c>
      <c r="AV701" s="14" t="s">
        <v>84</v>
      </c>
      <c r="AW701" s="14" t="s">
        <v>36</v>
      </c>
      <c r="AX701" s="14" t="s">
        <v>75</v>
      </c>
      <c r="AY701" s="254" t="s">
        <v>183</v>
      </c>
    </row>
    <row r="702" s="14" customFormat="1">
      <c r="A702" s="14"/>
      <c r="B702" s="244"/>
      <c r="C702" s="245"/>
      <c r="D702" s="235" t="s">
        <v>194</v>
      </c>
      <c r="E702" s="246" t="s">
        <v>19</v>
      </c>
      <c r="F702" s="247" t="s">
        <v>803</v>
      </c>
      <c r="G702" s="245"/>
      <c r="H702" s="248">
        <v>5.5350000000000001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194</v>
      </c>
      <c r="AU702" s="254" t="s">
        <v>84</v>
      </c>
      <c r="AV702" s="14" t="s">
        <v>84</v>
      </c>
      <c r="AW702" s="14" t="s">
        <v>36</v>
      </c>
      <c r="AX702" s="14" t="s">
        <v>75</v>
      </c>
      <c r="AY702" s="254" t="s">
        <v>183</v>
      </c>
    </row>
    <row r="703" s="16" customFormat="1">
      <c r="A703" s="16"/>
      <c r="B703" s="287"/>
      <c r="C703" s="288"/>
      <c r="D703" s="235" t="s">
        <v>194</v>
      </c>
      <c r="E703" s="289" t="s">
        <v>19</v>
      </c>
      <c r="F703" s="290" t="s">
        <v>794</v>
      </c>
      <c r="G703" s="288"/>
      <c r="H703" s="291">
        <v>26.279</v>
      </c>
      <c r="I703" s="292"/>
      <c r="J703" s="288"/>
      <c r="K703" s="288"/>
      <c r="L703" s="293"/>
      <c r="M703" s="294"/>
      <c r="N703" s="295"/>
      <c r="O703" s="295"/>
      <c r="P703" s="295"/>
      <c r="Q703" s="295"/>
      <c r="R703" s="295"/>
      <c r="S703" s="295"/>
      <c r="T703" s="29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97" t="s">
        <v>194</v>
      </c>
      <c r="AU703" s="297" t="s">
        <v>84</v>
      </c>
      <c r="AV703" s="16" t="s">
        <v>114</v>
      </c>
      <c r="AW703" s="16" t="s">
        <v>36</v>
      </c>
      <c r="AX703" s="16" t="s">
        <v>75</v>
      </c>
      <c r="AY703" s="297" t="s">
        <v>183</v>
      </c>
    </row>
    <row r="704" s="15" customFormat="1">
      <c r="A704" s="15"/>
      <c r="B704" s="259"/>
      <c r="C704" s="260"/>
      <c r="D704" s="235" t="s">
        <v>194</v>
      </c>
      <c r="E704" s="261" t="s">
        <v>19</v>
      </c>
      <c r="F704" s="262" t="s">
        <v>320</v>
      </c>
      <c r="G704" s="260"/>
      <c r="H704" s="263">
        <v>42.578999999999994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9" t="s">
        <v>194</v>
      </c>
      <c r="AU704" s="269" t="s">
        <v>84</v>
      </c>
      <c r="AV704" s="15" t="s">
        <v>190</v>
      </c>
      <c r="AW704" s="15" t="s">
        <v>36</v>
      </c>
      <c r="AX704" s="15" t="s">
        <v>82</v>
      </c>
      <c r="AY704" s="269" t="s">
        <v>183</v>
      </c>
    </row>
    <row r="705" s="2" customFormat="1" ht="16.5" customHeight="1">
      <c r="A705" s="40"/>
      <c r="B705" s="41"/>
      <c r="C705" s="215" t="s">
        <v>456</v>
      </c>
      <c r="D705" s="215" t="s">
        <v>185</v>
      </c>
      <c r="E705" s="216" t="s">
        <v>820</v>
      </c>
      <c r="F705" s="217" t="s">
        <v>821</v>
      </c>
      <c r="G705" s="218" t="s">
        <v>304</v>
      </c>
      <c r="H705" s="219">
        <v>62.979999999999997</v>
      </c>
      <c r="I705" s="220"/>
      <c r="J705" s="221">
        <f>ROUND(I705*H705,2)</f>
        <v>0</v>
      </c>
      <c r="K705" s="217" t="s">
        <v>189</v>
      </c>
      <c r="L705" s="46"/>
      <c r="M705" s="222" t="s">
        <v>19</v>
      </c>
      <c r="N705" s="223" t="s">
        <v>46</v>
      </c>
      <c r="O705" s="86"/>
      <c r="P705" s="224">
        <f>O705*H705</f>
        <v>0</v>
      </c>
      <c r="Q705" s="224">
        <v>0.000263</v>
      </c>
      <c r="R705" s="224">
        <f>Q705*H705</f>
        <v>0.01656374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190</v>
      </c>
      <c r="AT705" s="226" t="s">
        <v>185</v>
      </c>
      <c r="AU705" s="226" t="s">
        <v>84</v>
      </c>
      <c r="AY705" s="19" t="s">
        <v>183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82</v>
      </c>
      <c r="BK705" s="227">
        <f>ROUND(I705*H705,2)</f>
        <v>0</v>
      </c>
      <c r="BL705" s="19" t="s">
        <v>190</v>
      </c>
      <c r="BM705" s="226" t="s">
        <v>822</v>
      </c>
    </row>
    <row r="706" s="2" customFormat="1">
      <c r="A706" s="40"/>
      <c r="B706" s="41"/>
      <c r="C706" s="42"/>
      <c r="D706" s="228" t="s">
        <v>192</v>
      </c>
      <c r="E706" s="42"/>
      <c r="F706" s="229" t="s">
        <v>823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192</v>
      </c>
      <c r="AU706" s="19" t="s">
        <v>84</v>
      </c>
    </row>
    <row r="707" s="13" customFormat="1">
      <c r="A707" s="13"/>
      <c r="B707" s="233"/>
      <c r="C707" s="234"/>
      <c r="D707" s="235" t="s">
        <v>194</v>
      </c>
      <c r="E707" s="236" t="s">
        <v>19</v>
      </c>
      <c r="F707" s="237" t="s">
        <v>824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194</v>
      </c>
      <c r="AU707" s="243" t="s">
        <v>84</v>
      </c>
      <c r="AV707" s="13" t="s">
        <v>82</v>
      </c>
      <c r="AW707" s="13" t="s">
        <v>36</v>
      </c>
      <c r="AX707" s="13" t="s">
        <v>75</v>
      </c>
      <c r="AY707" s="243" t="s">
        <v>183</v>
      </c>
    </row>
    <row r="708" s="13" customFormat="1">
      <c r="A708" s="13"/>
      <c r="B708" s="233"/>
      <c r="C708" s="234"/>
      <c r="D708" s="235" t="s">
        <v>194</v>
      </c>
      <c r="E708" s="236" t="s">
        <v>19</v>
      </c>
      <c r="F708" s="237" t="s">
        <v>751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194</v>
      </c>
      <c r="AU708" s="243" t="s">
        <v>84</v>
      </c>
      <c r="AV708" s="13" t="s">
        <v>82</v>
      </c>
      <c r="AW708" s="13" t="s">
        <v>36</v>
      </c>
      <c r="AX708" s="13" t="s">
        <v>75</v>
      </c>
      <c r="AY708" s="243" t="s">
        <v>183</v>
      </c>
    </row>
    <row r="709" s="13" customFormat="1">
      <c r="A709" s="13"/>
      <c r="B709" s="233"/>
      <c r="C709" s="234"/>
      <c r="D709" s="235" t="s">
        <v>194</v>
      </c>
      <c r="E709" s="236" t="s">
        <v>19</v>
      </c>
      <c r="F709" s="237" t="s">
        <v>825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194</v>
      </c>
      <c r="AU709" s="243" t="s">
        <v>84</v>
      </c>
      <c r="AV709" s="13" t="s">
        <v>82</v>
      </c>
      <c r="AW709" s="13" t="s">
        <v>36</v>
      </c>
      <c r="AX709" s="13" t="s">
        <v>75</v>
      </c>
      <c r="AY709" s="243" t="s">
        <v>183</v>
      </c>
    </row>
    <row r="710" s="13" customFormat="1">
      <c r="A710" s="13"/>
      <c r="B710" s="233"/>
      <c r="C710" s="234"/>
      <c r="D710" s="235" t="s">
        <v>194</v>
      </c>
      <c r="E710" s="236" t="s">
        <v>19</v>
      </c>
      <c r="F710" s="237" t="s">
        <v>753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194</v>
      </c>
      <c r="AU710" s="243" t="s">
        <v>84</v>
      </c>
      <c r="AV710" s="13" t="s">
        <v>82</v>
      </c>
      <c r="AW710" s="13" t="s">
        <v>36</v>
      </c>
      <c r="AX710" s="13" t="s">
        <v>75</v>
      </c>
      <c r="AY710" s="243" t="s">
        <v>183</v>
      </c>
    </row>
    <row r="711" s="13" customFormat="1">
      <c r="A711" s="13"/>
      <c r="B711" s="233"/>
      <c r="C711" s="234"/>
      <c r="D711" s="235" t="s">
        <v>194</v>
      </c>
      <c r="E711" s="236" t="s">
        <v>19</v>
      </c>
      <c r="F711" s="237" t="s">
        <v>754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194</v>
      </c>
      <c r="AU711" s="243" t="s">
        <v>84</v>
      </c>
      <c r="AV711" s="13" t="s">
        <v>82</v>
      </c>
      <c r="AW711" s="13" t="s">
        <v>36</v>
      </c>
      <c r="AX711" s="13" t="s">
        <v>75</v>
      </c>
      <c r="AY711" s="243" t="s">
        <v>183</v>
      </c>
    </row>
    <row r="712" s="13" customFormat="1">
      <c r="A712" s="13"/>
      <c r="B712" s="233"/>
      <c r="C712" s="234"/>
      <c r="D712" s="235" t="s">
        <v>194</v>
      </c>
      <c r="E712" s="236" t="s">
        <v>19</v>
      </c>
      <c r="F712" s="237" t="s">
        <v>755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194</v>
      </c>
      <c r="AU712" s="243" t="s">
        <v>84</v>
      </c>
      <c r="AV712" s="13" t="s">
        <v>82</v>
      </c>
      <c r="AW712" s="13" t="s">
        <v>36</v>
      </c>
      <c r="AX712" s="13" t="s">
        <v>75</v>
      </c>
      <c r="AY712" s="243" t="s">
        <v>183</v>
      </c>
    </row>
    <row r="713" s="13" customFormat="1">
      <c r="A713" s="13"/>
      <c r="B713" s="233"/>
      <c r="C713" s="234"/>
      <c r="D713" s="235" t="s">
        <v>194</v>
      </c>
      <c r="E713" s="236" t="s">
        <v>19</v>
      </c>
      <c r="F713" s="237" t="s">
        <v>826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194</v>
      </c>
      <c r="AU713" s="243" t="s">
        <v>84</v>
      </c>
      <c r="AV713" s="13" t="s">
        <v>82</v>
      </c>
      <c r="AW713" s="13" t="s">
        <v>36</v>
      </c>
      <c r="AX713" s="13" t="s">
        <v>75</v>
      </c>
      <c r="AY713" s="243" t="s">
        <v>183</v>
      </c>
    </row>
    <row r="714" s="13" customFormat="1">
      <c r="A714" s="13"/>
      <c r="B714" s="233"/>
      <c r="C714" s="234"/>
      <c r="D714" s="235" t="s">
        <v>194</v>
      </c>
      <c r="E714" s="236" t="s">
        <v>19</v>
      </c>
      <c r="F714" s="237" t="s">
        <v>827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194</v>
      </c>
      <c r="AU714" s="243" t="s">
        <v>84</v>
      </c>
      <c r="AV714" s="13" t="s">
        <v>82</v>
      </c>
      <c r="AW714" s="13" t="s">
        <v>36</v>
      </c>
      <c r="AX714" s="13" t="s">
        <v>75</v>
      </c>
      <c r="AY714" s="243" t="s">
        <v>183</v>
      </c>
    </row>
    <row r="715" s="13" customFormat="1">
      <c r="A715" s="13"/>
      <c r="B715" s="233"/>
      <c r="C715" s="234"/>
      <c r="D715" s="235" t="s">
        <v>194</v>
      </c>
      <c r="E715" s="236" t="s">
        <v>19</v>
      </c>
      <c r="F715" s="237" t="s">
        <v>826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194</v>
      </c>
      <c r="AU715" s="243" t="s">
        <v>84</v>
      </c>
      <c r="AV715" s="13" t="s">
        <v>82</v>
      </c>
      <c r="AW715" s="13" t="s">
        <v>36</v>
      </c>
      <c r="AX715" s="13" t="s">
        <v>75</v>
      </c>
      <c r="AY715" s="243" t="s">
        <v>183</v>
      </c>
    </row>
    <row r="716" s="13" customFormat="1">
      <c r="A716" s="13"/>
      <c r="B716" s="233"/>
      <c r="C716" s="234"/>
      <c r="D716" s="235" t="s">
        <v>194</v>
      </c>
      <c r="E716" s="236" t="s">
        <v>19</v>
      </c>
      <c r="F716" s="237" t="s">
        <v>755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194</v>
      </c>
      <c r="AU716" s="243" t="s">
        <v>84</v>
      </c>
      <c r="AV716" s="13" t="s">
        <v>82</v>
      </c>
      <c r="AW716" s="13" t="s">
        <v>36</v>
      </c>
      <c r="AX716" s="13" t="s">
        <v>75</v>
      </c>
      <c r="AY716" s="243" t="s">
        <v>183</v>
      </c>
    </row>
    <row r="717" s="13" customFormat="1">
      <c r="A717" s="13"/>
      <c r="B717" s="233"/>
      <c r="C717" s="234"/>
      <c r="D717" s="235" t="s">
        <v>194</v>
      </c>
      <c r="E717" s="236" t="s">
        <v>19</v>
      </c>
      <c r="F717" s="237" t="s">
        <v>754</v>
      </c>
      <c r="G717" s="234"/>
      <c r="H717" s="236" t="s">
        <v>19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194</v>
      </c>
      <c r="AU717" s="243" t="s">
        <v>84</v>
      </c>
      <c r="AV717" s="13" t="s">
        <v>82</v>
      </c>
      <c r="AW717" s="13" t="s">
        <v>36</v>
      </c>
      <c r="AX717" s="13" t="s">
        <v>75</v>
      </c>
      <c r="AY717" s="243" t="s">
        <v>183</v>
      </c>
    </row>
    <row r="718" s="13" customFormat="1">
      <c r="A718" s="13"/>
      <c r="B718" s="233"/>
      <c r="C718" s="234"/>
      <c r="D718" s="235" t="s">
        <v>194</v>
      </c>
      <c r="E718" s="236" t="s">
        <v>19</v>
      </c>
      <c r="F718" s="237" t="s">
        <v>753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194</v>
      </c>
      <c r="AU718" s="243" t="s">
        <v>84</v>
      </c>
      <c r="AV718" s="13" t="s">
        <v>82</v>
      </c>
      <c r="AW718" s="13" t="s">
        <v>36</v>
      </c>
      <c r="AX718" s="13" t="s">
        <v>75</v>
      </c>
      <c r="AY718" s="243" t="s">
        <v>183</v>
      </c>
    </row>
    <row r="719" s="13" customFormat="1">
      <c r="A719" s="13"/>
      <c r="B719" s="233"/>
      <c r="C719" s="234"/>
      <c r="D719" s="235" t="s">
        <v>194</v>
      </c>
      <c r="E719" s="236" t="s">
        <v>19</v>
      </c>
      <c r="F719" s="237" t="s">
        <v>828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194</v>
      </c>
      <c r="AU719" s="243" t="s">
        <v>84</v>
      </c>
      <c r="AV719" s="13" t="s">
        <v>82</v>
      </c>
      <c r="AW719" s="13" t="s">
        <v>36</v>
      </c>
      <c r="AX719" s="13" t="s">
        <v>75</v>
      </c>
      <c r="AY719" s="243" t="s">
        <v>183</v>
      </c>
    </row>
    <row r="720" s="14" customFormat="1">
      <c r="A720" s="14"/>
      <c r="B720" s="244"/>
      <c r="C720" s="245"/>
      <c r="D720" s="235" t="s">
        <v>194</v>
      </c>
      <c r="E720" s="246" t="s">
        <v>19</v>
      </c>
      <c r="F720" s="247" t="s">
        <v>829</v>
      </c>
      <c r="G720" s="245"/>
      <c r="H720" s="248">
        <v>33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194</v>
      </c>
      <c r="AU720" s="254" t="s">
        <v>84</v>
      </c>
      <c r="AV720" s="14" t="s">
        <v>84</v>
      </c>
      <c r="AW720" s="14" t="s">
        <v>36</v>
      </c>
      <c r="AX720" s="14" t="s">
        <v>75</v>
      </c>
      <c r="AY720" s="254" t="s">
        <v>183</v>
      </c>
    </row>
    <row r="721" s="14" customFormat="1">
      <c r="A721" s="14"/>
      <c r="B721" s="244"/>
      <c r="C721" s="245"/>
      <c r="D721" s="235" t="s">
        <v>194</v>
      </c>
      <c r="E721" s="246" t="s">
        <v>19</v>
      </c>
      <c r="F721" s="247" t="s">
        <v>830</v>
      </c>
      <c r="G721" s="245"/>
      <c r="H721" s="248">
        <v>1.6000000000000001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194</v>
      </c>
      <c r="AU721" s="254" t="s">
        <v>84</v>
      </c>
      <c r="AV721" s="14" t="s">
        <v>84</v>
      </c>
      <c r="AW721" s="14" t="s">
        <v>36</v>
      </c>
      <c r="AX721" s="14" t="s">
        <v>75</v>
      </c>
      <c r="AY721" s="254" t="s">
        <v>183</v>
      </c>
    </row>
    <row r="722" s="14" customFormat="1">
      <c r="A722" s="14"/>
      <c r="B722" s="244"/>
      <c r="C722" s="245"/>
      <c r="D722" s="235" t="s">
        <v>194</v>
      </c>
      <c r="E722" s="246" t="s">
        <v>19</v>
      </c>
      <c r="F722" s="247" t="s">
        <v>831</v>
      </c>
      <c r="G722" s="245"/>
      <c r="H722" s="248">
        <v>9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194</v>
      </c>
      <c r="AU722" s="254" t="s">
        <v>84</v>
      </c>
      <c r="AV722" s="14" t="s">
        <v>84</v>
      </c>
      <c r="AW722" s="14" t="s">
        <v>36</v>
      </c>
      <c r="AX722" s="14" t="s">
        <v>75</v>
      </c>
      <c r="AY722" s="254" t="s">
        <v>183</v>
      </c>
    </row>
    <row r="723" s="13" customFormat="1">
      <c r="A723" s="13"/>
      <c r="B723" s="233"/>
      <c r="C723" s="234"/>
      <c r="D723" s="235" t="s">
        <v>194</v>
      </c>
      <c r="E723" s="236" t="s">
        <v>19</v>
      </c>
      <c r="F723" s="237" t="s">
        <v>750</v>
      </c>
      <c r="G723" s="234"/>
      <c r="H723" s="236" t="s">
        <v>19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194</v>
      </c>
      <c r="AU723" s="243" t="s">
        <v>84</v>
      </c>
      <c r="AV723" s="13" t="s">
        <v>82</v>
      </c>
      <c r="AW723" s="13" t="s">
        <v>36</v>
      </c>
      <c r="AX723" s="13" t="s">
        <v>75</v>
      </c>
      <c r="AY723" s="243" t="s">
        <v>183</v>
      </c>
    </row>
    <row r="724" s="13" customFormat="1">
      <c r="A724" s="13"/>
      <c r="B724" s="233"/>
      <c r="C724" s="234"/>
      <c r="D724" s="235" t="s">
        <v>194</v>
      </c>
      <c r="E724" s="236" t="s">
        <v>19</v>
      </c>
      <c r="F724" s="237" t="s">
        <v>751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194</v>
      </c>
      <c r="AU724" s="243" t="s">
        <v>84</v>
      </c>
      <c r="AV724" s="13" t="s">
        <v>82</v>
      </c>
      <c r="AW724" s="13" t="s">
        <v>36</v>
      </c>
      <c r="AX724" s="13" t="s">
        <v>75</v>
      </c>
      <c r="AY724" s="243" t="s">
        <v>183</v>
      </c>
    </row>
    <row r="725" s="13" customFormat="1">
      <c r="A725" s="13"/>
      <c r="B725" s="233"/>
      <c r="C725" s="234"/>
      <c r="D725" s="235" t="s">
        <v>194</v>
      </c>
      <c r="E725" s="236" t="s">
        <v>19</v>
      </c>
      <c r="F725" s="237" t="s">
        <v>752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194</v>
      </c>
      <c r="AU725" s="243" t="s">
        <v>84</v>
      </c>
      <c r="AV725" s="13" t="s">
        <v>82</v>
      </c>
      <c r="AW725" s="13" t="s">
        <v>36</v>
      </c>
      <c r="AX725" s="13" t="s">
        <v>75</v>
      </c>
      <c r="AY725" s="243" t="s">
        <v>183</v>
      </c>
    </row>
    <row r="726" s="13" customFormat="1">
      <c r="A726" s="13"/>
      <c r="B726" s="233"/>
      <c r="C726" s="234"/>
      <c r="D726" s="235" t="s">
        <v>194</v>
      </c>
      <c r="E726" s="236" t="s">
        <v>19</v>
      </c>
      <c r="F726" s="237" t="s">
        <v>781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194</v>
      </c>
      <c r="AU726" s="243" t="s">
        <v>84</v>
      </c>
      <c r="AV726" s="13" t="s">
        <v>82</v>
      </c>
      <c r="AW726" s="13" t="s">
        <v>36</v>
      </c>
      <c r="AX726" s="13" t="s">
        <v>75</v>
      </c>
      <c r="AY726" s="243" t="s">
        <v>183</v>
      </c>
    </row>
    <row r="727" s="13" customFormat="1">
      <c r="A727" s="13"/>
      <c r="B727" s="233"/>
      <c r="C727" s="234"/>
      <c r="D727" s="235" t="s">
        <v>194</v>
      </c>
      <c r="E727" s="236" t="s">
        <v>19</v>
      </c>
      <c r="F727" s="237" t="s">
        <v>782</v>
      </c>
      <c r="G727" s="234"/>
      <c r="H727" s="236" t="s">
        <v>19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194</v>
      </c>
      <c r="AU727" s="243" t="s">
        <v>84</v>
      </c>
      <c r="AV727" s="13" t="s">
        <v>82</v>
      </c>
      <c r="AW727" s="13" t="s">
        <v>36</v>
      </c>
      <c r="AX727" s="13" t="s">
        <v>75</v>
      </c>
      <c r="AY727" s="243" t="s">
        <v>183</v>
      </c>
    </row>
    <row r="728" s="13" customFormat="1">
      <c r="A728" s="13"/>
      <c r="B728" s="233"/>
      <c r="C728" s="234"/>
      <c r="D728" s="235" t="s">
        <v>194</v>
      </c>
      <c r="E728" s="236" t="s">
        <v>19</v>
      </c>
      <c r="F728" s="237" t="s">
        <v>1425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194</v>
      </c>
      <c r="AU728" s="243" t="s">
        <v>84</v>
      </c>
      <c r="AV728" s="13" t="s">
        <v>82</v>
      </c>
      <c r="AW728" s="13" t="s">
        <v>36</v>
      </c>
      <c r="AX728" s="13" t="s">
        <v>75</v>
      </c>
      <c r="AY728" s="243" t="s">
        <v>183</v>
      </c>
    </row>
    <row r="729" s="13" customFormat="1">
      <c r="A729" s="13"/>
      <c r="B729" s="233"/>
      <c r="C729" s="234"/>
      <c r="D729" s="235" t="s">
        <v>194</v>
      </c>
      <c r="E729" s="236" t="s">
        <v>19</v>
      </c>
      <c r="F729" s="237" t="s">
        <v>833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194</v>
      </c>
      <c r="AU729" s="243" t="s">
        <v>84</v>
      </c>
      <c r="AV729" s="13" t="s">
        <v>82</v>
      </c>
      <c r="AW729" s="13" t="s">
        <v>36</v>
      </c>
      <c r="AX729" s="13" t="s">
        <v>75</v>
      </c>
      <c r="AY729" s="243" t="s">
        <v>183</v>
      </c>
    </row>
    <row r="730" s="13" customFormat="1">
      <c r="A730" s="13"/>
      <c r="B730" s="233"/>
      <c r="C730" s="234"/>
      <c r="D730" s="235" t="s">
        <v>194</v>
      </c>
      <c r="E730" s="236" t="s">
        <v>19</v>
      </c>
      <c r="F730" s="237" t="s">
        <v>834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194</v>
      </c>
      <c r="AU730" s="243" t="s">
        <v>84</v>
      </c>
      <c r="AV730" s="13" t="s">
        <v>82</v>
      </c>
      <c r="AW730" s="13" t="s">
        <v>36</v>
      </c>
      <c r="AX730" s="13" t="s">
        <v>75</v>
      </c>
      <c r="AY730" s="243" t="s">
        <v>183</v>
      </c>
    </row>
    <row r="731" s="13" customFormat="1">
      <c r="A731" s="13"/>
      <c r="B731" s="233"/>
      <c r="C731" s="234"/>
      <c r="D731" s="235" t="s">
        <v>194</v>
      </c>
      <c r="E731" s="236" t="s">
        <v>19</v>
      </c>
      <c r="F731" s="237" t="s">
        <v>835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194</v>
      </c>
      <c r="AU731" s="243" t="s">
        <v>84</v>
      </c>
      <c r="AV731" s="13" t="s">
        <v>82</v>
      </c>
      <c r="AW731" s="13" t="s">
        <v>36</v>
      </c>
      <c r="AX731" s="13" t="s">
        <v>75</v>
      </c>
      <c r="AY731" s="243" t="s">
        <v>183</v>
      </c>
    </row>
    <row r="732" s="13" customFormat="1">
      <c r="A732" s="13"/>
      <c r="B732" s="233"/>
      <c r="C732" s="234"/>
      <c r="D732" s="235" t="s">
        <v>194</v>
      </c>
      <c r="E732" s="236" t="s">
        <v>19</v>
      </c>
      <c r="F732" s="237" t="s">
        <v>836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194</v>
      </c>
      <c r="AU732" s="243" t="s">
        <v>84</v>
      </c>
      <c r="AV732" s="13" t="s">
        <v>82</v>
      </c>
      <c r="AW732" s="13" t="s">
        <v>36</v>
      </c>
      <c r="AX732" s="13" t="s">
        <v>75</v>
      </c>
      <c r="AY732" s="243" t="s">
        <v>183</v>
      </c>
    </row>
    <row r="733" s="13" customFormat="1">
      <c r="A733" s="13"/>
      <c r="B733" s="233"/>
      <c r="C733" s="234"/>
      <c r="D733" s="235" t="s">
        <v>194</v>
      </c>
      <c r="E733" s="236" t="s">
        <v>19</v>
      </c>
      <c r="F733" s="237" t="s">
        <v>837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194</v>
      </c>
      <c r="AU733" s="243" t="s">
        <v>84</v>
      </c>
      <c r="AV733" s="13" t="s">
        <v>82</v>
      </c>
      <c r="AW733" s="13" t="s">
        <v>36</v>
      </c>
      <c r="AX733" s="13" t="s">
        <v>75</v>
      </c>
      <c r="AY733" s="243" t="s">
        <v>183</v>
      </c>
    </row>
    <row r="734" s="13" customFormat="1">
      <c r="A734" s="13"/>
      <c r="B734" s="233"/>
      <c r="C734" s="234"/>
      <c r="D734" s="235" t="s">
        <v>194</v>
      </c>
      <c r="E734" s="236" t="s">
        <v>19</v>
      </c>
      <c r="F734" s="237" t="s">
        <v>838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194</v>
      </c>
      <c r="AU734" s="243" t="s">
        <v>84</v>
      </c>
      <c r="AV734" s="13" t="s">
        <v>82</v>
      </c>
      <c r="AW734" s="13" t="s">
        <v>36</v>
      </c>
      <c r="AX734" s="13" t="s">
        <v>75</v>
      </c>
      <c r="AY734" s="243" t="s">
        <v>183</v>
      </c>
    </row>
    <row r="735" s="13" customFormat="1">
      <c r="A735" s="13"/>
      <c r="B735" s="233"/>
      <c r="C735" s="234"/>
      <c r="D735" s="235" t="s">
        <v>194</v>
      </c>
      <c r="E735" s="236" t="s">
        <v>19</v>
      </c>
      <c r="F735" s="237" t="s">
        <v>770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194</v>
      </c>
      <c r="AU735" s="243" t="s">
        <v>84</v>
      </c>
      <c r="AV735" s="13" t="s">
        <v>82</v>
      </c>
      <c r="AW735" s="13" t="s">
        <v>36</v>
      </c>
      <c r="AX735" s="13" t="s">
        <v>75</v>
      </c>
      <c r="AY735" s="243" t="s">
        <v>183</v>
      </c>
    </row>
    <row r="736" s="13" customFormat="1">
      <c r="A736" s="13"/>
      <c r="B736" s="233"/>
      <c r="C736" s="234"/>
      <c r="D736" s="235" t="s">
        <v>194</v>
      </c>
      <c r="E736" s="236" t="s">
        <v>19</v>
      </c>
      <c r="F736" s="237" t="s">
        <v>839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194</v>
      </c>
      <c r="AU736" s="243" t="s">
        <v>84</v>
      </c>
      <c r="AV736" s="13" t="s">
        <v>82</v>
      </c>
      <c r="AW736" s="13" t="s">
        <v>36</v>
      </c>
      <c r="AX736" s="13" t="s">
        <v>75</v>
      </c>
      <c r="AY736" s="243" t="s">
        <v>183</v>
      </c>
    </row>
    <row r="737" s="13" customFormat="1">
      <c r="A737" s="13"/>
      <c r="B737" s="233"/>
      <c r="C737" s="234"/>
      <c r="D737" s="235" t="s">
        <v>194</v>
      </c>
      <c r="E737" s="236" t="s">
        <v>19</v>
      </c>
      <c r="F737" s="237" t="s">
        <v>840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194</v>
      </c>
      <c r="AU737" s="243" t="s">
        <v>84</v>
      </c>
      <c r="AV737" s="13" t="s">
        <v>82</v>
      </c>
      <c r="AW737" s="13" t="s">
        <v>36</v>
      </c>
      <c r="AX737" s="13" t="s">
        <v>75</v>
      </c>
      <c r="AY737" s="243" t="s">
        <v>183</v>
      </c>
    </row>
    <row r="738" s="13" customFormat="1">
      <c r="A738" s="13"/>
      <c r="B738" s="233"/>
      <c r="C738" s="234"/>
      <c r="D738" s="235" t="s">
        <v>194</v>
      </c>
      <c r="E738" s="236" t="s">
        <v>19</v>
      </c>
      <c r="F738" s="237" t="s">
        <v>759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194</v>
      </c>
      <c r="AU738" s="243" t="s">
        <v>84</v>
      </c>
      <c r="AV738" s="13" t="s">
        <v>82</v>
      </c>
      <c r="AW738" s="13" t="s">
        <v>36</v>
      </c>
      <c r="AX738" s="13" t="s">
        <v>75</v>
      </c>
      <c r="AY738" s="243" t="s">
        <v>183</v>
      </c>
    </row>
    <row r="739" s="13" customFormat="1">
      <c r="A739" s="13"/>
      <c r="B739" s="233"/>
      <c r="C739" s="234"/>
      <c r="D739" s="235" t="s">
        <v>194</v>
      </c>
      <c r="E739" s="236" t="s">
        <v>19</v>
      </c>
      <c r="F739" s="237" t="s">
        <v>760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194</v>
      </c>
      <c r="AU739" s="243" t="s">
        <v>84</v>
      </c>
      <c r="AV739" s="13" t="s">
        <v>82</v>
      </c>
      <c r="AW739" s="13" t="s">
        <v>36</v>
      </c>
      <c r="AX739" s="13" t="s">
        <v>75</v>
      </c>
      <c r="AY739" s="243" t="s">
        <v>183</v>
      </c>
    </row>
    <row r="740" s="13" customFormat="1">
      <c r="A740" s="13"/>
      <c r="B740" s="233"/>
      <c r="C740" s="234"/>
      <c r="D740" s="235" t="s">
        <v>194</v>
      </c>
      <c r="E740" s="236" t="s">
        <v>19</v>
      </c>
      <c r="F740" s="237" t="s">
        <v>761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194</v>
      </c>
      <c r="AU740" s="243" t="s">
        <v>84</v>
      </c>
      <c r="AV740" s="13" t="s">
        <v>82</v>
      </c>
      <c r="AW740" s="13" t="s">
        <v>36</v>
      </c>
      <c r="AX740" s="13" t="s">
        <v>75</v>
      </c>
      <c r="AY740" s="243" t="s">
        <v>183</v>
      </c>
    </row>
    <row r="741" s="14" customFormat="1">
      <c r="A741" s="14"/>
      <c r="B741" s="244"/>
      <c r="C741" s="245"/>
      <c r="D741" s="235" t="s">
        <v>194</v>
      </c>
      <c r="E741" s="246" t="s">
        <v>19</v>
      </c>
      <c r="F741" s="247" t="s">
        <v>841</v>
      </c>
      <c r="G741" s="245"/>
      <c r="H741" s="248">
        <v>7.9800000000000004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194</v>
      </c>
      <c r="AU741" s="254" t="s">
        <v>84</v>
      </c>
      <c r="AV741" s="14" t="s">
        <v>84</v>
      </c>
      <c r="AW741" s="14" t="s">
        <v>36</v>
      </c>
      <c r="AX741" s="14" t="s">
        <v>75</v>
      </c>
      <c r="AY741" s="254" t="s">
        <v>183</v>
      </c>
    </row>
    <row r="742" s="13" customFormat="1">
      <c r="A742" s="13"/>
      <c r="B742" s="233"/>
      <c r="C742" s="234"/>
      <c r="D742" s="235" t="s">
        <v>194</v>
      </c>
      <c r="E742" s="236" t="s">
        <v>19</v>
      </c>
      <c r="F742" s="237" t="s">
        <v>766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194</v>
      </c>
      <c r="AU742" s="243" t="s">
        <v>84</v>
      </c>
      <c r="AV742" s="13" t="s">
        <v>82</v>
      </c>
      <c r="AW742" s="13" t="s">
        <v>36</v>
      </c>
      <c r="AX742" s="13" t="s">
        <v>75</v>
      </c>
      <c r="AY742" s="243" t="s">
        <v>183</v>
      </c>
    </row>
    <row r="743" s="13" customFormat="1">
      <c r="A743" s="13"/>
      <c r="B743" s="233"/>
      <c r="C743" s="234"/>
      <c r="D743" s="235" t="s">
        <v>194</v>
      </c>
      <c r="E743" s="236" t="s">
        <v>19</v>
      </c>
      <c r="F743" s="237" t="s">
        <v>751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194</v>
      </c>
      <c r="AU743" s="243" t="s">
        <v>84</v>
      </c>
      <c r="AV743" s="13" t="s">
        <v>82</v>
      </c>
      <c r="AW743" s="13" t="s">
        <v>36</v>
      </c>
      <c r="AX743" s="13" t="s">
        <v>75</v>
      </c>
      <c r="AY743" s="243" t="s">
        <v>183</v>
      </c>
    </row>
    <row r="744" s="13" customFormat="1">
      <c r="A744" s="13"/>
      <c r="B744" s="233"/>
      <c r="C744" s="234"/>
      <c r="D744" s="235" t="s">
        <v>194</v>
      </c>
      <c r="E744" s="236" t="s">
        <v>19</v>
      </c>
      <c r="F744" s="237" t="s">
        <v>767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194</v>
      </c>
      <c r="AU744" s="243" t="s">
        <v>84</v>
      </c>
      <c r="AV744" s="13" t="s">
        <v>82</v>
      </c>
      <c r="AW744" s="13" t="s">
        <v>36</v>
      </c>
      <c r="AX744" s="13" t="s">
        <v>75</v>
      </c>
      <c r="AY744" s="243" t="s">
        <v>183</v>
      </c>
    </row>
    <row r="745" s="13" customFormat="1">
      <c r="A745" s="13"/>
      <c r="B745" s="233"/>
      <c r="C745" s="234"/>
      <c r="D745" s="235" t="s">
        <v>194</v>
      </c>
      <c r="E745" s="236" t="s">
        <v>19</v>
      </c>
      <c r="F745" s="237" t="s">
        <v>768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194</v>
      </c>
      <c r="AU745" s="243" t="s">
        <v>84</v>
      </c>
      <c r="AV745" s="13" t="s">
        <v>82</v>
      </c>
      <c r="AW745" s="13" t="s">
        <v>36</v>
      </c>
      <c r="AX745" s="13" t="s">
        <v>75</v>
      </c>
      <c r="AY745" s="243" t="s">
        <v>183</v>
      </c>
    </row>
    <row r="746" s="13" customFormat="1">
      <c r="A746" s="13"/>
      <c r="B746" s="233"/>
      <c r="C746" s="234"/>
      <c r="D746" s="235" t="s">
        <v>194</v>
      </c>
      <c r="E746" s="236" t="s">
        <v>19</v>
      </c>
      <c r="F746" s="237" t="s">
        <v>753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194</v>
      </c>
      <c r="AU746" s="243" t="s">
        <v>84</v>
      </c>
      <c r="AV746" s="13" t="s">
        <v>82</v>
      </c>
      <c r="AW746" s="13" t="s">
        <v>36</v>
      </c>
      <c r="AX746" s="13" t="s">
        <v>75</v>
      </c>
      <c r="AY746" s="243" t="s">
        <v>183</v>
      </c>
    </row>
    <row r="747" s="13" customFormat="1">
      <c r="A747" s="13"/>
      <c r="B747" s="233"/>
      <c r="C747" s="234"/>
      <c r="D747" s="235" t="s">
        <v>194</v>
      </c>
      <c r="E747" s="236" t="s">
        <v>19</v>
      </c>
      <c r="F747" s="237" t="s">
        <v>754</v>
      </c>
      <c r="G747" s="234"/>
      <c r="H747" s="236" t="s">
        <v>19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194</v>
      </c>
      <c r="AU747" s="243" t="s">
        <v>84</v>
      </c>
      <c r="AV747" s="13" t="s">
        <v>82</v>
      </c>
      <c r="AW747" s="13" t="s">
        <v>36</v>
      </c>
      <c r="AX747" s="13" t="s">
        <v>75</v>
      </c>
      <c r="AY747" s="243" t="s">
        <v>183</v>
      </c>
    </row>
    <row r="748" s="13" customFormat="1">
      <c r="A748" s="13"/>
      <c r="B748" s="233"/>
      <c r="C748" s="234"/>
      <c r="D748" s="235" t="s">
        <v>194</v>
      </c>
      <c r="E748" s="236" t="s">
        <v>19</v>
      </c>
      <c r="F748" s="237" t="s">
        <v>755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194</v>
      </c>
      <c r="AU748" s="243" t="s">
        <v>84</v>
      </c>
      <c r="AV748" s="13" t="s">
        <v>82</v>
      </c>
      <c r="AW748" s="13" t="s">
        <v>36</v>
      </c>
      <c r="AX748" s="13" t="s">
        <v>75</v>
      </c>
      <c r="AY748" s="243" t="s">
        <v>183</v>
      </c>
    </row>
    <row r="749" s="13" customFormat="1">
      <c r="A749" s="13"/>
      <c r="B749" s="233"/>
      <c r="C749" s="234"/>
      <c r="D749" s="235" t="s">
        <v>194</v>
      </c>
      <c r="E749" s="236" t="s">
        <v>19</v>
      </c>
      <c r="F749" s="237" t="s">
        <v>769</v>
      </c>
      <c r="G749" s="234"/>
      <c r="H749" s="236" t="s">
        <v>19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194</v>
      </c>
      <c r="AU749" s="243" t="s">
        <v>84</v>
      </c>
      <c r="AV749" s="13" t="s">
        <v>82</v>
      </c>
      <c r="AW749" s="13" t="s">
        <v>36</v>
      </c>
      <c r="AX749" s="13" t="s">
        <v>75</v>
      </c>
      <c r="AY749" s="243" t="s">
        <v>183</v>
      </c>
    </row>
    <row r="750" s="13" customFormat="1">
      <c r="A750" s="13"/>
      <c r="B750" s="233"/>
      <c r="C750" s="234"/>
      <c r="D750" s="235" t="s">
        <v>194</v>
      </c>
      <c r="E750" s="236" t="s">
        <v>19</v>
      </c>
      <c r="F750" s="237" t="s">
        <v>770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194</v>
      </c>
      <c r="AU750" s="243" t="s">
        <v>84</v>
      </c>
      <c r="AV750" s="13" t="s">
        <v>82</v>
      </c>
      <c r="AW750" s="13" t="s">
        <v>36</v>
      </c>
      <c r="AX750" s="13" t="s">
        <v>75</v>
      </c>
      <c r="AY750" s="243" t="s">
        <v>183</v>
      </c>
    </row>
    <row r="751" s="13" customFormat="1">
      <c r="A751" s="13"/>
      <c r="B751" s="233"/>
      <c r="C751" s="234"/>
      <c r="D751" s="235" t="s">
        <v>194</v>
      </c>
      <c r="E751" s="236" t="s">
        <v>19</v>
      </c>
      <c r="F751" s="237" t="s">
        <v>758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194</v>
      </c>
      <c r="AU751" s="243" t="s">
        <v>84</v>
      </c>
      <c r="AV751" s="13" t="s">
        <v>82</v>
      </c>
      <c r="AW751" s="13" t="s">
        <v>36</v>
      </c>
      <c r="AX751" s="13" t="s">
        <v>75</v>
      </c>
      <c r="AY751" s="243" t="s">
        <v>183</v>
      </c>
    </row>
    <row r="752" s="13" customFormat="1">
      <c r="A752" s="13"/>
      <c r="B752" s="233"/>
      <c r="C752" s="234"/>
      <c r="D752" s="235" t="s">
        <v>194</v>
      </c>
      <c r="E752" s="236" t="s">
        <v>19</v>
      </c>
      <c r="F752" s="237" t="s">
        <v>759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194</v>
      </c>
      <c r="AU752" s="243" t="s">
        <v>84</v>
      </c>
      <c r="AV752" s="13" t="s">
        <v>82</v>
      </c>
      <c r="AW752" s="13" t="s">
        <v>36</v>
      </c>
      <c r="AX752" s="13" t="s">
        <v>75</v>
      </c>
      <c r="AY752" s="243" t="s">
        <v>183</v>
      </c>
    </row>
    <row r="753" s="13" customFormat="1">
      <c r="A753" s="13"/>
      <c r="B753" s="233"/>
      <c r="C753" s="234"/>
      <c r="D753" s="235" t="s">
        <v>194</v>
      </c>
      <c r="E753" s="236" t="s">
        <v>19</v>
      </c>
      <c r="F753" s="237" t="s">
        <v>760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194</v>
      </c>
      <c r="AU753" s="243" t="s">
        <v>84</v>
      </c>
      <c r="AV753" s="13" t="s">
        <v>82</v>
      </c>
      <c r="AW753" s="13" t="s">
        <v>36</v>
      </c>
      <c r="AX753" s="13" t="s">
        <v>75</v>
      </c>
      <c r="AY753" s="243" t="s">
        <v>183</v>
      </c>
    </row>
    <row r="754" s="13" customFormat="1">
      <c r="A754" s="13"/>
      <c r="B754" s="233"/>
      <c r="C754" s="234"/>
      <c r="D754" s="235" t="s">
        <v>194</v>
      </c>
      <c r="E754" s="236" t="s">
        <v>19</v>
      </c>
      <c r="F754" s="237" t="s">
        <v>761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194</v>
      </c>
      <c r="AU754" s="243" t="s">
        <v>84</v>
      </c>
      <c r="AV754" s="13" t="s">
        <v>82</v>
      </c>
      <c r="AW754" s="13" t="s">
        <v>36</v>
      </c>
      <c r="AX754" s="13" t="s">
        <v>75</v>
      </c>
      <c r="AY754" s="243" t="s">
        <v>183</v>
      </c>
    </row>
    <row r="755" s="14" customFormat="1">
      <c r="A755" s="14"/>
      <c r="B755" s="244"/>
      <c r="C755" s="245"/>
      <c r="D755" s="235" t="s">
        <v>194</v>
      </c>
      <c r="E755" s="246" t="s">
        <v>19</v>
      </c>
      <c r="F755" s="247" t="s">
        <v>771</v>
      </c>
      <c r="G755" s="245"/>
      <c r="H755" s="248">
        <v>11.4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194</v>
      </c>
      <c r="AU755" s="254" t="s">
        <v>84</v>
      </c>
      <c r="AV755" s="14" t="s">
        <v>84</v>
      </c>
      <c r="AW755" s="14" t="s">
        <v>36</v>
      </c>
      <c r="AX755" s="14" t="s">
        <v>75</v>
      </c>
      <c r="AY755" s="254" t="s">
        <v>183</v>
      </c>
    </row>
    <row r="756" s="15" customFormat="1">
      <c r="A756" s="15"/>
      <c r="B756" s="259"/>
      <c r="C756" s="260"/>
      <c r="D756" s="235" t="s">
        <v>194</v>
      </c>
      <c r="E756" s="261" t="s">
        <v>19</v>
      </c>
      <c r="F756" s="262" t="s">
        <v>320</v>
      </c>
      <c r="G756" s="260"/>
      <c r="H756" s="263">
        <v>62.979999999999997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9" t="s">
        <v>194</v>
      </c>
      <c r="AU756" s="269" t="s">
        <v>84</v>
      </c>
      <c r="AV756" s="15" t="s">
        <v>190</v>
      </c>
      <c r="AW756" s="15" t="s">
        <v>36</v>
      </c>
      <c r="AX756" s="15" t="s">
        <v>82</v>
      </c>
      <c r="AY756" s="269" t="s">
        <v>183</v>
      </c>
    </row>
    <row r="757" s="2" customFormat="1" ht="24.15" customHeight="1">
      <c r="A757" s="40"/>
      <c r="B757" s="41"/>
      <c r="C757" s="215" t="s">
        <v>376</v>
      </c>
      <c r="D757" s="215" t="s">
        <v>185</v>
      </c>
      <c r="E757" s="216" t="s">
        <v>842</v>
      </c>
      <c r="F757" s="217" t="s">
        <v>843</v>
      </c>
      <c r="G757" s="218" t="s">
        <v>304</v>
      </c>
      <c r="H757" s="219">
        <v>43.600000000000001</v>
      </c>
      <c r="I757" s="220"/>
      <c r="J757" s="221">
        <f>ROUND(I757*H757,2)</f>
        <v>0</v>
      </c>
      <c r="K757" s="217" t="s">
        <v>189</v>
      </c>
      <c r="L757" s="46"/>
      <c r="M757" s="222" t="s">
        <v>19</v>
      </c>
      <c r="N757" s="223" t="s">
        <v>46</v>
      </c>
      <c r="O757" s="86"/>
      <c r="P757" s="224">
        <f>O757*H757</f>
        <v>0</v>
      </c>
      <c r="Q757" s="224">
        <v>0.0043839999999999999</v>
      </c>
      <c r="R757" s="224">
        <f>Q757*H757</f>
        <v>0.19114239999999999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190</v>
      </c>
      <c r="AT757" s="226" t="s">
        <v>185</v>
      </c>
      <c r="AU757" s="226" t="s">
        <v>84</v>
      </c>
      <c r="AY757" s="19" t="s">
        <v>183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82</v>
      </c>
      <c r="BK757" s="227">
        <f>ROUND(I757*H757,2)</f>
        <v>0</v>
      </c>
      <c r="BL757" s="19" t="s">
        <v>190</v>
      </c>
      <c r="BM757" s="226" t="s">
        <v>844</v>
      </c>
    </row>
    <row r="758" s="2" customFormat="1">
      <c r="A758" s="40"/>
      <c r="B758" s="41"/>
      <c r="C758" s="42"/>
      <c r="D758" s="228" t="s">
        <v>192</v>
      </c>
      <c r="E758" s="42"/>
      <c r="F758" s="229" t="s">
        <v>845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192</v>
      </c>
      <c r="AU758" s="19" t="s">
        <v>84</v>
      </c>
    </row>
    <row r="759" s="13" customFormat="1">
      <c r="A759" s="13"/>
      <c r="B759" s="233"/>
      <c r="C759" s="234"/>
      <c r="D759" s="235" t="s">
        <v>194</v>
      </c>
      <c r="E759" s="236" t="s">
        <v>19</v>
      </c>
      <c r="F759" s="237" t="s">
        <v>824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194</v>
      </c>
      <c r="AU759" s="243" t="s">
        <v>84</v>
      </c>
      <c r="AV759" s="13" t="s">
        <v>82</v>
      </c>
      <c r="AW759" s="13" t="s">
        <v>36</v>
      </c>
      <c r="AX759" s="13" t="s">
        <v>75</v>
      </c>
      <c r="AY759" s="243" t="s">
        <v>183</v>
      </c>
    </row>
    <row r="760" s="13" customFormat="1">
      <c r="A760" s="13"/>
      <c r="B760" s="233"/>
      <c r="C760" s="234"/>
      <c r="D760" s="235" t="s">
        <v>194</v>
      </c>
      <c r="E760" s="236" t="s">
        <v>19</v>
      </c>
      <c r="F760" s="237" t="s">
        <v>751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194</v>
      </c>
      <c r="AU760" s="243" t="s">
        <v>84</v>
      </c>
      <c r="AV760" s="13" t="s">
        <v>82</v>
      </c>
      <c r="AW760" s="13" t="s">
        <v>36</v>
      </c>
      <c r="AX760" s="13" t="s">
        <v>75</v>
      </c>
      <c r="AY760" s="243" t="s">
        <v>183</v>
      </c>
    </row>
    <row r="761" s="13" customFormat="1">
      <c r="A761" s="13"/>
      <c r="B761" s="233"/>
      <c r="C761" s="234"/>
      <c r="D761" s="235" t="s">
        <v>194</v>
      </c>
      <c r="E761" s="236" t="s">
        <v>19</v>
      </c>
      <c r="F761" s="237" t="s">
        <v>825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194</v>
      </c>
      <c r="AU761" s="243" t="s">
        <v>84</v>
      </c>
      <c r="AV761" s="13" t="s">
        <v>82</v>
      </c>
      <c r="AW761" s="13" t="s">
        <v>36</v>
      </c>
      <c r="AX761" s="13" t="s">
        <v>75</v>
      </c>
      <c r="AY761" s="243" t="s">
        <v>183</v>
      </c>
    </row>
    <row r="762" s="13" customFormat="1">
      <c r="A762" s="13"/>
      <c r="B762" s="233"/>
      <c r="C762" s="234"/>
      <c r="D762" s="235" t="s">
        <v>194</v>
      </c>
      <c r="E762" s="236" t="s">
        <v>19</v>
      </c>
      <c r="F762" s="237" t="s">
        <v>753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194</v>
      </c>
      <c r="AU762" s="243" t="s">
        <v>84</v>
      </c>
      <c r="AV762" s="13" t="s">
        <v>82</v>
      </c>
      <c r="AW762" s="13" t="s">
        <v>36</v>
      </c>
      <c r="AX762" s="13" t="s">
        <v>75</v>
      </c>
      <c r="AY762" s="243" t="s">
        <v>183</v>
      </c>
    </row>
    <row r="763" s="13" customFormat="1">
      <c r="A763" s="13"/>
      <c r="B763" s="233"/>
      <c r="C763" s="234"/>
      <c r="D763" s="235" t="s">
        <v>194</v>
      </c>
      <c r="E763" s="236" t="s">
        <v>19</v>
      </c>
      <c r="F763" s="237" t="s">
        <v>754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194</v>
      </c>
      <c r="AU763" s="243" t="s">
        <v>84</v>
      </c>
      <c r="AV763" s="13" t="s">
        <v>82</v>
      </c>
      <c r="AW763" s="13" t="s">
        <v>36</v>
      </c>
      <c r="AX763" s="13" t="s">
        <v>75</v>
      </c>
      <c r="AY763" s="243" t="s">
        <v>183</v>
      </c>
    </row>
    <row r="764" s="13" customFormat="1">
      <c r="A764" s="13"/>
      <c r="B764" s="233"/>
      <c r="C764" s="234"/>
      <c r="D764" s="235" t="s">
        <v>194</v>
      </c>
      <c r="E764" s="236" t="s">
        <v>19</v>
      </c>
      <c r="F764" s="237" t="s">
        <v>755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194</v>
      </c>
      <c r="AU764" s="243" t="s">
        <v>84</v>
      </c>
      <c r="AV764" s="13" t="s">
        <v>82</v>
      </c>
      <c r="AW764" s="13" t="s">
        <v>36</v>
      </c>
      <c r="AX764" s="13" t="s">
        <v>75</v>
      </c>
      <c r="AY764" s="243" t="s">
        <v>183</v>
      </c>
    </row>
    <row r="765" s="13" customFormat="1">
      <c r="A765" s="13"/>
      <c r="B765" s="233"/>
      <c r="C765" s="234"/>
      <c r="D765" s="235" t="s">
        <v>194</v>
      </c>
      <c r="E765" s="236" t="s">
        <v>19</v>
      </c>
      <c r="F765" s="237" t="s">
        <v>826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194</v>
      </c>
      <c r="AU765" s="243" t="s">
        <v>84</v>
      </c>
      <c r="AV765" s="13" t="s">
        <v>82</v>
      </c>
      <c r="AW765" s="13" t="s">
        <v>36</v>
      </c>
      <c r="AX765" s="13" t="s">
        <v>75</v>
      </c>
      <c r="AY765" s="243" t="s">
        <v>183</v>
      </c>
    </row>
    <row r="766" s="13" customFormat="1">
      <c r="A766" s="13"/>
      <c r="B766" s="233"/>
      <c r="C766" s="234"/>
      <c r="D766" s="235" t="s">
        <v>194</v>
      </c>
      <c r="E766" s="236" t="s">
        <v>19</v>
      </c>
      <c r="F766" s="237" t="s">
        <v>827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194</v>
      </c>
      <c r="AU766" s="243" t="s">
        <v>84</v>
      </c>
      <c r="AV766" s="13" t="s">
        <v>82</v>
      </c>
      <c r="AW766" s="13" t="s">
        <v>36</v>
      </c>
      <c r="AX766" s="13" t="s">
        <v>75</v>
      </c>
      <c r="AY766" s="243" t="s">
        <v>183</v>
      </c>
    </row>
    <row r="767" s="13" customFormat="1">
      <c r="A767" s="13"/>
      <c r="B767" s="233"/>
      <c r="C767" s="234"/>
      <c r="D767" s="235" t="s">
        <v>194</v>
      </c>
      <c r="E767" s="236" t="s">
        <v>19</v>
      </c>
      <c r="F767" s="237" t="s">
        <v>826</v>
      </c>
      <c r="G767" s="234"/>
      <c r="H767" s="236" t="s">
        <v>19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194</v>
      </c>
      <c r="AU767" s="243" t="s">
        <v>84</v>
      </c>
      <c r="AV767" s="13" t="s">
        <v>82</v>
      </c>
      <c r="AW767" s="13" t="s">
        <v>36</v>
      </c>
      <c r="AX767" s="13" t="s">
        <v>75</v>
      </c>
      <c r="AY767" s="243" t="s">
        <v>183</v>
      </c>
    </row>
    <row r="768" s="13" customFormat="1">
      <c r="A768" s="13"/>
      <c r="B768" s="233"/>
      <c r="C768" s="234"/>
      <c r="D768" s="235" t="s">
        <v>194</v>
      </c>
      <c r="E768" s="236" t="s">
        <v>19</v>
      </c>
      <c r="F768" s="237" t="s">
        <v>755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194</v>
      </c>
      <c r="AU768" s="243" t="s">
        <v>84</v>
      </c>
      <c r="AV768" s="13" t="s">
        <v>82</v>
      </c>
      <c r="AW768" s="13" t="s">
        <v>36</v>
      </c>
      <c r="AX768" s="13" t="s">
        <v>75</v>
      </c>
      <c r="AY768" s="243" t="s">
        <v>183</v>
      </c>
    </row>
    <row r="769" s="13" customFormat="1">
      <c r="A769" s="13"/>
      <c r="B769" s="233"/>
      <c r="C769" s="234"/>
      <c r="D769" s="235" t="s">
        <v>194</v>
      </c>
      <c r="E769" s="236" t="s">
        <v>19</v>
      </c>
      <c r="F769" s="237" t="s">
        <v>754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194</v>
      </c>
      <c r="AU769" s="243" t="s">
        <v>84</v>
      </c>
      <c r="AV769" s="13" t="s">
        <v>82</v>
      </c>
      <c r="AW769" s="13" t="s">
        <v>36</v>
      </c>
      <c r="AX769" s="13" t="s">
        <v>75</v>
      </c>
      <c r="AY769" s="243" t="s">
        <v>183</v>
      </c>
    </row>
    <row r="770" s="13" customFormat="1">
      <c r="A770" s="13"/>
      <c r="B770" s="233"/>
      <c r="C770" s="234"/>
      <c r="D770" s="235" t="s">
        <v>194</v>
      </c>
      <c r="E770" s="236" t="s">
        <v>19</v>
      </c>
      <c r="F770" s="237" t="s">
        <v>753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194</v>
      </c>
      <c r="AU770" s="243" t="s">
        <v>84</v>
      </c>
      <c r="AV770" s="13" t="s">
        <v>82</v>
      </c>
      <c r="AW770" s="13" t="s">
        <v>36</v>
      </c>
      <c r="AX770" s="13" t="s">
        <v>75</v>
      </c>
      <c r="AY770" s="243" t="s">
        <v>183</v>
      </c>
    </row>
    <row r="771" s="13" customFormat="1">
      <c r="A771" s="13"/>
      <c r="B771" s="233"/>
      <c r="C771" s="234"/>
      <c r="D771" s="235" t="s">
        <v>194</v>
      </c>
      <c r="E771" s="236" t="s">
        <v>19</v>
      </c>
      <c r="F771" s="237" t="s">
        <v>828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194</v>
      </c>
      <c r="AU771" s="243" t="s">
        <v>84</v>
      </c>
      <c r="AV771" s="13" t="s">
        <v>82</v>
      </c>
      <c r="AW771" s="13" t="s">
        <v>36</v>
      </c>
      <c r="AX771" s="13" t="s">
        <v>75</v>
      </c>
      <c r="AY771" s="243" t="s">
        <v>183</v>
      </c>
    </row>
    <row r="772" s="14" customFormat="1">
      <c r="A772" s="14"/>
      <c r="B772" s="244"/>
      <c r="C772" s="245"/>
      <c r="D772" s="235" t="s">
        <v>194</v>
      </c>
      <c r="E772" s="246" t="s">
        <v>19</v>
      </c>
      <c r="F772" s="247" t="s">
        <v>829</v>
      </c>
      <c r="G772" s="245"/>
      <c r="H772" s="248">
        <v>33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194</v>
      </c>
      <c r="AU772" s="254" t="s">
        <v>84</v>
      </c>
      <c r="AV772" s="14" t="s">
        <v>84</v>
      </c>
      <c r="AW772" s="14" t="s">
        <v>36</v>
      </c>
      <c r="AX772" s="14" t="s">
        <v>75</v>
      </c>
      <c r="AY772" s="254" t="s">
        <v>183</v>
      </c>
    </row>
    <row r="773" s="14" customFormat="1">
      <c r="A773" s="14"/>
      <c r="B773" s="244"/>
      <c r="C773" s="245"/>
      <c r="D773" s="235" t="s">
        <v>194</v>
      </c>
      <c r="E773" s="246" t="s">
        <v>19</v>
      </c>
      <c r="F773" s="247" t="s">
        <v>830</v>
      </c>
      <c r="G773" s="245"/>
      <c r="H773" s="248">
        <v>1.6000000000000001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194</v>
      </c>
      <c r="AU773" s="254" t="s">
        <v>84</v>
      </c>
      <c r="AV773" s="14" t="s">
        <v>84</v>
      </c>
      <c r="AW773" s="14" t="s">
        <v>36</v>
      </c>
      <c r="AX773" s="14" t="s">
        <v>75</v>
      </c>
      <c r="AY773" s="254" t="s">
        <v>183</v>
      </c>
    </row>
    <row r="774" s="14" customFormat="1">
      <c r="A774" s="14"/>
      <c r="B774" s="244"/>
      <c r="C774" s="245"/>
      <c r="D774" s="235" t="s">
        <v>194</v>
      </c>
      <c r="E774" s="246" t="s">
        <v>19</v>
      </c>
      <c r="F774" s="247" t="s">
        <v>831</v>
      </c>
      <c r="G774" s="245"/>
      <c r="H774" s="248">
        <v>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194</v>
      </c>
      <c r="AU774" s="254" t="s">
        <v>84</v>
      </c>
      <c r="AV774" s="14" t="s">
        <v>84</v>
      </c>
      <c r="AW774" s="14" t="s">
        <v>36</v>
      </c>
      <c r="AX774" s="14" t="s">
        <v>75</v>
      </c>
      <c r="AY774" s="254" t="s">
        <v>183</v>
      </c>
    </row>
    <row r="775" s="15" customFormat="1">
      <c r="A775" s="15"/>
      <c r="B775" s="259"/>
      <c r="C775" s="260"/>
      <c r="D775" s="235" t="s">
        <v>194</v>
      </c>
      <c r="E775" s="261" t="s">
        <v>19</v>
      </c>
      <c r="F775" s="262" t="s">
        <v>320</v>
      </c>
      <c r="G775" s="260"/>
      <c r="H775" s="263">
        <v>43.600000000000001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9" t="s">
        <v>194</v>
      </c>
      <c r="AU775" s="269" t="s">
        <v>84</v>
      </c>
      <c r="AV775" s="15" t="s">
        <v>190</v>
      </c>
      <c r="AW775" s="15" t="s">
        <v>36</v>
      </c>
      <c r="AX775" s="15" t="s">
        <v>82</v>
      </c>
      <c r="AY775" s="269" t="s">
        <v>183</v>
      </c>
    </row>
    <row r="776" s="13" customFormat="1">
      <c r="A776" s="13"/>
      <c r="B776" s="233"/>
      <c r="C776" s="234"/>
      <c r="D776" s="235" t="s">
        <v>194</v>
      </c>
      <c r="E776" s="236" t="s">
        <v>19</v>
      </c>
      <c r="F776" s="237" t="s">
        <v>750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194</v>
      </c>
      <c r="AU776" s="243" t="s">
        <v>84</v>
      </c>
      <c r="AV776" s="13" t="s">
        <v>82</v>
      </c>
      <c r="AW776" s="13" t="s">
        <v>36</v>
      </c>
      <c r="AX776" s="13" t="s">
        <v>75</v>
      </c>
      <c r="AY776" s="243" t="s">
        <v>183</v>
      </c>
    </row>
    <row r="777" s="13" customFormat="1">
      <c r="A777" s="13"/>
      <c r="B777" s="233"/>
      <c r="C777" s="234"/>
      <c r="D777" s="235" t="s">
        <v>194</v>
      </c>
      <c r="E777" s="236" t="s">
        <v>19</v>
      </c>
      <c r="F777" s="237" t="s">
        <v>751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194</v>
      </c>
      <c r="AU777" s="243" t="s">
        <v>84</v>
      </c>
      <c r="AV777" s="13" t="s">
        <v>82</v>
      </c>
      <c r="AW777" s="13" t="s">
        <v>36</v>
      </c>
      <c r="AX777" s="13" t="s">
        <v>75</v>
      </c>
      <c r="AY777" s="243" t="s">
        <v>183</v>
      </c>
    </row>
    <row r="778" s="13" customFormat="1">
      <c r="A778" s="13"/>
      <c r="B778" s="233"/>
      <c r="C778" s="234"/>
      <c r="D778" s="235" t="s">
        <v>194</v>
      </c>
      <c r="E778" s="236" t="s">
        <v>19</v>
      </c>
      <c r="F778" s="237" t="s">
        <v>752</v>
      </c>
      <c r="G778" s="234"/>
      <c r="H778" s="236" t="s">
        <v>19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194</v>
      </c>
      <c r="AU778" s="243" t="s">
        <v>84</v>
      </c>
      <c r="AV778" s="13" t="s">
        <v>82</v>
      </c>
      <c r="AW778" s="13" t="s">
        <v>36</v>
      </c>
      <c r="AX778" s="13" t="s">
        <v>75</v>
      </c>
      <c r="AY778" s="243" t="s">
        <v>183</v>
      </c>
    </row>
    <row r="779" s="13" customFormat="1">
      <c r="A779" s="13"/>
      <c r="B779" s="233"/>
      <c r="C779" s="234"/>
      <c r="D779" s="235" t="s">
        <v>194</v>
      </c>
      <c r="E779" s="236" t="s">
        <v>19</v>
      </c>
      <c r="F779" s="237" t="s">
        <v>781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194</v>
      </c>
      <c r="AU779" s="243" t="s">
        <v>84</v>
      </c>
      <c r="AV779" s="13" t="s">
        <v>82</v>
      </c>
      <c r="AW779" s="13" t="s">
        <v>36</v>
      </c>
      <c r="AX779" s="13" t="s">
        <v>75</v>
      </c>
      <c r="AY779" s="243" t="s">
        <v>183</v>
      </c>
    </row>
    <row r="780" s="13" customFormat="1">
      <c r="A780" s="13"/>
      <c r="B780" s="233"/>
      <c r="C780" s="234"/>
      <c r="D780" s="235" t="s">
        <v>194</v>
      </c>
      <c r="E780" s="236" t="s">
        <v>19</v>
      </c>
      <c r="F780" s="237" t="s">
        <v>782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194</v>
      </c>
      <c r="AU780" s="243" t="s">
        <v>84</v>
      </c>
      <c r="AV780" s="13" t="s">
        <v>82</v>
      </c>
      <c r="AW780" s="13" t="s">
        <v>36</v>
      </c>
      <c r="AX780" s="13" t="s">
        <v>75</v>
      </c>
      <c r="AY780" s="243" t="s">
        <v>183</v>
      </c>
    </row>
    <row r="781" s="14" customFormat="1">
      <c r="A781" s="14"/>
      <c r="B781" s="244"/>
      <c r="C781" s="245"/>
      <c r="D781" s="235" t="s">
        <v>194</v>
      </c>
      <c r="E781" s="246" t="s">
        <v>19</v>
      </c>
      <c r="F781" s="247" t="s">
        <v>832</v>
      </c>
      <c r="G781" s="245"/>
      <c r="H781" s="248">
        <v>5.2000000000000002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194</v>
      </c>
      <c r="AU781" s="254" t="s">
        <v>84</v>
      </c>
      <c r="AV781" s="14" t="s">
        <v>84</v>
      </c>
      <c r="AW781" s="14" t="s">
        <v>36</v>
      </c>
      <c r="AX781" s="14" t="s">
        <v>75</v>
      </c>
      <c r="AY781" s="254" t="s">
        <v>183</v>
      </c>
    </row>
    <row r="782" s="15" customFormat="1">
      <c r="A782" s="15"/>
      <c r="B782" s="259"/>
      <c r="C782" s="260"/>
      <c r="D782" s="235" t="s">
        <v>194</v>
      </c>
      <c r="E782" s="261" t="s">
        <v>19</v>
      </c>
      <c r="F782" s="262" t="s">
        <v>320</v>
      </c>
      <c r="G782" s="260"/>
      <c r="H782" s="263">
        <v>5.2000000000000002</v>
      </c>
      <c r="I782" s="264"/>
      <c r="J782" s="260"/>
      <c r="K782" s="260"/>
      <c r="L782" s="265"/>
      <c r="M782" s="266"/>
      <c r="N782" s="267"/>
      <c r="O782" s="267"/>
      <c r="P782" s="267"/>
      <c r="Q782" s="267"/>
      <c r="R782" s="267"/>
      <c r="S782" s="267"/>
      <c r="T782" s="26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9" t="s">
        <v>194</v>
      </c>
      <c r="AU782" s="269" t="s">
        <v>84</v>
      </c>
      <c r="AV782" s="15" t="s">
        <v>190</v>
      </c>
      <c r="AW782" s="15" t="s">
        <v>36</v>
      </c>
      <c r="AX782" s="15" t="s">
        <v>75</v>
      </c>
      <c r="AY782" s="269" t="s">
        <v>183</v>
      </c>
    </row>
    <row r="783" s="2" customFormat="1" ht="16.5" customHeight="1">
      <c r="A783" s="40"/>
      <c r="B783" s="41"/>
      <c r="C783" s="215" t="s">
        <v>468</v>
      </c>
      <c r="D783" s="215" t="s">
        <v>185</v>
      </c>
      <c r="E783" s="216" t="s">
        <v>1426</v>
      </c>
      <c r="F783" s="217" t="s">
        <v>1427</v>
      </c>
      <c r="G783" s="218" t="s">
        <v>304</v>
      </c>
      <c r="H783" s="219">
        <v>3.4199999999999999</v>
      </c>
      <c r="I783" s="220"/>
      <c r="J783" s="221">
        <f>ROUND(I783*H783,2)</f>
        <v>0</v>
      </c>
      <c r="K783" s="217" t="s">
        <v>189</v>
      </c>
      <c r="L783" s="46"/>
      <c r="M783" s="222" t="s">
        <v>19</v>
      </c>
      <c r="N783" s="223" t="s">
        <v>46</v>
      </c>
      <c r="O783" s="86"/>
      <c r="P783" s="224">
        <f>O783*H783</f>
        <v>0</v>
      </c>
      <c r="Q783" s="224">
        <v>0.00020000000000000001</v>
      </c>
      <c r="R783" s="224">
        <f>Q783*H783</f>
        <v>0.00068400000000000004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190</v>
      </c>
      <c r="AT783" s="226" t="s">
        <v>185</v>
      </c>
      <c r="AU783" s="226" t="s">
        <v>84</v>
      </c>
      <c r="AY783" s="19" t="s">
        <v>183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82</v>
      </c>
      <c r="BK783" s="227">
        <f>ROUND(I783*H783,2)</f>
        <v>0</v>
      </c>
      <c r="BL783" s="19" t="s">
        <v>190</v>
      </c>
      <c r="BM783" s="226" t="s">
        <v>1428</v>
      </c>
    </row>
    <row r="784" s="2" customFormat="1">
      <c r="A784" s="40"/>
      <c r="B784" s="41"/>
      <c r="C784" s="42"/>
      <c r="D784" s="228" t="s">
        <v>192</v>
      </c>
      <c r="E784" s="42"/>
      <c r="F784" s="229" t="s">
        <v>1429</v>
      </c>
      <c r="G784" s="42"/>
      <c r="H784" s="42"/>
      <c r="I784" s="230"/>
      <c r="J784" s="42"/>
      <c r="K784" s="42"/>
      <c r="L784" s="46"/>
      <c r="M784" s="231"/>
      <c r="N784" s="232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192</v>
      </c>
      <c r="AU784" s="19" t="s">
        <v>84</v>
      </c>
    </row>
    <row r="785" s="13" customFormat="1">
      <c r="A785" s="13"/>
      <c r="B785" s="233"/>
      <c r="C785" s="234"/>
      <c r="D785" s="235" t="s">
        <v>194</v>
      </c>
      <c r="E785" s="236" t="s">
        <v>19</v>
      </c>
      <c r="F785" s="237" t="s">
        <v>833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194</v>
      </c>
      <c r="AU785" s="243" t="s">
        <v>84</v>
      </c>
      <c r="AV785" s="13" t="s">
        <v>82</v>
      </c>
      <c r="AW785" s="13" t="s">
        <v>36</v>
      </c>
      <c r="AX785" s="13" t="s">
        <v>75</v>
      </c>
      <c r="AY785" s="243" t="s">
        <v>183</v>
      </c>
    </row>
    <row r="786" s="13" customFormat="1">
      <c r="A786" s="13"/>
      <c r="B786" s="233"/>
      <c r="C786" s="234"/>
      <c r="D786" s="235" t="s">
        <v>194</v>
      </c>
      <c r="E786" s="236" t="s">
        <v>19</v>
      </c>
      <c r="F786" s="237" t="s">
        <v>834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194</v>
      </c>
      <c r="AU786" s="243" t="s">
        <v>84</v>
      </c>
      <c r="AV786" s="13" t="s">
        <v>82</v>
      </c>
      <c r="AW786" s="13" t="s">
        <v>36</v>
      </c>
      <c r="AX786" s="13" t="s">
        <v>75</v>
      </c>
      <c r="AY786" s="243" t="s">
        <v>183</v>
      </c>
    </row>
    <row r="787" s="13" customFormat="1">
      <c r="A787" s="13"/>
      <c r="B787" s="233"/>
      <c r="C787" s="234"/>
      <c r="D787" s="235" t="s">
        <v>194</v>
      </c>
      <c r="E787" s="236" t="s">
        <v>19</v>
      </c>
      <c r="F787" s="237" t="s">
        <v>835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194</v>
      </c>
      <c r="AU787" s="243" t="s">
        <v>84</v>
      </c>
      <c r="AV787" s="13" t="s">
        <v>82</v>
      </c>
      <c r="AW787" s="13" t="s">
        <v>36</v>
      </c>
      <c r="AX787" s="13" t="s">
        <v>75</v>
      </c>
      <c r="AY787" s="243" t="s">
        <v>183</v>
      </c>
    </row>
    <row r="788" s="13" customFormat="1">
      <c r="A788" s="13"/>
      <c r="B788" s="233"/>
      <c r="C788" s="234"/>
      <c r="D788" s="235" t="s">
        <v>194</v>
      </c>
      <c r="E788" s="236" t="s">
        <v>19</v>
      </c>
      <c r="F788" s="237" t="s">
        <v>836</v>
      </c>
      <c r="G788" s="234"/>
      <c r="H788" s="236" t="s">
        <v>19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194</v>
      </c>
      <c r="AU788" s="243" t="s">
        <v>84</v>
      </c>
      <c r="AV788" s="13" t="s">
        <v>82</v>
      </c>
      <c r="AW788" s="13" t="s">
        <v>36</v>
      </c>
      <c r="AX788" s="13" t="s">
        <v>75</v>
      </c>
      <c r="AY788" s="243" t="s">
        <v>183</v>
      </c>
    </row>
    <row r="789" s="13" customFormat="1">
      <c r="A789" s="13"/>
      <c r="B789" s="233"/>
      <c r="C789" s="234"/>
      <c r="D789" s="235" t="s">
        <v>194</v>
      </c>
      <c r="E789" s="236" t="s">
        <v>19</v>
      </c>
      <c r="F789" s="237" t="s">
        <v>837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194</v>
      </c>
      <c r="AU789" s="243" t="s">
        <v>84</v>
      </c>
      <c r="AV789" s="13" t="s">
        <v>82</v>
      </c>
      <c r="AW789" s="13" t="s">
        <v>36</v>
      </c>
      <c r="AX789" s="13" t="s">
        <v>75</v>
      </c>
      <c r="AY789" s="243" t="s">
        <v>183</v>
      </c>
    </row>
    <row r="790" s="13" customFormat="1">
      <c r="A790" s="13"/>
      <c r="B790" s="233"/>
      <c r="C790" s="234"/>
      <c r="D790" s="235" t="s">
        <v>194</v>
      </c>
      <c r="E790" s="236" t="s">
        <v>19</v>
      </c>
      <c r="F790" s="237" t="s">
        <v>838</v>
      </c>
      <c r="G790" s="234"/>
      <c r="H790" s="236" t="s">
        <v>19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194</v>
      </c>
      <c r="AU790" s="243" t="s">
        <v>84</v>
      </c>
      <c r="AV790" s="13" t="s">
        <v>82</v>
      </c>
      <c r="AW790" s="13" t="s">
        <v>36</v>
      </c>
      <c r="AX790" s="13" t="s">
        <v>75</v>
      </c>
      <c r="AY790" s="243" t="s">
        <v>183</v>
      </c>
    </row>
    <row r="791" s="13" customFormat="1">
      <c r="A791" s="13"/>
      <c r="B791" s="233"/>
      <c r="C791" s="234"/>
      <c r="D791" s="235" t="s">
        <v>194</v>
      </c>
      <c r="E791" s="236" t="s">
        <v>19</v>
      </c>
      <c r="F791" s="237" t="s">
        <v>770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194</v>
      </c>
      <c r="AU791" s="243" t="s">
        <v>84</v>
      </c>
      <c r="AV791" s="13" t="s">
        <v>82</v>
      </c>
      <c r="AW791" s="13" t="s">
        <v>36</v>
      </c>
      <c r="AX791" s="13" t="s">
        <v>75</v>
      </c>
      <c r="AY791" s="243" t="s">
        <v>183</v>
      </c>
    </row>
    <row r="792" s="13" customFormat="1">
      <c r="A792" s="13"/>
      <c r="B792" s="233"/>
      <c r="C792" s="234"/>
      <c r="D792" s="235" t="s">
        <v>194</v>
      </c>
      <c r="E792" s="236" t="s">
        <v>19</v>
      </c>
      <c r="F792" s="237" t="s">
        <v>839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194</v>
      </c>
      <c r="AU792" s="243" t="s">
        <v>84</v>
      </c>
      <c r="AV792" s="13" t="s">
        <v>82</v>
      </c>
      <c r="AW792" s="13" t="s">
        <v>36</v>
      </c>
      <c r="AX792" s="13" t="s">
        <v>75</v>
      </c>
      <c r="AY792" s="243" t="s">
        <v>183</v>
      </c>
    </row>
    <row r="793" s="13" customFormat="1">
      <c r="A793" s="13"/>
      <c r="B793" s="233"/>
      <c r="C793" s="234"/>
      <c r="D793" s="235" t="s">
        <v>194</v>
      </c>
      <c r="E793" s="236" t="s">
        <v>19</v>
      </c>
      <c r="F793" s="237" t="s">
        <v>840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194</v>
      </c>
      <c r="AU793" s="243" t="s">
        <v>84</v>
      </c>
      <c r="AV793" s="13" t="s">
        <v>82</v>
      </c>
      <c r="AW793" s="13" t="s">
        <v>36</v>
      </c>
      <c r="AX793" s="13" t="s">
        <v>75</v>
      </c>
      <c r="AY793" s="243" t="s">
        <v>183</v>
      </c>
    </row>
    <row r="794" s="13" customFormat="1">
      <c r="A794" s="13"/>
      <c r="B794" s="233"/>
      <c r="C794" s="234"/>
      <c r="D794" s="235" t="s">
        <v>194</v>
      </c>
      <c r="E794" s="236" t="s">
        <v>19</v>
      </c>
      <c r="F794" s="237" t="s">
        <v>759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194</v>
      </c>
      <c r="AU794" s="243" t="s">
        <v>84</v>
      </c>
      <c r="AV794" s="13" t="s">
        <v>82</v>
      </c>
      <c r="AW794" s="13" t="s">
        <v>36</v>
      </c>
      <c r="AX794" s="13" t="s">
        <v>75</v>
      </c>
      <c r="AY794" s="243" t="s">
        <v>183</v>
      </c>
    </row>
    <row r="795" s="13" customFormat="1">
      <c r="A795" s="13"/>
      <c r="B795" s="233"/>
      <c r="C795" s="234"/>
      <c r="D795" s="235" t="s">
        <v>194</v>
      </c>
      <c r="E795" s="236" t="s">
        <v>19</v>
      </c>
      <c r="F795" s="237" t="s">
        <v>760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194</v>
      </c>
      <c r="AU795" s="243" t="s">
        <v>84</v>
      </c>
      <c r="AV795" s="13" t="s">
        <v>82</v>
      </c>
      <c r="AW795" s="13" t="s">
        <v>36</v>
      </c>
      <c r="AX795" s="13" t="s">
        <v>75</v>
      </c>
      <c r="AY795" s="243" t="s">
        <v>183</v>
      </c>
    </row>
    <row r="796" s="13" customFormat="1">
      <c r="A796" s="13"/>
      <c r="B796" s="233"/>
      <c r="C796" s="234"/>
      <c r="D796" s="235" t="s">
        <v>194</v>
      </c>
      <c r="E796" s="236" t="s">
        <v>19</v>
      </c>
      <c r="F796" s="237" t="s">
        <v>761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194</v>
      </c>
      <c r="AU796" s="243" t="s">
        <v>84</v>
      </c>
      <c r="AV796" s="13" t="s">
        <v>82</v>
      </c>
      <c r="AW796" s="13" t="s">
        <v>36</v>
      </c>
      <c r="AX796" s="13" t="s">
        <v>75</v>
      </c>
      <c r="AY796" s="243" t="s">
        <v>183</v>
      </c>
    </row>
    <row r="797" s="14" customFormat="1">
      <c r="A797" s="14"/>
      <c r="B797" s="244"/>
      <c r="C797" s="245"/>
      <c r="D797" s="235" t="s">
        <v>194</v>
      </c>
      <c r="E797" s="246" t="s">
        <v>19</v>
      </c>
      <c r="F797" s="247" t="s">
        <v>1430</v>
      </c>
      <c r="G797" s="245"/>
      <c r="H797" s="248">
        <v>3.4199999999999999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194</v>
      </c>
      <c r="AU797" s="254" t="s">
        <v>84</v>
      </c>
      <c r="AV797" s="14" t="s">
        <v>84</v>
      </c>
      <c r="AW797" s="14" t="s">
        <v>36</v>
      </c>
      <c r="AX797" s="14" t="s">
        <v>75</v>
      </c>
      <c r="AY797" s="254" t="s">
        <v>183</v>
      </c>
    </row>
    <row r="798" s="15" customFormat="1">
      <c r="A798" s="15"/>
      <c r="B798" s="259"/>
      <c r="C798" s="260"/>
      <c r="D798" s="235" t="s">
        <v>194</v>
      </c>
      <c r="E798" s="261" t="s">
        <v>19</v>
      </c>
      <c r="F798" s="262" t="s">
        <v>320</v>
      </c>
      <c r="G798" s="260"/>
      <c r="H798" s="263">
        <v>3.4199999999999999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9" t="s">
        <v>194</v>
      </c>
      <c r="AU798" s="269" t="s">
        <v>84</v>
      </c>
      <c r="AV798" s="15" t="s">
        <v>190</v>
      </c>
      <c r="AW798" s="15" t="s">
        <v>36</v>
      </c>
      <c r="AX798" s="15" t="s">
        <v>82</v>
      </c>
      <c r="AY798" s="269" t="s">
        <v>183</v>
      </c>
    </row>
    <row r="799" s="2" customFormat="1" ht="37.8" customHeight="1">
      <c r="A799" s="40"/>
      <c r="B799" s="41"/>
      <c r="C799" s="215" t="s">
        <v>381</v>
      </c>
      <c r="D799" s="215" t="s">
        <v>185</v>
      </c>
      <c r="E799" s="216" t="s">
        <v>1431</v>
      </c>
      <c r="F799" s="217" t="s">
        <v>1432</v>
      </c>
      <c r="G799" s="218" t="s">
        <v>304</v>
      </c>
      <c r="H799" s="219">
        <v>4.5599999999999996</v>
      </c>
      <c r="I799" s="220"/>
      <c r="J799" s="221">
        <f>ROUND(I799*H799,2)</f>
        <v>0</v>
      </c>
      <c r="K799" s="217" t="s">
        <v>189</v>
      </c>
      <c r="L799" s="46"/>
      <c r="M799" s="222" t="s">
        <v>19</v>
      </c>
      <c r="N799" s="223" t="s">
        <v>46</v>
      </c>
      <c r="O799" s="86"/>
      <c r="P799" s="224">
        <f>O799*H799</f>
        <v>0</v>
      </c>
      <c r="Q799" s="224">
        <v>0.0083540799999999998</v>
      </c>
      <c r="R799" s="224">
        <f>Q799*H799</f>
        <v>0.038094604799999994</v>
      </c>
      <c r="S799" s="224">
        <v>0</v>
      </c>
      <c r="T799" s="225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6" t="s">
        <v>190</v>
      </c>
      <c r="AT799" s="226" t="s">
        <v>185</v>
      </c>
      <c r="AU799" s="226" t="s">
        <v>84</v>
      </c>
      <c r="AY799" s="19" t="s">
        <v>183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9" t="s">
        <v>82</v>
      </c>
      <c r="BK799" s="227">
        <f>ROUND(I799*H799,2)</f>
        <v>0</v>
      </c>
      <c r="BL799" s="19" t="s">
        <v>190</v>
      </c>
      <c r="BM799" s="226" t="s">
        <v>1433</v>
      </c>
    </row>
    <row r="800" s="2" customFormat="1">
      <c r="A800" s="40"/>
      <c r="B800" s="41"/>
      <c r="C800" s="42"/>
      <c r="D800" s="228" t="s">
        <v>192</v>
      </c>
      <c r="E800" s="42"/>
      <c r="F800" s="229" t="s">
        <v>1434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192</v>
      </c>
      <c r="AU800" s="19" t="s">
        <v>84</v>
      </c>
    </row>
    <row r="801" s="13" customFormat="1">
      <c r="A801" s="13"/>
      <c r="B801" s="233"/>
      <c r="C801" s="234"/>
      <c r="D801" s="235" t="s">
        <v>194</v>
      </c>
      <c r="E801" s="236" t="s">
        <v>19</v>
      </c>
      <c r="F801" s="237" t="s">
        <v>1435</v>
      </c>
      <c r="G801" s="234"/>
      <c r="H801" s="236" t="s">
        <v>19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194</v>
      </c>
      <c r="AU801" s="243" t="s">
        <v>84</v>
      </c>
      <c r="AV801" s="13" t="s">
        <v>82</v>
      </c>
      <c r="AW801" s="13" t="s">
        <v>36</v>
      </c>
      <c r="AX801" s="13" t="s">
        <v>75</v>
      </c>
      <c r="AY801" s="243" t="s">
        <v>183</v>
      </c>
    </row>
    <row r="802" s="13" customFormat="1">
      <c r="A802" s="13"/>
      <c r="B802" s="233"/>
      <c r="C802" s="234"/>
      <c r="D802" s="235" t="s">
        <v>194</v>
      </c>
      <c r="E802" s="236" t="s">
        <v>19</v>
      </c>
      <c r="F802" s="237" t="s">
        <v>1436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194</v>
      </c>
      <c r="AU802" s="243" t="s">
        <v>84</v>
      </c>
      <c r="AV802" s="13" t="s">
        <v>82</v>
      </c>
      <c r="AW802" s="13" t="s">
        <v>36</v>
      </c>
      <c r="AX802" s="13" t="s">
        <v>75</v>
      </c>
      <c r="AY802" s="243" t="s">
        <v>183</v>
      </c>
    </row>
    <row r="803" s="13" customFormat="1">
      <c r="A803" s="13"/>
      <c r="B803" s="233"/>
      <c r="C803" s="234"/>
      <c r="D803" s="235" t="s">
        <v>194</v>
      </c>
      <c r="E803" s="236" t="s">
        <v>19</v>
      </c>
      <c r="F803" s="237" t="s">
        <v>1437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194</v>
      </c>
      <c r="AU803" s="243" t="s">
        <v>84</v>
      </c>
      <c r="AV803" s="13" t="s">
        <v>82</v>
      </c>
      <c r="AW803" s="13" t="s">
        <v>36</v>
      </c>
      <c r="AX803" s="13" t="s">
        <v>75</v>
      </c>
      <c r="AY803" s="243" t="s">
        <v>183</v>
      </c>
    </row>
    <row r="804" s="13" customFormat="1">
      <c r="A804" s="13"/>
      <c r="B804" s="233"/>
      <c r="C804" s="234"/>
      <c r="D804" s="235" t="s">
        <v>194</v>
      </c>
      <c r="E804" s="236" t="s">
        <v>19</v>
      </c>
      <c r="F804" s="237" t="s">
        <v>1438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194</v>
      </c>
      <c r="AU804" s="243" t="s">
        <v>84</v>
      </c>
      <c r="AV804" s="13" t="s">
        <v>82</v>
      </c>
      <c r="AW804" s="13" t="s">
        <v>36</v>
      </c>
      <c r="AX804" s="13" t="s">
        <v>75</v>
      </c>
      <c r="AY804" s="243" t="s">
        <v>183</v>
      </c>
    </row>
    <row r="805" s="13" customFormat="1">
      <c r="A805" s="13"/>
      <c r="B805" s="233"/>
      <c r="C805" s="234"/>
      <c r="D805" s="235" t="s">
        <v>194</v>
      </c>
      <c r="E805" s="236" t="s">
        <v>19</v>
      </c>
      <c r="F805" s="237" t="s">
        <v>1439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194</v>
      </c>
      <c r="AU805" s="243" t="s">
        <v>84</v>
      </c>
      <c r="AV805" s="13" t="s">
        <v>82</v>
      </c>
      <c r="AW805" s="13" t="s">
        <v>36</v>
      </c>
      <c r="AX805" s="13" t="s">
        <v>75</v>
      </c>
      <c r="AY805" s="243" t="s">
        <v>183</v>
      </c>
    </row>
    <row r="806" s="13" customFormat="1">
      <c r="A806" s="13"/>
      <c r="B806" s="233"/>
      <c r="C806" s="234"/>
      <c r="D806" s="235" t="s">
        <v>194</v>
      </c>
      <c r="E806" s="236" t="s">
        <v>19</v>
      </c>
      <c r="F806" s="237" t="s">
        <v>1440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194</v>
      </c>
      <c r="AU806" s="243" t="s">
        <v>84</v>
      </c>
      <c r="AV806" s="13" t="s">
        <v>82</v>
      </c>
      <c r="AW806" s="13" t="s">
        <v>36</v>
      </c>
      <c r="AX806" s="13" t="s">
        <v>75</v>
      </c>
      <c r="AY806" s="243" t="s">
        <v>183</v>
      </c>
    </row>
    <row r="807" s="13" customFormat="1">
      <c r="A807" s="13"/>
      <c r="B807" s="233"/>
      <c r="C807" s="234"/>
      <c r="D807" s="235" t="s">
        <v>194</v>
      </c>
      <c r="E807" s="236" t="s">
        <v>19</v>
      </c>
      <c r="F807" s="237" t="s">
        <v>839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194</v>
      </c>
      <c r="AU807" s="243" t="s">
        <v>84</v>
      </c>
      <c r="AV807" s="13" t="s">
        <v>82</v>
      </c>
      <c r="AW807" s="13" t="s">
        <v>36</v>
      </c>
      <c r="AX807" s="13" t="s">
        <v>75</v>
      </c>
      <c r="AY807" s="243" t="s">
        <v>183</v>
      </c>
    </row>
    <row r="808" s="13" customFormat="1">
      <c r="A808" s="13"/>
      <c r="B808" s="233"/>
      <c r="C808" s="234"/>
      <c r="D808" s="235" t="s">
        <v>194</v>
      </c>
      <c r="E808" s="236" t="s">
        <v>19</v>
      </c>
      <c r="F808" s="237" t="s">
        <v>1441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194</v>
      </c>
      <c r="AU808" s="243" t="s">
        <v>84</v>
      </c>
      <c r="AV808" s="13" t="s">
        <v>82</v>
      </c>
      <c r="AW808" s="13" t="s">
        <v>36</v>
      </c>
      <c r="AX808" s="13" t="s">
        <v>75</v>
      </c>
      <c r="AY808" s="243" t="s">
        <v>183</v>
      </c>
    </row>
    <row r="809" s="13" customFormat="1">
      <c r="A809" s="13"/>
      <c r="B809" s="233"/>
      <c r="C809" s="234"/>
      <c r="D809" s="235" t="s">
        <v>194</v>
      </c>
      <c r="E809" s="236" t="s">
        <v>19</v>
      </c>
      <c r="F809" s="237" t="s">
        <v>1442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194</v>
      </c>
      <c r="AU809" s="243" t="s">
        <v>84</v>
      </c>
      <c r="AV809" s="13" t="s">
        <v>82</v>
      </c>
      <c r="AW809" s="13" t="s">
        <v>36</v>
      </c>
      <c r="AX809" s="13" t="s">
        <v>75</v>
      </c>
      <c r="AY809" s="243" t="s">
        <v>183</v>
      </c>
    </row>
    <row r="810" s="14" customFormat="1">
      <c r="A810" s="14"/>
      <c r="B810" s="244"/>
      <c r="C810" s="245"/>
      <c r="D810" s="235" t="s">
        <v>194</v>
      </c>
      <c r="E810" s="246" t="s">
        <v>19</v>
      </c>
      <c r="F810" s="247" t="s">
        <v>1443</v>
      </c>
      <c r="G810" s="245"/>
      <c r="H810" s="248">
        <v>4.5599999999999996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194</v>
      </c>
      <c r="AU810" s="254" t="s">
        <v>84</v>
      </c>
      <c r="AV810" s="14" t="s">
        <v>84</v>
      </c>
      <c r="AW810" s="14" t="s">
        <v>36</v>
      </c>
      <c r="AX810" s="14" t="s">
        <v>75</v>
      </c>
      <c r="AY810" s="254" t="s">
        <v>183</v>
      </c>
    </row>
    <row r="811" s="15" customFormat="1">
      <c r="A811" s="15"/>
      <c r="B811" s="259"/>
      <c r="C811" s="260"/>
      <c r="D811" s="235" t="s">
        <v>194</v>
      </c>
      <c r="E811" s="261" t="s">
        <v>19</v>
      </c>
      <c r="F811" s="262" t="s">
        <v>320</v>
      </c>
      <c r="G811" s="260"/>
      <c r="H811" s="263">
        <v>4.5599999999999996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9" t="s">
        <v>194</v>
      </c>
      <c r="AU811" s="269" t="s">
        <v>84</v>
      </c>
      <c r="AV811" s="15" t="s">
        <v>190</v>
      </c>
      <c r="AW811" s="15" t="s">
        <v>36</v>
      </c>
      <c r="AX811" s="15" t="s">
        <v>82</v>
      </c>
      <c r="AY811" s="269" t="s">
        <v>183</v>
      </c>
    </row>
    <row r="812" s="2" customFormat="1" ht="16.5" customHeight="1">
      <c r="A812" s="40"/>
      <c r="B812" s="41"/>
      <c r="C812" s="270" t="s">
        <v>478</v>
      </c>
      <c r="D812" s="270" t="s">
        <v>348</v>
      </c>
      <c r="E812" s="271" t="s">
        <v>1444</v>
      </c>
      <c r="F812" s="272" t="s">
        <v>1445</v>
      </c>
      <c r="G812" s="273" t="s">
        <v>304</v>
      </c>
      <c r="H812" s="274">
        <v>4.8300000000000001</v>
      </c>
      <c r="I812" s="275"/>
      <c r="J812" s="276">
        <f>ROUND(I812*H812,2)</f>
        <v>0</v>
      </c>
      <c r="K812" s="272" t="s">
        <v>189</v>
      </c>
      <c r="L812" s="277"/>
      <c r="M812" s="278" t="s">
        <v>19</v>
      </c>
      <c r="N812" s="279" t="s">
        <v>46</v>
      </c>
      <c r="O812" s="86"/>
      <c r="P812" s="224">
        <f>O812*H812</f>
        <v>0</v>
      </c>
      <c r="Q812" s="224">
        <v>0.0015</v>
      </c>
      <c r="R812" s="224">
        <f>Q812*H812</f>
        <v>0.0072450000000000006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226</v>
      </c>
      <c r="AT812" s="226" t="s">
        <v>348</v>
      </c>
      <c r="AU812" s="226" t="s">
        <v>84</v>
      </c>
      <c r="AY812" s="19" t="s">
        <v>183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82</v>
      </c>
      <c r="BK812" s="227">
        <f>ROUND(I812*H812,2)</f>
        <v>0</v>
      </c>
      <c r="BL812" s="19" t="s">
        <v>190</v>
      </c>
      <c r="BM812" s="226" t="s">
        <v>1446</v>
      </c>
    </row>
    <row r="813" s="14" customFormat="1">
      <c r="A813" s="14"/>
      <c r="B813" s="244"/>
      <c r="C813" s="245"/>
      <c r="D813" s="235" t="s">
        <v>194</v>
      </c>
      <c r="E813" s="245"/>
      <c r="F813" s="247" t="s">
        <v>1447</v>
      </c>
      <c r="G813" s="245"/>
      <c r="H813" s="248">
        <v>4.8300000000000001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194</v>
      </c>
      <c r="AU813" s="254" t="s">
        <v>84</v>
      </c>
      <c r="AV813" s="14" t="s">
        <v>84</v>
      </c>
      <c r="AW813" s="14" t="s">
        <v>4</v>
      </c>
      <c r="AX813" s="14" t="s">
        <v>82</v>
      </c>
      <c r="AY813" s="254" t="s">
        <v>183</v>
      </c>
    </row>
    <row r="814" s="2" customFormat="1" ht="24.15" customHeight="1">
      <c r="A814" s="40"/>
      <c r="B814" s="41"/>
      <c r="C814" s="215" t="s">
        <v>391</v>
      </c>
      <c r="D814" s="215" t="s">
        <v>185</v>
      </c>
      <c r="E814" s="216" t="s">
        <v>846</v>
      </c>
      <c r="F814" s="217" t="s">
        <v>847</v>
      </c>
      <c r="G814" s="218" t="s">
        <v>304</v>
      </c>
      <c r="H814" s="219">
        <v>3.4199999999999999</v>
      </c>
      <c r="I814" s="220"/>
      <c r="J814" s="221">
        <f>ROUND(I814*H814,2)</f>
        <v>0</v>
      </c>
      <c r="K814" s="217" t="s">
        <v>189</v>
      </c>
      <c r="L814" s="46"/>
      <c r="M814" s="222" t="s">
        <v>19</v>
      </c>
      <c r="N814" s="223" t="s">
        <v>46</v>
      </c>
      <c r="O814" s="86"/>
      <c r="P814" s="224">
        <f>O814*H814</f>
        <v>0</v>
      </c>
      <c r="Q814" s="224">
        <v>0.0085924160000000003</v>
      </c>
      <c r="R814" s="224">
        <f>Q814*H814</f>
        <v>0.029386062720000002</v>
      </c>
      <c r="S814" s="224">
        <v>0</v>
      </c>
      <c r="T814" s="225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6" t="s">
        <v>190</v>
      </c>
      <c r="AT814" s="226" t="s">
        <v>185</v>
      </c>
      <c r="AU814" s="226" t="s">
        <v>84</v>
      </c>
      <c r="AY814" s="19" t="s">
        <v>183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9" t="s">
        <v>82</v>
      </c>
      <c r="BK814" s="227">
        <f>ROUND(I814*H814,2)</f>
        <v>0</v>
      </c>
      <c r="BL814" s="19" t="s">
        <v>190</v>
      </c>
      <c r="BM814" s="226" t="s">
        <v>1448</v>
      </c>
    </row>
    <row r="815" s="2" customFormat="1">
      <c r="A815" s="40"/>
      <c r="B815" s="41"/>
      <c r="C815" s="42"/>
      <c r="D815" s="228" t="s">
        <v>192</v>
      </c>
      <c r="E815" s="42"/>
      <c r="F815" s="229" t="s">
        <v>849</v>
      </c>
      <c r="G815" s="42"/>
      <c r="H815" s="42"/>
      <c r="I815" s="230"/>
      <c r="J815" s="42"/>
      <c r="K815" s="42"/>
      <c r="L815" s="46"/>
      <c r="M815" s="231"/>
      <c r="N815" s="232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192</v>
      </c>
      <c r="AU815" s="19" t="s">
        <v>84</v>
      </c>
    </row>
    <row r="816" s="13" customFormat="1">
      <c r="A816" s="13"/>
      <c r="B816" s="233"/>
      <c r="C816" s="234"/>
      <c r="D816" s="235" t="s">
        <v>194</v>
      </c>
      <c r="E816" s="236" t="s">
        <v>19</v>
      </c>
      <c r="F816" s="237" t="s">
        <v>833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194</v>
      </c>
      <c r="AU816" s="243" t="s">
        <v>84</v>
      </c>
      <c r="AV816" s="13" t="s">
        <v>82</v>
      </c>
      <c r="AW816" s="13" t="s">
        <v>36</v>
      </c>
      <c r="AX816" s="13" t="s">
        <v>75</v>
      </c>
      <c r="AY816" s="243" t="s">
        <v>183</v>
      </c>
    </row>
    <row r="817" s="13" customFormat="1">
      <c r="A817" s="13"/>
      <c r="B817" s="233"/>
      <c r="C817" s="234"/>
      <c r="D817" s="235" t="s">
        <v>194</v>
      </c>
      <c r="E817" s="236" t="s">
        <v>19</v>
      </c>
      <c r="F817" s="237" t="s">
        <v>834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194</v>
      </c>
      <c r="AU817" s="243" t="s">
        <v>84</v>
      </c>
      <c r="AV817" s="13" t="s">
        <v>82</v>
      </c>
      <c r="AW817" s="13" t="s">
        <v>36</v>
      </c>
      <c r="AX817" s="13" t="s">
        <v>75</v>
      </c>
      <c r="AY817" s="243" t="s">
        <v>183</v>
      </c>
    </row>
    <row r="818" s="13" customFormat="1">
      <c r="A818" s="13"/>
      <c r="B818" s="233"/>
      <c r="C818" s="234"/>
      <c r="D818" s="235" t="s">
        <v>194</v>
      </c>
      <c r="E818" s="236" t="s">
        <v>19</v>
      </c>
      <c r="F818" s="237" t="s">
        <v>835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194</v>
      </c>
      <c r="AU818" s="243" t="s">
        <v>84</v>
      </c>
      <c r="AV818" s="13" t="s">
        <v>82</v>
      </c>
      <c r="AW818" s="13" t="s">
        <v>36</v>
      </c>
      <c r="AX818" s="13" t="s">
        <v>75</v>
      </c>
      <c r="AY818" s="243" t="s">
        <v>183</v>
      </c>
    </row>
    <row r="819" s="13" customFormat="1">
      <c r="A819" s="13"/>
      <c r="B819" s="233"/>
      <c r="C819" s="234"/>
      <c r="D819" s="235" t="s">
        <v>194</v>
      </c>
      <c r="E819" s="236" t="s">
        <v>19</v>
      </c>
      <c r="F819" s="237" t="s">
        <v>836</v>
      </c>
      <c r="G819" s="234"/>
      <c r="H819" s="236" t="s">
        <v>19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194</v>
      </c>
      <c r="AU819" s="243" t="s">
        <v>84</v>
      </c>
      <c r="AV819" s="13" t="s">
        <v>82</v>
      </c>
      <c r="AW819" s="13" t="s">
        <v>36</v>
      </c>
      <c r="AX819" s="13" t="s">
        <v>75</v>
      </c>
      <c r="AY819" s="243" t="s">
        <v>183</v>
      </c>
    </row>
    <row r="820" s="13" customFormat="1">
      <c r="A820" s="13"/>
      <c r="B820" s="233"/>
      <c r="C820" s="234"/>
      <c r="D820" s="235" t="s">
        <v>194</v>
      </c>
      <c r="E820" s="236" t="s">
        <v>19</v>
      </c>
      <c r="F820" s="237" t="s">
        <v>837</v>
      </c>
      <c r="G820" s="234"/>
      <c r="H820" s="236" t="s">
        <v>19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194</v>
      </c>
      <c r="AU820" s="243" t="s">
        <v>84</v>
      </c>
      <c r="AV820" s="13" t="s">
        <v>82</v>
      </c>
      <c r="AW820" s="13" t="s">
        <v>36</v>
      </c>
      <c r="AX820" s="13" t="s">
        <v>75</v>
      </c>
      <c r="AY820" s="243" t="s">
        <v>183</v>
      </c>
    </row>
    <row r="821" s="13" customFormat="1">
      <c r="A821" s="13"/>
      <c r="B821" s="233"/>
      <c r="C821" s="234"/>
      <c r="D821" s="235" t="s">
        <v>194</v>
      </c>
      <c r="E821" s="236" t="s">
        <v>19</v>
      </c>
      <c r="F821" s="237" t="s">
        <v>838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194</v>
      </c>
      <c r="AU821" s="243" t="s">
        <v>84</v>
      </c>
      <c r="AV821" s="13" t="s">
        <v>82</v>
      </c>
      <c r="AW821" s="13" t="s">
        <v>36</v>
      </c>
      <c r="AX821" s="13" t="s">
        <v>75</v>
      </c>
      <c r="AY821" s="243" t="s">
        <v>183</v>
      </c>
    </row>
    <row r="822" s="13" customFormat="1">
      <c r="A822" s="13"/>
      <c r="B822" s="233"/>
      <c r="C822" s="234"/>
      <c r="D822" s="235" t="s">
        <v>194</v>
      </c>
      <c r="E822" s="236" t="s">
        <v>19</v>
      </c>
      <c r="F822" s="237" t="s">
        <v>770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194</v>
      </c>
      <c r="AU822" s="243" t="s">
        <v>84</v>
      </c>
      <c r="AV822" s="13" t="s">
        <v>82</v>
      </c>
      <c r="AW822" s="13" t="s">
        <v>36</v>
      </c>
      <c r="AX822" s="13" t="s">
        <v>75</v>
      </c>
      <c r="AY822" s="243" t="s">
        <v>183</v>
      </c>
    </row>
    <row r="823" s="13" customFormat="1">
      <c r="A823" s="13"/>
      <c r="B823" s="233"/>
      <c r="C823" s="234"/>
      <c r="D823" s="235" t="s">
        <v>194</v>
      </c>
      <c r="E823" s="236" t="s">
        <v>19</v>
      </c>
      <c r="F823" s="237" t="s">
        <v>839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194</v>
      </c>
      <c r="AU823" s="243" t="s">
        <v>84</v>
      </c>
      <c r="AV823" s="13" t="s">
        <v>82</v>
      </c>
      <c r="AW823" s="13" t="s">
        <v>36</v>
      </c>
      <c r="AX823" s="13" t="s">
        <v>75</v>
      </c>
      <c r="AY823" s="243" t="s">
        <v>183</v>
      </c>
    </row>
    <row r="824" s="13" customFormat="1">
      <c r="A824" s="13"/>
      <c r="B824" s="233"/>
      <c r="C824" s="234"/>
      <c r="D824" s="235" t="s">
        <v>194</v>
      </c>
      <c r="E824" s="236" t="s">
        <v>19</v>
      </c>
      <c r="F824" s="237" t="s">
        <v>840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194</v>
      </c>
      <c r="AU824" s="243" t="s">
        <v>84</v>
      </c>
      <c r="AV824" s="13" t="s">
        <v>82</v>
      </c>
      <c r="AW824" s="13" t="s">
        <v>36</v>
      </c>
      <c r="AX824" s="13" t="s">
        <v>75</v>
      </c>
      <c r="AY824" s="243" t="s">
        <v>183</v>
      </c>
    </row>
    <row r="825" s="13" customFormat="1">
      <c r="A825" s="13"/>
      <c r="B825" s="233"/>
      <c r="C825" s="234"/>
      <c r="D825" s="235" t="s">
        <v>194</v>
      </c>
      <c r="E825" s="236" t="s">
        <v>19</v>
      </c>
      <c r="F825" s="237" t="s">
        <v>759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194</v>
      </c>
      <c r="AU825" s="243" t="s">
        <v>84</v>
      </c>
      <c r="AV825" s="13" t="s">
        <v>82</v>
      </c>
      <c r="AW825" s="13" t="s">
        <v>36</v>
      </c>
      <c r="AX825" s="13" t="s">
        <v>75</v>
      </c>
      <c r="AY825" s="243" t="s">
        <v>183</v>
      </c>
    </row>
    <row r="826" s="13" customFormat="1">
      <c r="A826" s="13"/>
      <c r="B826" s="233"/>
      <c r="C826" s="234"/>
      <c r="D826" s="235" t="s">
        <v>194</v>
      </c>
      <c r="E826" s="236" t="s">
        <v>19</v>
      </c>
      <c r="F826" s="237" t="s">
        <v>760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194</v>
      </c>
      <c r="AU826" s="243" t="s">
        <v>84</v>
      </c>
      <c r="AV826" s="13" t="s">
        <v>82</v>
      </c>
      <c r="AW826" s="13" t="s">
        <v>36</v>
      </c>
      <c r="AX826" s="13" t="s">
        <v>75</v>
      </c>
      <c r="AY826" s="243" t="s">
        <v>183</v>
      </c>
    </row>
    <row r="827" s="13" customFormat="1">
      <c r="A827" s="13"/>
      <c r="B827" s="233"/>
      <c r="C827" s="234"/>
      <c r="D827" s="235" t="s">
        <v>194</v>
      </c>
      <c r="E827" s="236" t="s">
        <v>19</v>
      </c>
      <c r="F827" s="237" t="s">
        <v>761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194</v>
      </c>
      <c r="AU827" s="243" t="s">
        <v>84</v>
      </c>
      <c r="AV827" s="13" t="s">
        <v>82</v>
      </c>
      <c r="AW827" s="13" t="s">
        <v>36</v>
      </c>
      <c r="AX827" s="13" t="s">
        <v>75</v>
      </c>
      <c r="AY827" s="243" t="s">
        <v>183</v>
      </c>
    </row>
    <row r="828" s="14" customFormat="1">
      <c r="A828" s="14"/>
      <c r="B828" s="244"/>
      <c r="C828" s="245"/>
      <c r="D828" s="235" t="s">
        <v>194</v>
      </c>
      <c r="E828" s="246" t="s">
        <v>19</v>
      </c>
      <c r="F828" s="247" t="s">
        <v>1430</v>
      </c>
      <c r="G828" s="245"/>
      <c r="H828" s="248">
        <v>3.4199999999999999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194</v>
      </c>
      <c r="AU828" s="254" t="s">
        <v>84</v>
      </c>
      <c r="AV828" s="14" t="s">
        <v>84</v>
      </c>
      <c r="AW828" s="14" t="s">
        <v>36</v>
      </c>
      <c r="AX828" s="14" t="s">
        <v>75</v>
      </c>
      <c r="AY828" s="254" t="s">
        <v>183</v>
      </c>
    </row>
    <row r="829" s="15" customFormat="1">
      <c r="A829" s="15"/>
      <c r="B829" s="259"/>
      <c r="C829" s="260"/>
      <c r="D829" s="235" t="s">
        <v>194</v>
      </c>
      <c r="E829" s="261" t="s">
        <v>19</v>
      </c>
      <c r="F829" s="262" t="s">
        <v>320</v>
      </c>
      <c r="G829" s="260"/>
      <c r="H829" s="263">
        <v>3.4199999999999999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9" t="s">
        <v>194</v>
      </c>
      <c r="AU829" s="269" t="s">
        <v>84</v>
      </c>
      <c r="AV829" s="15" t="s">
        <v>190</v>
      </c>
      <c r="AW829" s="15" t="s">
        <v>36</v>
      </c>
      <c r="AX829" s="15" t="s">
        <v>82</v>
      </c>
      <c r="AY829" s="269" t="s">
        <v>183</v>
      </c>
    </row>
    <row r="830" s="2" customFormat="1" ht="16.5" customHeight="1">
      <c r="A830" s="40"/>
      <c r="B830" s="41"/>
      <c r="C830" s="270" t="s">
        <v>498</v>
      </c>
      <c r="D830" s="270" t="s">
        <v>348</v>
      </c>
      <c r="E830" s="271" t="s">
        <v>1449</v>
      </c>
      <c r="F830" s="272" t="s">
        <v>1450</v>
      </c>
      <c r="G830" s="273" t="s">
        <v>304</v>
      </c>
      <c r="H830" s="274">
        <v>3.6749999999999998</v>
      </c>
      <c r="I830" s="275"/>
      <c r="J830" s="276">
        <f>ROUND(I830*H830,2)</f>
        <v>0</v>
      </c>
      <c r="K830" s="272" t="s">
        <v>189</v>
      </c>
      <c r="L830" s="277"/>
      <c r="M830" s="278" t="s">
        <v>19</v>
      </c>
      <c r="N830" s="279" t="s">
        <v>46</v>
      </c>
      <c r="O830" s="86"/>
      <c r="P830" s="224">
        <f>O830*H830</f>
        <v>0</v>
      </c>
      <c r="Q830" s="224">
        <v>0.0030000000000000001</v>
      </c>
      <c r="R830" s="224">
        <f>Q830*H830</f>
        <v>0.011025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226</v>
      </c>
      <c r="AT830" s="226" t="s">
        <v>348</v>
      </c>
      <c r="AU830" s="226" t="s">
        <v>84</v>
      </c>
      <c r="AY830" s="19" t="s">
        <v>183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82</v>
      </c>
      <c r="BK830" s="227">
        <f>ROUND(I830*H830,2)</f>
        <v>0</v>
      </c>
      <c r="BL830" s="19" t="s">
        <v>190</v>
      </c>
      <c r="BM830" s="226" t="s">
        <v>1451</v>
      </c>
    </row>
    <row r="831" s="14" customFormat="1">
      <c r="A831" s="14"/>
      <c r="B831" s="244"/>
      <c r="C831" s="245"/>
      <c r="D831" s="235" t="s">
        <v>194</v>
      </c>
      <c r="E831" s="245"/>
      <c r="F831" s="247" t="s">
        <v>1452</v>
      </c>
      <c r="G831" s="245"/>
      <c r="H831" s="248">
        <v>3.6749999999999998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194</v>
      </c>
      <c r="AU831" s="254" t="s">
        <v>84</v>
      </c>
      <c r="AV831" s="14" t="s">
        <v>84</v>
      </c>
      <c r="AW831" s="14" t="s">
        <v>4</v>
      </c>
      <c r="AX831" s="14" t="s">
        <v>82</v>
      </c>
      <c r="AY831" s="254" t="s">
        <v>183</v>
      </c>
    </row>
    <row r="832" s="2" customFormat="1" ht="24.15" customHeight="1">
      <c r="A832" s="40"/>
      <c r="B832" s="41"/>
      <c r="C832" s="215" t="s">
        <v>439</v>
      </c>
      <c r="D832" s="215" t="s">
        <v>185</v>
      </c>
      <c r="E832" s="216" t="s">
        <v>1453</v>
      </c>
      <c r="F832" s="217" t="s">
        <v>1454</v>
      </c>
      <c r="G832" s="218" t="s">
        <v>304</v>
      </c>
      <c r="H832" s="219">
        <v>11.4</v>
      </c>
      <c r="I832" s="220"/>
      <c r="J832" s="221">
        <f>ROUND(I832*H832,2)</f>
        <v>0</v>
      </c>
      <c r="K832" s="217" t="s">
        <v>189</v>
      </c>
      <c r="L832" s="46"/>
      <c r="M832" s="222" t="s">
        <v>19</v>
      </c>
      <c r="N832" s="223" t="s">
        <v>46</v>
      </c>
      <c r="O832" s="86"/>
      <c r="P832" s="224">
        <f>O832*H832</f>
        <v>0</v>
      </c>
      <c r="Q832" s="224">
        <v>0.0086724160000000005</v>
      </c>
      <c r="R832" s="224">
        <f>Q832*H832</f>
        <v>0.098865542400000006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190</v>
      </c>
      <c r="AT832" s="226" t="s">
        <v>185</v>
      </c>
      <c r="AU832" s="226" t="s">
        <v>84</v>
      </c>
      <c r="AY832" s="19" t="s">
        <v>183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82</v>
      </c>
      <c r="BK832" s="227">
        <f>ROUND(I832*H832,2)</f>
        <v>0</v>
      </c>
      <c r="BL832" s="19" t="s">
        <v>190</v>
      </c>
      <c r="BM832" s="226" t="s">
        <v>1455</v>
      </c>
    </row>
    <row r="833" s="2" customFormat="1">
      <c r="A833" s="40"/>
      <c r="B833" s="41"/>
      <c r="C833" s="42"/>
      <c r="D833" s="228" t="s">
        <v>192</v>
      </c>
      <c r="E833" s="42"/>
      <c r="F833" s="229" t="s">
        <v>1456</v>
      </c>
      <c r="G833" s="42"/>
      <c r="H833" s="42"/>
      <c r="I833" s="230"/>
      <c r="J833" s="42"/>
      <c r="K833" s="42"/>
      <c r="L833" s="46"/>
      <c r="M833" s="231"/>
      <c r="N833" s="232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192</v>
      </c>
      <c r="AU833" s="19" t="s">
        <v>84</v>
      </c>
    </row>
    <row r="834" s="13" customFormat="1">
      <c r="A834" s="13"/>
      <c r="B834" s="233"/>
      <c r="C834" s="234"/>
      <c r="D834" s="235" t="s">
        <v>194</v>
      </c>
      <c r="E834" s="236" t="s">
        <v>19</v>
      </c>
      <c r="F834" s="237" t="s">
        <v>766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194</v>
      </c>
      <c r="AU834" s="243" t="s">
        <v>84</v>
      </c>
      <c r="AV834" s="13" t="s">
        <v>82</v>
      </c>
      <c r="AW834" s="13" t="s">
        <v>36</v>
      </c>
      <c r="AX834" s="13" t="s">
        <v>75</v>
      </c>
      <c r="AY834" s="243" t="s">
        <v>183</v>
      </c>
    </row>
    <row r="835" s="13" customFormat="1">
      <c r="A835" s="13"/>
      <c r="B835" s="233"/>
      <c r="C835" s="234"/>
      <c r="D835" s="235" t="s">
        <v>194</v>
      </c>
      <c r="E835" s="236" t="s">
        <v>19</v>
      </c>
      <c r="F835" s="237" t="s">
        <v>751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194</v>
      </c>
      <c r="AU835" s="243" t="s">
        <v>84</v>
      </c>
      <c r="AV835" s="13" t="s">
        <v>82</v>
      </c>
      <c r="AW835" s="13" t="s">
        <v>36</v>
      </c>
      <c r="AX835" s="13" t="s">
        <v>75</v>
      </c>
      <c r="AY835" s="243" t="s">
        <v>183</v>
      </c>
    </row>
    <row r="836" s="13" customFormat="1">
      <c r="A836" s="13"/>
      <c r="B836" s="233"/>
      <c r="C836" s="234"/>
      <c r="D836" s="235" t="s">
        <v>194</v>
      </c>
      <c r="E836" s="236" t="s">
        <v>19</v>
      </c>
      <c r="F836" s="237" t="s">
        <v>767</v>
      </c>
      <c r="G836" s="234"/>
      <c r="H836" s="236" t="s">
        <v>19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194</v>
      </c>
      <c r="AU836" s="243" t="s">
        <v>84</v>
      </c>
      <c r="AV836" s="13" t="s">
        <v>82</v>
      </c>
      <c r="AW836" s="13" t="s">
        <v>36</v>
      </c>
      <c r="AX836" s="13" t="s">
        <v>75</v>
      </c>
      <c r="AY836" s="243" t="s">
        <v>183</v>
      </c>
    </row>
    <row r="837" s="13" customFormat="1">
      <c r="A837" s="13"/>
      <c r="B837" s="233"/>
      <c r="C837" s="234"/>
      <c r="D837" s="235" t="s">
        <v>194</v>
      </c>
      <c r="E837" s="236" t="s">
        <v>19</v>
      </c>
      <c r="F837" s="237" t="s">
        <v>768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194</v>
      </c>
      <c r="AU837" s="243" t="s">
        <v>84</v>
      </c>
      <c r="AV837" s="13" t="s">
        <v>82</v>
      </c>
      <c r="AW837" s="13" t="s">
        <v>36</v>
      </c>
      <c r="AX837" s="13" t="s">
        <v>75</v>
      </c>
      <c r="AY837" s="243" t="s">
        <v>183</v>
      </c>
    </row>
    <row r="838" s="13" customFormat="1">
      <c r="A838" s="13"/>
      <c r="B838" s="233"/>
      <c r="C838" s="234"/>
      <c r="D838" s="235" t="s">
        <v>194</v>
      </c>
      <c r="E838" s="236" t="s">
        <v>19</v>
      </c>
      <c r="F838" s="237" t="s">
        <v>753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194</v>
      </c>
      <c r="AU838" s="243" t="s">
        <v>84</v>
      </c>
      <c r="AV838" s="13" t="s">
        <v>82</v>
      </c>
      <c r="AW838" s="13" t="s">
        <v>36</v>
      </c>
      <c r="AX838" s="13" t="s">
        <v>75</v>
      </c>
      <c r="AY838" s="243" t="s">
        <v>183</v>
      </c>
    </row>
    <row r="839" s="13" customFormat="1">
      <c r="A839" s="13"/>
      <c r="B839" s="233"/>
      <c r="C839" s="234"/>
      <c r="D839" s="235" t="s">
        <v>194</v>
      </c>
      <c r="E839" s="236" t="s">
        <v>19</v>
      </c>
      <c r="F839" s="237" t="s">
        <v>754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194</v>
      </c>
      <c r="AU839" s="243" t="s">
        <v>84</v>
      </c>
      <c r="AV839" s="13" t="s">
        <v>82</v>
      </c>
      <c r="AW839" s="13" t="s">
        <v>36</v>
      </c>
      <c r="AX839" s="13" t="s">
        <v>75</v>
      </c>
      <c r="AY839" s="243" t="s">
        <v>183</v>
      </c>
    </row>
    <row r="840" s="13" customFormat="1">
      <c r="A840" s="13"/>
      <c r="B840" s="233"/>
      <c r="C840" s="234"/>
      <c r="D840" s="235" t="s">
        <v>194</v>
      </c>
      <c r="E840" s="236" t="s">
        <v>19</v>
      </c>
      <c r="F840" s="237" t="s">
        <v>755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194</v>
      </c>
      <c r="AU840" s="243" t="s">
        <v>84</v>
      </c>
      <c r="AV840" s="13" t="s">
        <v>82</v>
      </c>
      <c r="AW840" s="13" t="s">
        <v>36</v>
      </c>
      <c r="AX840" s="13" t="s">
        <v>75</v>
      </c>
      <c r="AY840" s="243" t="s">
        <v>183</v>
      </c>
    </row>
    <row r="841" s="13" customFormat="1">
      <c r="A841" s="13"/>
      <c r="B841" s="233"/>
      <c r="C841" s="234"/>
      <c r="D841" s="235" t="s">
        <v>194</v>
      </c>
      <c r="E841" s="236" t="s">
        <v>19</v>
      </c>
      <c r="F841" s="237" t="s">
        <v>769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194</v>
      </c>
      <c r="AU841" s="243" t="s">
        <v>84</v>
      </c>
      <c r="AV841" s="13" t="s">
        <v>82</v>
      </c>
      <c r="AW841" s="13" t="s">
        <v>36</v>
      </c>
      <c r="AX841" s="13" t="s">
        <v>75</v>
      </c>
      <c r="AY841" s="243" t="s">
        <v>183</v>
      </c>
    </row>
    <row r="842" s="13" customFormat="1">
      <c r="A842" s="13"/>
      <c r="B842" s="233"/>
      <c r="C842" s="234"/>
      <c r="D842" s="235" t="s">
        <v>194</v>
      </c>
      <c r="E842" s="236" t="s">
        <v>19</v>
      </c>
      <c r="F842" s="237" t="s">
        <v>770</v>
      </c>
      <c r="G842" s="234"/>
      <c r="H842" s="236" t="s">
        <v>19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194</v>
      </c>
      <c r="AU842" s="243" t="s">
        <v>84</v>
      </c>
      <c r="AV842" s="13" t="s">
        <v>82</v>
      </c>
      <c r="AW842" s="13" t="s">
        <v>36</v>
      </c>
      <c r="AX842" s="13" t="s">
        <v>75</v>
      </c>
      <c r="AY842" s="243" t="s">
        <v>183</v>
      </c>
    </row>
    <row r="843" s="13" customFormat="1">
      <c r="A843" s="13"/>
      <c r="B843" s="233"/>
      <c r="C843" s="234"/>
      <c r="D843" s="235" t="s">
        <v>194</v>
      </c>
      <c r="E843" s="236" t="s">
        <v>19</v>
      </c>
      <c r="F843" s="237" t="s">
        <v>758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194</v>
      </c>
      <c r="AU843" s="243" t="s">
        <v>84</v>
      </c>
      <c r="AV843" s="13" t="s">
        <v>82</v>
      </c>
      <c r="AW843" s="13" t="s">
        <v>36</v>
      </c>
      <c r="AX843" s="13" t="s">
        <v>75</v>
      </c>
      <c r="AY843" s="243" t="s">
        <v>183</v>
      </c>
    </row>
    <row r="844" s="13" customFormat="1">
      <c r="A844" s="13"/>
      <c r="B844" s="233"/>
      <c r="C844" s="234"/>
      <c r="D844" s="235" t="s">
        <v>194</v>
      </c>
      <c r="E844" s="236" t="s">
        <v>19</v>
      </c>
      <c r="F844" s="237" t="s">
        <v>759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194</v>
      </c>
      <c r="AU844" s="243" t="s">
        <v>84</v>
      </c>
      <c r="AV844" s="13" t="s">
        <v>82</v>
      </c>
      <c r="AW844" s="13" t="s">
        <v>36</v>
      </c>
      <c r="AX844" s="13" t="s">
        <v>75</v>
      </c>
      <c r="AY844" s="243" t="s">
        <v>183</v>
      </c>
    </row>
    <row r="845" s="13" customFormat="1">
      <c r="A845" s="13"/>
      <c r="B845" s="233"/>
      <c r="C845" s="234"/>
      <c r="D845" s="235" t="s">
        <v>194</v>
      </c>
      <c r="E845" s="236" t="s">
        <v>19</v>
      </c>
      <c r="F845" s="237" t="s">
        <v>760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194</v>
      </c>
      <c r="AU845" s="243" t="s">
        <v>84</v>
      </c>
      <c r="AV845" s="13" t="s">
        <v>82</v>
      </c>
      <c r="AW845" s="13" t="s">
        <v>36</v>
      </c>
      <c r="AX845" s="13" t="s">
        <v>75</v>
      </c>
      <c r="AY845" s="243" t="s">
        <v>183</v>
      </c>
    </row>
    <row r="846" s="13" customFormat="1">
      <c r="A846" s="13"/>
      <c r="B846" s="233"/>
      <c r="C846" s="234"/>
      <c r="D846" s="235" t="s">
        <v>194</v>
      </c>
      <c r="E846" s="236" t="s">
        <v>19</v>
      </c>
      <c r="F846" s="237" t="s">
        <v>761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194</v>
      </c>
      <c r="AU846" s="243" t="s">
        <v>84</v>
      </c>
      <c r="AV846" s="13" t="s">
        <v>82</v>
      </c>
      <c r="AW846" s="13" t="s">
        <v>36</v>
      </c>
      <c r="AX846" s="13" t="s">
        <v>75</v>
      </c>
      <c r="AY846" s="243" t="s">
        <v>183</v>
      </c>
    </row>
    <row r="847" s="14" customFormat="1">
      <c r="A847" s="14"/>
      <c r="B847" s="244"/>
      <c r="C847" s="245"/>
      <c r="D847" s="235" t="s">
        <v>194</v>
      </c>
      <c r="E847" s="246" t="s">
        <v>19</v>
      </c>
      <c r="F847" s="247" t="s">
        <v>771</v>
      </c>
      <c r="G847" s="245"/>
      <c r="H847" s="248">
        <v>11.4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194</v>
      </c>
      <c r="AU847" s="254" t="s">
        <v>84</v>
      </c>
      <c r="AV847" s="14" t="s">
        <v>84</v>
      </c>
      <c r="AW847" s="14" t="s">
        <v>36</v>
      </c>
      <c r="AX847" s="14" t="s">
        <v>75</v>
      </c>
      <c r="AY847" s="254" t="s">
        <v>183</v>
      </c>
    </row>
    <row r="848" s="15" customFormat="1">
      <c r="A848" s="15"/>
      <c r="B848" s="259"/>
      <c r="C848" s="260"/>
      <c r="D848" s="235" t="s">
        <v>194</v>
      </c>
      <c r="E848" s="261" t="s">
        <v>19</v>
      </c>
      <c r="F848" s="262" t="s">
        <v>320</v>
      </c>
      <c r="G848" s="260"/>
      <c r="H848" s="263">
        <v>11.4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9" t="s">
        <v>194</v>
      </c>
      <c r="AU848" s="269" t="s">
        <v>84</v>
      </c>
      <c r="AV848" s="15" t="s">
        <v>190</v>
      </c>
      <c r="AW848" s="15" t="s">
        <v>36</v>
      </c>
      <c r="AX848" s="15" t="s">
        <v>82</v>
      </c>
      <c r="AY848" s="269" t="s">
        <v>183</v>
      </c>
    </row>
    <row r="849" s="2" customFormat="1" ht="16.5" customHeight="1">
      <c r="A849" s="40"/>
      <c r="B849" s="41"/>
      <c r="C849" s="270" t="s">
        <v>508</v>
      </c>
      <c r="D849" s="270" t="s">
        <v>348</v>
      </c>
      <c r="E849" s="271" t="s">
        <v>1457</v>
      </c>
      <c r="F849" s="272" t="s">
        <v>1458</v>
      </c>
      <c r="G849" s="273" t="s">
        <v>304</v>
      </c>
      <c r="H849" s="274">
        <v>11.970000000000001</v>
      </c>
      <c r="I849" s="275"/>
      <c r="J849" s="276">
        <f>ROUND(I849*H849,2)</f>
        <v>0</v>
      </c>
      <c r="K849" s="272" t="s">
        <v>189</v>
      </c>
      <c r="L849" s="277"/>
      <c r="M849" s="278" t="s">
        <v>19</v>
      </c>
      <c r="N849" s="279" t="s">
        <v>46</v>
      </c>
      <c r="O849" s="86"/>
      <c r="P849" s="224">
        <f>O849*H849</f>
        <v>0</v>
      </c>
      <c r="Q849" s="224">
        <v>0.0034499999999999999</v>
      </c>
      <c r="R849" s="224">
        <f>Q849*H849</f>
        <v>0.0412965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226</v>
      </c>
      <c r="AT849" s="226" t="s">
        <v>348</v>
      </c>
      <c r="AU849" s="226" t="s">
        <v>84</v>
      </c>
      <c r="AY849" s="19" t="s">
        <v>183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82</v>
      </c>
      <c r="BK849" s="227">
        <f>ROUND(I849*H849,2)</f>
        <v>0</v>
      </c>
      <c r="BL849" s="19" t="s">
        <v>190</v>
      </c>
      <c r="BM849" s="226" t="s">
        <v>1459</v>
      </c>
    </row>
    <row r="850" s="14" customFormat="1">
      <c r="A850" s="14"/>
      <c r="B850" s="244"/>
      <c r="C850" s="245"/>
      <c r="D850" s="235" t="s">
        <v>194</v>
      </c>
      <c r="E850" s="245"/>
      <c r="F850" s="247" t="s">
        <v>866</v>
      </c>
      <c r="G850" s="245"/>
      <c r="H850" s="248">
        <v>11.970000000000001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194</v>
      </c>
      <c r="AU850" s="254" t="s">
        <v>84</v>
      </c>
      <c r="AV850" s="14" t="s">
        <v>84</v>
      </c>
      <c r="AW850" s="14" t="s">
        <v>4</v>
      </c>
      <c r="AX850" s="14" t="s">
        <v>82</v>
      </c>
      <c r="AY850" s="254" t="s">
        <v>183</v>
      </c>
    </row>
    <row r="851" s="2" customFormat="1" ht="16.5" customHeight="1">
      <c r="A851" s="40"/>
      <c r="B851" s="41"/>
      <c r="C851" s="215" t="s">
        <v>446</v>
      </c>
      <c r="D851" s="215" t="s">
        <v>185</v>
      </c>
      <c r="E851" s="216" t="s">
        <v>857</v>
      </c>
      <c r="F851" s="217" t="s">
        <v>858</v>
      </c>
      <c r="G851" s="218" t="s">
        <v>438</v>
      </c>
      <c r="H851" s="219">
        <v>5.7000000000000002</v>
      </c>
      <c r="I851" s="220"/>
      <c r="J851" s="221">
        <f>ROUND(I851*H851,2)</f>
        <v>0</v>
      </c>
      <c r="K851" s="217" t="s">
        <v>189</v>
      </c>
      <c r="L851" s="46"/>
      <c r="M851" s="222" t="s">
        <v>19</v>
      </c>
      <c r="N851" s="223" t="s">
        <v>46</v>
      </c>
      <c r="O851" s="86"/>
      <c r="P851" s="224">
        <f>O851*H851</f>
        <v>0</v>
      </c>
      <c r="Q851" s="224">
        <v>3.0000000000000001E-05</v>
      </c>
      <c r="R851" s="224">
        <f>Q851*H851</f>
        <v>0.00017100000000000001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190</v>
      </c>
      <c r="AT851" s="226" t="s">
        <v>185</v>
      </c>
      <c r="AU851" s="226" t="s">
        <v>84</v>
      </c>
      <c r="AY851" s="19" t="s">
        <v>183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82</v>
      </c>
      <c r="BK851" s="227">
        <f>ROUND(I851*H851,2)</f>
        <v>0</v>
      </c>
      <c r="BL851" s="19" t="s">
        <v>190</v>
      </c>
      <c r="BM851" s="226" t="s">
        <v>859</v>
      </c>
    </row>
    <row r="852" s="2" customFormat="1">
      <c r="A852" s="40"/>
      <c r="B852" s="41"/>
      <c r="C852" s="42"/>
      <c r="D852" s="228" t="s">
        <v>192</v>
      </c>
      <c r="E852" s="42"/>
      <c r="F852" s="229" t="s">
        <v>860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192</v>
      </c>
      <c r="AU852" s="19" t="s">
        <v>84</v>
      </c>
    </row>
    <row r="853" s="13" customFormat="1">
      <c r="A853" s="13"/>
      <c r="B853" s="233"/>
      <c r="C853" s="234"/>
      <c r="D853" s="235" t="s">
        <v>194</v>
      </c>
      <c r="E853" s="236" t="s">
        <v>19</v>
      </c>
      <c r="F853" s="237" t="s">
        <v>750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194</v>
      </c>
      <c r="AU853" s="243" t="s">
        <v>84</v>
      </c>
      <c r="AV853" s="13" t="s">
        <v>82</v>
      </c>
      <c r="AW853" s="13" t="s">
        <v>36</v>
      </c>
      <c r="AX853" s="13" t="s">
        <v>75</v>
      </c>
      <c r="AY853" s="243" t="s">
        <v>183</v>
      </c>
    </row>
    <row r="854" s="13" customFormat="1">
      <c r="A854" s="13"/>
      <c r="B854" s="233"/>
      <c r="C854" s="234"/>
      <c r="D854" s="235" t="s">
        <v>194</v>
      </c>
      <c r="E854" s="236" t="s">
        <v>19</v>
      </c>
      <c r="F854" s="237" t="s">
        <v>751</v>
      </c>
      <c r="G854" s="234"/>
      <c r="H854" s="236" t="s">
        <v>19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194</v>
      </c>
      <c r="AU854" s="243" t="s">
        <v>84</v>
      </c>
      <c r="AV854" s="13" t="s">
        <v>82</v>
      </c>
      <c r="AW854" s="13" t="s">
        <v>36</v>
      </c>
      <c r="AX854" s="13" t="s">
        <v>75</v>
      </c>
      <c r="AY854" s="243" t="s">
        <v>183</v>
      </c>
    </row>
    <row r="855" s="13" customFormat="1">
      <c r="A855" s="13"/>
      <c r="B855" s="233"/>
      <c r="C855" s="234"/>
      <c r="D855" s="235" t="s">
        <v>194</v>
      </c>
      <c r="E855" s="236" t="s">
        <v>19</v>
      </c>
      <c r="F855" s="237" t="s">
        <v>752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194</v>
      </c>
      <c r="AU855" s="243" t="s">
        <v>84</v>
      </c>
      <c r="AV855" s="13" t="s">
        <v>82</v>
      </c>
      <c r="AW855" s="13" t="s">
        <v>36</v>
      </c>
      <c r="AX855" s="13" t="s">
        <v>75</v>
      </c>
      <c r="AY855" s="243" t="s">
        <v>183</v>
      </c>
    </row>
    <row r="856" s="13" customFormat="1">
      <c r="A856" s="13"/>
      <c r="B856" s="233"/>
      <c r="C856" s="234"/>
      <c r="D856" s="235" t="s">
        <v>194</v>
      </c>
      <c r="E856" s="236" t="s">
        <v>19</v>
      </c>
      <c r="F856" s="237" t="s">
        <v>756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194</v>
      </c>
      <c r="AU856" s="243" t="s">
        <v>84</v>
      </c>
      <c r="AV856" s="13" t="s">
        <v>82</v>
      </c>
      <c r="AW856" s="13" t="s">
        <v>36</v>
      </c>
      <c r="AX856" s="13" t="s">
        <v>75</v>
      </c>
      <c r="AY856" s="243" t="s">
        <v>183</v>
      </c>
    </row>
    <row r="857" s="14" customFormat="1">
      <c r="A857" s="14"/>
      <c r="B857" s="244"/>
      <c r="C857" s="245"/>
      <c r="D857" s="235" t="s">
        <v>194</v>
      </c>
      <c r="E857" s="246" t="s">
        <v>19</v>
      </c>
      <c r="F857" s="247" t="s">
        <v>861</v>
      </c>
      <c r="G857" s="245"/>
      <c r="H857" s="248">
        <v>11.4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194</v>
      </c>
      <c r="AU857" s="254" t="s">
        <v>84</v>
      </c>
      <c r="AV857" s="14" t="s">
        <v>84</v>
      </c>
      <c r="AW857" s="14" t="s">
        <v>36</v>
      </c>
      <c r="AX857" s="14" t="s">
        <v>75</v>
      </c>
      <c r="AY857" s="254" t="s">
        <v>183</v>
      </c>
    </row>
    <row r="858" s="15" customFormat="1">
      <c r="A858" s="15"/>
      <c r="B858" s="259"/>
      <c r="C858" s="260"/>
      <c r="D858" s="235" t="s">
        <v>194</v>
      </c>
      <c r="E858" s="261" t="s">
        <v>19</v>
      </c>
      <c r="F858" s="262" t="s">
        <v>320</v>
      </c>
      <c r="G858" s="260"/>
      <c r="H858" s="263">
        <v>11.4</v>
      </c>
      <c r="I858" s="264"/>
      <c r="J858" s="260"/>
      <c r="K858" s="260"/>
      <c r="L858" s="265"/>
      <c r="M858" s="266"/>
      <c r="N858" s="267"/>
      <c r="O858" s="267"/>
      <c r="P858" s="267"/>
      <c r="Q858" s="267"/>
      <c r="R858" s="267"/>
      <c r="S858" s="267"/>
      <c r="T858" s="26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9" t="s">
        <v>194</v>
      </c>
      <c r="AU858" s="269" t="s">
        <v>84</v>
      </c>
      <c r="AV858" s="15" t="s">
        <v>190</v>
      </c>
      <c r="AW858" s="15" t="s">
        <v>36</v>
      </c>
      <c r="AX858" s="15" t="s">
        <v>75</v>
      </c>
      <c r="AY858" s="269" t="s">
        <v>183</v>
      </c>
    </row>
    <row r="859" s="13" customFormat="1">
      <c r="A859" s="13"/>
      <c r="B859" s="233"/>
      <c r="C859" s="234"/>
      <c r="D859" s="235" t="s">
        <v>194</v>
      </c>
      <c r="E859" s="236" t="s">
        <v>19</v>
      </c>
      <c r="F859" s="237" t="s">
        <v>766</v>
      </c>
      <c r="G859" s="234"/>
      <c r="H859" s="236" t="s">
        <v>19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194</v>
      </c>
      <c r="AU859" s="243" t="s">
        <v>84</v>
      </c>
      <c r="AV859" s="13" t="s">
        <v>82</v>
      </c>
      <c r="AW859" s="13" t="s">
        <v>36</v>
      </c>
      <c r="AX859" s="13" t="s">
        <v>75</v>
      </c>
      <c r="AY859" s="243" t="s">
        <v>183</v>
      </c>
    </row>
    <row r="860" s="13" customFormat="1">
      <c r="A860" s="13"/>
      <c r="B860" s="233"/>
      <c r="C860" s="234"/>
      <c r="D860" s="235" t="s">
        <v>194</v>
      </c>
      <c r="E860" s="236" t="s">
        <v>19</v>
      </c>
      <c r="F860" s="237" t="s">
        <v>751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194</v>
      </c>
      <c r="AU860" s="243" t="s">
        <v>84</v>
      </c>
      <c r="AV860" s="13" t="s">
        <v>82</v>
      </c>
      <c r="AW860" s="13" t="s">
        <v>36</v>
      </c>
      <c r="AX860" s="13" t="s">
        <v>75</v>
      </c>
      <c r="AY860" s="243" t="s">
        <v>183</v>
      </c>
    </row>
    <row r="861" s="13" customFormat="1">
      <c r="A861" s="13"/>
      <c r="B861" s="233"/>
      <c r="C861" s="234"/>
      <c r="D861" s="235" t="s">
        <v>194</v>
      </c>
      <c r="E861" s="236" t="s">
        <v>19</v>
      </c>
      <c r="F861" s="237" t="s">
        <v>767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194</v>
      </c>
      <c r="AU861" s="243" t="s">
        <v>84</v>
      </c>
      <c r="AV861" s="13" t="s">
        <v>82</v>
      </c>
      <c r="AW861" s="13" t="s">
        <v>36</v>
      </c>
      <c r="AX861" s="13" t="s">
        <v>75</v>
      </c>
      <c r="AY861" s="243" t="s">
        <v>183</v>
      </c>
    </row>
    <row r="862" s="13" customFormat="1">
      <c r="A862" s="13"/>
      <c r="B862" s="233"/>
      <c r="C862" s="234"/>
      <c r="D862" s="235" t="s">
        <v>194</v>
      </c>
      <c r="E862" s="236" t="s">
        <v>19</v>
      </c>
      <c r="F862" s="237" t="s">
        <v>769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194</v>
      </c>
      <c r="AU862" s="243" t="s">
        <v>84</v>
      </c>
      <c r="AV862" s="13" t="s">
        <v>82</v>
      </c>
      <c r="AW862" s="13" t="s">
        <v>36</v>
      </c>
      <c r="AX862" s="13" t="s">
        <v>75</v>
      </c>
      <c r="AY862" s="243" t="s">
        <v>183</v>
      </c>
    </row>
    <row r="863" s="14" customFormat="1">
      <c r="A863" s="14"/>
      <c r="B863" s="244"/>
      <c r="C863" s="245"/>
      <c r="D863" s="235" t="s">
        <v>194</v>
      </c>
      <c r="E863" s="246" t="s">
        <v>19</v>
      </c>
      <c r="F863" s="247" t="s">
        <v>862</v>
      </c>
      <c r="G863" s="245"/>
      <c r="H863" s="248">
        <v>5.7000000000000002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194</v>
      </c>
      <c r="AU863" s="254" t="s">
        <v>84</v>
      </c>
      <c r="AV863" s="14" t="s">
        <v>84</v>
      </c>
      <c r="AW863" s="14" t="s">
        <v>36</v>
      </c>
      <c r="AX863" s="14" t="s">
        <v>75</v>
      </c>
      <c r="AY863" s="254" t="s">
        <v>183</v>
      </c>
    </row>
    <row r="864" s="15" customFormat="1">
      <c r="A864" s="15"/>
      <c r="B864" s="259"/>
      <c r="C864" s="260"/>
      <c r="D864" s="235" t="s">
        <v>194</v>
      </c>
      <c r="E864" s="261" t="s">
        <v>19</v>
      </c>
      <c r="F864" s="262" t="s">
        <v>320</v>
      </c>
      <c r="G864" s="260"/>
      <c r="H864" s="263">
        <v>5.7000000000000002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9" t="s">
        <v>194</v>
      </c>
      <c r="AU864" s="269" t="s">
        <v>84</v>
      </c>
      <c r="AV864" s="15" t="s">
        <v>190</v>
      </c>
      <c r="AW864" s="15" t="s">
        <v>36</v>
      </c>
      <c r="AX864" s="15" t="s">
        <v>82</v>
      </c>
      <c r="AY864" s="269" t="s">
        <v>183</v>
      </c>
    </row>
    <row r="865" s="2" customFormat="1" ht="16.5" customHeight="1">
      <c r="A865" s="40"/>
      <c r="B865" s="41"/>
      <c r="C865" s="270" t="s">
        <v>452</v>
      </c>
      <c r="D865" s="270" t="s">
        <v>348</v>
      </c>
      <c r="E865" s="271" t="s">
        <v>1460</v>
      </c>
      <c r="F865" s="272" t="s">
        <v>1461</v>
      </c>
      <c r="G865" s="273" t="s">
        <v>438</v>
      </c>
      <c r="H865" s="274">
        <v>5.9850000000000003</v>
      </c>
      <c r="I865" s="275"/>
      <c r="J865" s="276">
        <f>ROUND(I865*H865,2)</f>
        <v>0</v>
      </c>
      <c r="K865" s="272" t="s">
        <v>189</v>
      </c>
      <c r="L865" s="277"/>
      <c r="M865" s="278" t="s">
        <v>19</v>
      </c>
      <c r="N865" s="279" t="s">
        <v>46</v>
      </c>
      <c r="O865" s="86"/>
      <c r="P865" s="224">
        <f>O865*H865</f>
        <v>0</v>
      </c>
      <c r="Q865" s="224">
        <v>0.00055999999999999995</v>
      </c>
      <c r="R865" s="224">
        <f>Q865*H865</f>
        <v>0.0033515999999999997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226</v>
      </c>
      <c r="AT865" s="226" t="s">
        <v>348</v>
      </c>
      <c r="AU865" s="226" t="s">
        <v>84</v>
      </c>
      <c r="AY865" s="19" t="s">
        <v>183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82</v>
      </c>
      <c r="BK865" s="227">
        <f>ROUND(I865*H865,2)</f>
        <v>0</v>
      </c>
      <c r="BL865" s="19" t="s">
        <v>190</v>
      </c>
      <c r="BM865" s="226" t="s">
        <v>1462</v>
      </c>
    </row>
    <row r="866" s="13" customFormat="1">
      <c r="A866" s="13"/>
      <c r="B866" s="233"/>
      <c r="C866" s="234"/>
      <c r="D866" s="235" t="s">
        <v>194</v>
      </c>
      <c r="E866" s="236" t="s">
        <v>19</v>
      </c>
      <c r="F866" s="237" t="s">
        <v>766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194</v>
      </c>
      <c r="AU866" s="243" t="s">
        <v>84</v>
      </c>
      <c r="AV866" s="13" t="s">
        <v>82</v>
      </c>
      <c r="AW866" s="13" t="s">
        <v>36</v>
      </c>
      <c r="AX866" s="13" t="s">
        <v>75</v>
      </c>
      <c r="AY866" s="243" t="s">
        <v>183</v>
      </c>
    </row>
    <row r="867" s="13" customFormat="1">
      <c r="A867" s="13"/>
      <c r="B867" s="233"/>
      <c r="C867" s="234"/>
      <c r="D867" s="235" t="s">
        <v>194</v>
      </c>
      <c r="E867" s="236" t="s">
        <v>19</v>
      </c>
      <c r="F867" s="237" t="s">
        <v>751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194</v>
      </c>
      <c r="AU867" s="243" t="s">
        <v>84</v>
      </c>
      <c r="AV867" s="13" t="s">
        <v>82</v>
      </c>
      <c r="AW867" s="13" t="s">
        <v>36</v>
      </c>
      <c r="AX867" s="13" t="s">
        <v>75</v>
      </c>
      <c r="AY867" s="243" t="s">
        <v>183</v>
      </c>
    </row>
    <row r="868" s="13" customFormat="1">
      <c r="A868" s="13"/>
      <c r="B868" s="233"/>
      <c r="C868" s="234"/>
      <c r="D868" s="235" t="s">
        <v>194</v>
      </c>
      <c r="E868" s="236" t="s">
        <v>19</v>
      </c>
      <c r="F868" s="237" t="s">
        <v>767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194</v>
      </c>
      <c r="AU868" s="243" t="s">
        <v>84</v>
      </c>
      <c r="AV868" s="13" t="s">
        <v>82</v>
      </c>
      <c r="AW868" s="13" t="s">
        <v>36</v>
      </c>
      <c r="AX868" s="13" t="s">
        <v>75</v>
      </c>
      <c r="AY868" s="243" t="s">
        <v>183</v>
      </c>
    </row>
    <row r="869" s="13" customFormat="1">
      <c r="A869" s="13"/>
      <c r="B869" s="233"/>
      <c r="C869" s="234"/>
      <c r="D869" s="235" t="s">
        <v>194</v>
      </c>
      <c r="E869" s="236" t="s">
        <v>19</v>
      </c>
      <c r="F869" s="237" t="s">
        <v>769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194</v>
      </c>
      <c r="AU869" s="243" t="s">
        <v>84</v>
      </c>
      <c r="AV869" s="13" t="s">
        <v>82</v>
      </c>
      <c r="AW869" s="13" t="s">
        <v>36</v>
      </c>
      <c r="AX869" s="13" t="s">
        <v>75</v>
      </c>
      <c r="AY869" s="243" t="s">
        <v>183</v>
      </c>
    </row>
    <row r="870" s="14" customFormat="1">
      <c r="A870" s="14"/>
      <c r="B870" s="244"/>
      <c r="C870" s="245"/>
      <c r="D870" s="235" t="s">
        <v>194</v>
      </c>
      <c r="E870" s="246" t="s">
        <v>19</v>
      </c>
      <c r="F870" s="247" t="s">
        <v>862</v>
      </c>
      <c r="G870" s="245"/>
      <c r="H870" s="248">
        <v>5.7000000000000002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194</v>
      </c>
      <c r="AU870" s="254" t="s">
        <v>84</v>
      </c>
      <c r="AV870" s="14" t="s">
        <v>84</v>
      </c>
      <c r="AW870" s="14" t="s">
        <v>36</v>
      </c>
      <c r="AX870" s="14" t="s">
        <v>75</v>
      </c>
      <c r="AY870" s="254" t="s">
        <v>183</v>
      </c>
    </row>
    <row r="871" s="15" customFormat="1">
      <c r="A871" s="15"/>
      <c r="B871" s="259"/>
      <c r="C871" s="260"/>
      <c r="D871" s="235" t="s">
        <v>194</v>
      </c>
      <c r="E871" s="261" t="s">
        <v>19</v>
      </c>
      <c r="F871" s="262" t="s">
        <v>320</v>
      </c>
      <c r="G871" s="260"/>
      <c r="H871" s="263">
        <v>5.7000000000000002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9" t="s">
        <v>194</v>
      </c>
      <c r="AU871" s="269" t="s">
        <v>84</v>
      </c>
      <c r="AV871" s="15" t="s">
        <v>190</v>
      </c>
      <c r="AW871" s="15" t="s">
        <v>36</v>
      </c>
      <c r="AX871" s="15" t="s">
        <v>82</v>
      </c>
      <c r="AY871" s="269" t="s">
        <v>183</v>
      </c>
    </row>
    <row r="872" s="14" customFormat="1">
      <c r="A872" s="14"/>
      <c r="B872" s="244"/>
      <c r="C872" s="245"/>
      <c r="D872" s="235" t="s">
        <v>194</v>
      </c>
      <c r="E872" s="245"/>
      <c r="F872" s="247" t="s">
        <v>1463</v>
      </c>
      <c r="G872" s="245"/>
      <c r="H872" s="248">
        <v>5.9850000000000003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194</v>
      </c>
      <c r="AU872" s="254" t="s">
        <v>84</v>
      </c>
      <c r="AV872" s="14" t="s">
        <v>84</v>
      </c>
      <c r="AW872" s="14" t="s">
        <v>4</v>
      </c>
      <c r="AX872" s="14" t="s">
        <v>82</v>
      </c>
      <c r="AY872" s="254" t="s">
        <v>183</v>
      </c>
    </row>
    <row r="873" s="2" customFormat="1" ht="16.5" customHeight="1">
      <c r="A873" s="40"/>
      <c r="B873" s="41"/>
      <c r="C873" s="215" t="s">
        <v>530</v>
      </c>
      <c r="D873" s="215" t="s">
        <v>185</v>
      </c>
      <c r="E873" s="216" t="s">
        <v>867</v>
      </c>
      <c r="F873" s="217" t="s">
        <v>868</v>
      </c>
      <c r="G873" s="218" t="s">
        <v>438</v>
      </c>
      <c r="H873" s="219">
        <v>4</v>
      </c>
      <c r="I873" s="220"/>
      <c r="J873" s="221">
        <f>ROUND(I873*H873,2)</f>
        <v>0</v>
      </c>
      <c r="K873" s="217" t="s">
        <v>189</v>
      </c>
      <c r="L873" s="46"/>
      <c r="M873" s="222" t="s">
        <v>19</v>
      </c>
      <c r="N873" s="223" t="s">
        <v>46</v>
      </c>
      <c r="O873" s="86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190</v>
      </c>
      <c r="AT873" s="226" t="s">
        <v>185</v>
      </c>
      <c r="AU873" s="226" t="s">
        <v>84</v>
      </c>
      <c r="AY873" s="19" t="s">
        <v>183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82</v>
      </c>
      <c r="BK873" s="227">
        <f>ROUND(I873*H873,2)</f>
        <v>0</v>
      </c>
      <c r="BL873" s="19" t="s">
        <v>190</v>
      </c>
      <c r="BM873" s="226" t="s">
        <v>869</v>
      </c>
    </row>
    <row r="874" s="2" customFormat="1">
      <c r="A874" s="40"/>
      <c r="B874" s="41"/>
      <c r="C874" s="42"/>
      <c r="D874" s="228" t="s">
        <v>192</v>
      </c>
      <c r="E874" s="42"/>
      <c r="F874" s="229" t="s">
        <v>870</v>
      </c>
      <c r="G874" s="42"/>
      <c r="H874" s="42"/>
      <c r="I874" s="230"/>
      <c r="J874" s="42"/>
      <c r="K874" s="42"/>
      <c r="L874" s="46"/>
      <c r="M874" s="231"/>
      <c r="N874" s="232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192</v>
      </c>
      <c r="AU874" s="19" t="s">
        <v>84</v>
      </c>
    </row>
    <row r="875" s="14" customFormat="1">
      <c r="A875" s="14"/>
      <c r="B875" s="244"/>
      <c r="C875" s="245"/>
      <c r="D875" s="235" t="s">
        <v>194</v>
      </c>
      <c r="E875" s="246" t="s">
        <v>19</v>
      </c>
      <c r="F875" s="247" t="s">
        <v>1464</v>
      </c>
      <c r="G875" s="245"/>
      <c r="H875" s="248">
        <v>4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194</v>
      </c>
      <c r="AU875" s="254" t="s">
        <v>84</v>
      </c>
      <c r="AV875" s="14" t="s">
        <v>84</v>
      </c>
      <c r="AW875" s="14" t="s">
        <v>36</v>
      </c>
      <c r="AX875" s="14" t="s">
        <v>75</v>
      </c>
      <c r="AY875" s="254" t="s">
        <v>183</v>
      </c>
    </row>
    <row r="876" s="15" customFormat="1">
      <c r="A876" s="15"/>
      <c r="B876" s="259"/>
      <c r="C876" s="260"/>
      <c r="D876" s="235" t="s">
        <v>194</v>
      </c>
      <c r="E876" s="261" t="s">
        <v>19</v>
      </c>
      <c r="F876" s="262" t="s">
        <v>320</v>
      </c>
      <c r="G876" s="260"/>
      <c r="H876" s="263">
        <v>4</v>
      </c>
      <c r="I876" s="264"/>
      <c r="J876" s="260"/>
      <c r="K876" s="260"/>
      <c r="L876" s="265"/>
      <c r="M876" s="266"/>
      <c r="N876" s="267"/>
      <c r="O876" s="267"/>
      <c r="P876" s="267"/>
      <c r="Q876" s="267"/>
      <c r="R876" s="267"/>
      <c r="S876" s="267"/>
      <c r="T876" s="26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9" t="s">
        <v>194</v>
      </c>
      <c r="AU876" s="269" t="s">
        <v>84</v>
      </c>
      <c r="AV876" s="15" t="s">
        <v>190</v>
      </c>
      <c r="AW876" s="15" t="s">
        <v>36</v>
      </c>
      <c r="AX876" s="15" t="s">
        <v>82</v>
      </c>
      <c r="AY876" s="269" t="s">
        <v>183</v>
      </c>
    </row>
    <row r="877" s="14" customFormat="1">
      <c r="A877" s="14"/>
      <c r="B877" s="244"/>
      <c r="C877" s="245"/>
      <c r="D877" s="235" t="s">
        <v>194</v>
      </c>
      <c r="E877" s="246" t="s">
        <v>19</v>
      </c>
      <c r="F877" s="247" t="s">
        <v>872</v>
      </c>
      <c r="G877" s="245"/>
      <c r="H877" s="248">
        <v>7.5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194</v>
      </c>
      <c r="AU877" s="254" t="s">
        <v>84</v>
      </c>
      <c r="AV877" s="14" t="s">
        <v>84</v>
      </c>
      <c r="AW877" s="14" t="s">
        <v>36</v>
      </c>
      <c r="AX877" s="14" t="s">
        <v>75</v>
      </c>
      <c r="AY877" s="254" t="s">
        <v>183</v>
      </c>
    </row>
    <row r="878" s="15" customFormat="1">
      <c r="A878" s="15"/>
      <c r="B878" s="259"/>
      <c r="C878" s="260"/>
      <c r="D878" s="235" t="s">
        <v>194</v>
      </c>
      <c r="E878" s="261" t="s">
        <v>19</v>
      </c>
      <c r="F878" s="262" t="s">
        <v>320</v>
      </c>
      <c r="G878" s="260"/>
      <c r="H878" s="263">
        <v>7.5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9" t="s">
        <v>194</v>
      </c>
      <c r="AU878" s="269" t="s">
        <v>84</v>
      </c>
      <c r="AV878" s="15" t="s">
        <v>190</v>
      </c>
      <c r="AW878" s="15" t="s">
        <v>36</v>
      </c>
      <c r="AX878" s="15" t="s">
        <v>75</v>
      </c>
      <c r="AY878" s="269" t="s">
        <v>183</v>
      </c>
    </row>
    <row r="879" s="2" customFormat="1" ht="16.5" customHeight="1">
      <c r="A879" s="40"/>
      <c r="B879" s="41"/>
      <c r="C879" s="270" t="s">
        <v>459</v>
      </c>
      <c r="D879" s="270" t="s">
        <v>348</v>
      </c>
      <c r="E879" s="271" t="s">
        <v>873</v>
      </c>
      <c r="F879" s="272" t="s">
        <v>874</v>
      </c>
      <c r="G879" s="273" t="s">
        <v>438</v>
      </c>
      <c r="H879" s="274">
        <v>4.2000000000000002</v>
      </c>
      <c r="I879" s="275"/>
      <c r="J879" s="276">
        <f>ROUND(I879*H879,2)</f>
        <v>0</v>
      </c>
      <c r="K879" s="272" t="s">
        <v>189</v>
      </c>
      <c r="L879" s="277"/>
      <c r="M879" s="278" t="s">
        <v>19</v>
      </c>
      <c r="N879" s="279" t="s">
        <v>46</v>
      </c>
      <c r="O879" s="86"/>
      <c r="P879" s="224">
        <f>O879*H879</f>
        <v>0</v>
      </c>
      <c r="Q879" s="224">
        <v>0.00050000000000000001</v>
      </c>
      <c r="R879" s="224">
        <f>Q879*H879</f>
        <v>0.0021000000000000003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226</v>
      </c>
      <c r="AT879" s="226" t="s">
        <v>348</v>
      </c>
      <c r="AU879" s="226" t="s">
        <v>84</v>
      </c>
      <c r="AY879" s="19" t="s">
        <v>183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82</v>
      </c>
      <c r="BK879" s="227">
        <f>ROUND(I879*H879,2)</f>
        <v>0</v>
      </c>
      <c r="BL879" s="19" t="s">
        <v>190</v>
      </c>
      <c r="BM879" s="226" t="s">
        <v>875</v>
      </c>
    </row>
    <row r="880" s="13" customFormat="1">
      <c r="A880" s="13"/>
      <c r="B880" s="233"/>
      <c r="C880" s="234"/>
      <c r="D880" s="235" t="s">
        <v>194</v>
      </c>
      <c r="E880" s="236" t="s">
        <v>19</v>
      </c>
      <c r="F880" s="237" t="s">
        <v>750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194</v>
      </c>
      <c r="AU880" s="243" t="s">
        <v>84</v>
      </c>
      <c r="AV880" s="13" t="s">
        <v>82</v>
      </c>
      <c r="AW880" s="13" t="s">
        <v>36</v>
      </c>
      <c r="AX880" s="13" t="s">
        <v>75</v>
      </c>
      <c r="AY880" s="243" t="s">
        <v>183</v>
      </c>
    </row>
    <row r="881" s="13" customFormat="1">
      <c r="A881" s="13"/>
      <c r="B881" s="233"/>
      <c r="C881" s="234"/>
      <c r="D881" s="235" t="s">
        <v>194</v>
      </c>
      <c r="E881" s="236" t="s">
        <v>19</v>
      </c>
      <c r="F881" s="237" t="s">
        <v>751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194</v>
      </c>
      <c r="AU881" s="243" t="s">
        <v>84</v>
      </c>
      <c r="AV881" s="13" t="s">
        <v>82</v>
      </c>
      <c r="AW881" s="13" t="s">
        <v>36</v>
      </c>
      <c r="AX881" s="13" t="s">
        <v>75</v>
      </c>
      <c r="AY881" s="243" t="s">
        <v>183</v>
      </c>
    </row>
    <row r="882" s="13" customFormat="1">
      <c r="A882" s="13"/>
      <c r="B882" s="233"/>
      <c r="C882" s="234"/>
      <c r="D882" s="235" t="s">
        <v>194</v>
      </c>
      <c r="E882" s="236" t="s">
        <v>19</v>
      </c>
      <c r="F882" s="237" t="s">
        <v>752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194</v>
      </c>
      <c r="AU882" s="243" t="s">
        <v>84</v>
      </c>
      <c r="AV882" s="13" t="s">
        <v>82</v>
      </c>
      <c r="AW882" s="13" t="s">
        <v>36</v>
      </c>
      <c r="AX882" s="13" t="s">
        <v>75</v>
      </c>
      <c r="AY882" s="243" t="s">
        <v>183</v>
      </c>
    </row>
    <row r="883" s="13" customFormat="1">
      <c r="A883" s="13"/>
      <c r="B883" s="233"/>
      <c r="C883" s="234"/>
      <c r="D883" s="235" t="s">
        <v>194</v>
      </c>
      <c r="E883" s="236" t="s">
        <v>19</v>
      </c>
      <c r="F883" s="237" t="s">
        <v>756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194</v>
      </c>
      <c r="AU883" s="243" t="s">
        <v>84</v>
      </c>
      <c r="AV883" s="13" t="s">
        <v>82</v>
      </c>
      <c r="AW883" s="13" t="s">
        <v>36</v>
      </c>
      <c r="AX883" s="13" t="s">
        <v>75</v>
      </c>
      <c r="AY883" s="243" t="s">
        <v>183</v>
      </c>
    </row>
    <row r="884" s="14" customFormat="1">
      <c r="A884" s="14"/>
      <c r="B884" s="244"/>
      <c r="C884" s="245"/>
      <c r="D884" s="235" t="s">
        <v>194</v>
      </c>
      <c r="E884" s="246" t="s">
        <v>19</v>
      </c>
      <c r="F884" s="247" t="s">
        <v>876</v>
      </c>
      <c r="G884" s="245"/>
      <c r="H884" s="248">
        <v>5.7999999999999998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194</v>
      </c>
      <c r="AU884" s="254" t="s">
        <v>84</v>
      </c>
      <c r="AV884" s="14" t="s">
        <v>84</v>
      </c>
      <c r="AW884" s="14" t="s">
        <v>36</v>
      </c>
      <c r="AX884" s="14" t="s">
        <v>75</v>
      </c>
      <c r="AY884" s="254" t="s">
        <v>183</v>
      </c>
    </row>
    <row r="885" s="15" customFormat="1">
      <c r="A885" s="15"/>
      <c r="B885" s="259"/>
      <c r="C885" s="260"/>
      <c r="D885" s="235" t="s">
        <v>194</v>
      </c>
      <c r="E885" s="261" t="s">
        <v>19</v>
      </c>
      <c r="F885" s="262" t="s">
        <v>320</v>
      </c>
      <c r="G885" s="260"/>
      <c r="H885" s="263">
        <v>5.7999999999999998</v>
      </c>
      <c r="I885" s="264"/>
      <c r="J885" s="260"/>
      <c r="K885" s="260"/>
      <c r="L885" s="265"/>
      <c r="M885" s="266"/>
      <c r="N885" s="267"/>
      <c r="O885" s="267"/>
      <c r="P885" s="267"/>
      <c r="Q885" s="267"/>
      <c r="R885" s="267"/>
      <c r="S885" s="267"/>
      <c r="T885" s="26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9" t="s">
        <v>194</v>
      </c>
      <c r="AU885" s="269" t="s">
        <v>84</v>
      </c>
      <c r="AV885" s="15" t="s">
        <v>190</v>
      </c>
      <c r="AW885" s="15" t="s">
        <v>36</v>
      </c>
      <c r="AX885" s="15" t="s">
        <v>75</v>
      </c>
      <c r="AY885" s="269" t="s">
        <v>183</v>
      </c>
    </row>
    <row r="886" s="13" customFormat="1">
      <c r="A886" s="13"/>
      <c r="B886" s="233"/>
      <c r="C886" s="234"/>
      <c r="D886" s="235" t="s">
        <v>194</v>
      </c>
      <c r="E886" s="236" t="s">
        <v>19</v>
      </c>
      <c r="F886" s="237" t="s">
        <v>766</v>
      </c>
      <c r="G886" s="234"/>
      <c r="H886" s="236" t="s">
        <v>19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194</v>
      </c>
      <c r="AU886" s="243" t="s">
        <v>84</v>
      </c>
      <c r="AV886" s="13" t="s">
        <v>82</v>
      </c>
      <c r="AW886" s="13" t="s">
        <v>36</v>
      </c>
      <c r="AX886" s="13" t="s">
        <v>75</v>
      </c>
      <c r="AY886" s="243" t="s">
        <v>183</v>
      </c>
    </row>
    <row r="887" s="13" customFormat="1">
      <c r="A887" s="13"/>
      <c r="B887" s="233"/>
      <c r="C887" s="234"/>
      <c r="D887" s="235" t="s">
        <v>194</v>
      </c>
      <c r="E887" s="236" t="s">
        <v>19</v>
      </c>
      <c r="F887" s="237" t="s">
        <v>751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194</v>
      </c>
      <c r="AU887" s="243" t="s">
        <v>84</v>
      </c>
      <c r="AV887" s="13" t="s">
        <v>82</v>
      </c>
      <c r="AW887" s="13" t="s">
        <v>36</v>
      </c>
      <c r="AX887" s="13" t="s">
        <v>75</v>
      </c>
      <c r="AY887" s="243" t="s">
        <v>183</v>
      </c>
    </row>
    <row r="888" s="13" customFormat="1">
      <c r="A888" s="13"/>
      <c r="B888" s="233"/>
      <c r="C888" s="234"/>
      <c r="D888" s="235" t="s">
        <v>194</v>
      </c>
      <c r="E888" s="236" t="s">
        <v>19</v>
      </c>
      <c r="F888" s="237" t="s">
        <v>767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194</v>
      </c>
      <c r="AU888" s="243" t="s">
        <v>84</v>
      </c>
      <c r="AV888" s="13" t="s">
        <v>82</v>
      </c>
      <c r="AW888" s="13" t="s">
        <v>36</v>
      </c>
      <c r="AX888" s="13" t="s">
        <v>75</v>
      </c>
      <c r="AY888" s="243" t="s">
        <v>183</v>
      </c>
    </row>
    <row r="889" s="13" customFormat="1">
      <c r="A889" s="13"/>
      <c r="B889" s="233"/>
      <c r="C889" s="234"/>
      <c r="D889" s="235" t="s">
        <v>194</v>
      </c>
      <c r="E889" s="236" t="s">
        <v>19</v>
      </c>
      <c r="F889" s="237" t="s">
        <v>769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194</v>
      </c>
      <c r="AU889" s="243" t="s">
        <v>84</v>
      </c>
      <c r="AV889" s="13" t="s">
        <v>82</v>
      </c>
      <c r="AW889" s="13" t="s">
        <v>36</v>
      </c>
      <c r="AX889" s="13" t="s">
        <v>75</v>
      </c>
      <c r="AY889" s="243" t="s">
        <v>183</v>
      </c>
    </row>
    <row r="890" s="14" customFormat="1">
      <c r="A890" s="14"/>
      <c r="B890" s="244"/>
      <c r="C890" s="245"/>
      <c r="D890" s="235" t="s">
        <v>194</v>
      </c>
      <c r="E890" s="246" t="s">
        <v>19</v>
      </c>
      <c r="F890" s="247" t="s">
        <v>877</v>
      </c>
      <c r="G890" s="245"/>
      <c r="H890" s="248">
        <v>4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194</v>
      </c>
      <c r="AU890" s="254" t="s">
        <v>84</v>
      </c>
      <c r="AV890" s="14" t="s">
        <v>84</v>
      </c>
      <c r="AW890" s="14" t="s">
        <v>36</v>
      </c>
      <c r="AX890" s="14" t="s">
        <v>75</v>
      </c>
      <c r="AY890" s="254" t="s">
        <v>183</v>
      </c>
    </row>
    <row r="891" s="15" customFormat="1">
      <c r="A891" s="15"/>
      <c r="B891" s="259"/>
      <c r="C891" s="260"/>
      <c r="D891" s="235" t="s">
        <v>194</v>
      </c>
      <c r="E891" s="261" t="s">
        <v>19</v>
      </c>
      <c r="F891" s="262" t="s">
        <v>320</v>
      </c>
      <c r="G891" s="260"/>
      <c r="H891" s="263">
        <v>4</v>
      </c>
      <c r="I891" s="264"/>
      <c r="J891" s="260"/>
      <c r="K891" s="260"/>
      <c r="L891" s="265"/>
      <c r="M891" s="266"/>
      <c r="N891" s="267"/>
      <c r="O891" s="267"/>
      <c r="P891" s="267"/>
      <c r="Q891" s="267"/>
      <c r="R891" s="267"/>
      <c r="S891" s="267"/>
      <c r="T891" s="268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9" t="s">
        <v>194</v>
      </c>
      <c r="AU891" s="269" t="s">
        <v>84</v>
      </c>
      <c r="AV891" s="15" t="s">
        <v>190</v>
      </c>
      <c r="AW891" s="15" t="s">
        <v>36</v>
      </c>
      <c r="AX891" s="15" t="s">
        <v>82</v>
      </c>
      <c r="AY891" s="269" t="s">
        <v>183</v>
      </c>
    </row>
    <row r="892" s="14" customFormat="1">
      <c r="A892" s="14"/>
      <c r="B892" s="244"/>
      <c r="C892" s="245"/>
      <c r="D892" s="235" t="s">
        <v>194</v>
      </c>
      <c r="E892" s="245"/>
      <c r="F892" s="247" t="s">
        <v>1465</v>
      </c>
      <c r="G892" s="245"/>
      <c r="H892" s="248">
        <v>4.2000000000000002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194</v>
      </c>
      <c r="AU892" s="254" t="s">
        <v>84</v>
      </c>
      <c r="AV892" s="14" t="s">
        <v>84</v>
      </c>
      <c r="AW892" s="14" t="s">
        <v>4</v>
      </c>
      <c r="AX892" s="14" t="s">
        <v>82</v>
      </c>
      <c r="AY892" s="254" t="s">
        <v>183</v>
      </c>
    </row>
    <row r="893" s="2" customFormat="1" ht="21.75" customHeight="1">
      <c r="A893" s="40"/>
      <c r="B893" s="41"/>
      <c r="C893" s="215" t="s">
        <v>464</v>
      </c>
      <c r="D893" s="215" t="s">
        <v>185</v>
      </c>
      <c r="E893" s="216" t="s">
        <v>884</v>
      </c>
      <c r="F893" s="217" t="s">
        <v>885</v>
      </c>
      <c r="G893" s="218" t="s">
        <v>304</v>
      </c>
      <c r="H893" s="219">
        <v>95.135000000000005</v>
      </c>
      <c r="I893" s="220"/>
      <c r="J893" s="221">
        <f>ROUND(I893*H893,2)</f>
        <v>0</v>
      </c>
      <c r="K893" s="217" t="s">
        <v>189</v>
      </c>
      <c r="L893" s="46"/>
      <c r="M893" s="222" t="s">
        <v>19</v>
      </c>
      <c r="N893" s="223" t="s">
        <v>46</v>
      </c>
      <c r="O893" s="86"/>
      <c r="P893" s="224">
        <f>O893*H893</f>
        <v>0</v>
      </c>
      <c r="Q893" s="224">
        <v>0.023099999999999999</v>
      </c>
      <c r="R893" s="224">
        <f>Q893*H893</f>
        <v>2.1976184999999999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190</v>
      </c>
      <c r="AT893" s="226" t="s">
        <v>185</v>
      </c>
      <c r="AU893" s="226" t="s">
        <v>84</v>
      </c>
      <c r="AY893" s="19" t="s">
        <v>183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82</v>
      </c>
      <c r="BK893" s="227">
        <f>ROUND(I893*H893,2)</f>
        <v>0</v>
      </c>
      <c r="BL893" s="19" t="s">
        <v>190</v>
      </c>
      <c r="BM893" s="226" t="s">
        <v>886</v>
      </c>
    </row>
    <row r="894" s="2" customFormat="1">
      <c r="A894" s="40"/>
      <c r="B894" s="41"/>
      <c r="C894" s="42"/>
      <c r="D894" s="228" t="s">
        <v>192</v>
      </c>
      <c r="E894" s="42"/>
      <c r="F894" s="229" t="s">
        <v>887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192</v>
      </c>
      <c r="AU894" s="19" t="s">
        <v>84</v>
      </c>
    </row>
    <row r="895" s="13" customFormat="1">
      <c r="A895" s="13"/>
      <c r="B895" s="233"/>
      <c r="C895" s="234"/>
      <c r="D895" s="235" t="s">
        <v>194</v>
      </c>
      <c r="E895" s="236" t="s">
        <v>19</v>
      </c>
      <c r="F895" s="237" t="s">
        <v>824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194</v>
      </c>
      <c r="AU895" s="243" t="s">
        <v>84</v>
      </c>
      <c r="AV895" s="13" t="s">
        <v>82</v>
      </c>
      <c r="AW895" s="13" t="s">
        <v>36</v>
      </c>
      <c r="AX895" s="13" t="s">
        <v>75</v>
      </c>
      <c r="AY895" s="243" t="s">
        <v>183</v>
      </c>
    </row>
    <row r="896" s="13" customFormat="1">
      <c r="A896" s="13"/>
      <c r="B896" s="233"/>
      <c r="C896" s="234"/>
      <c r="D896" s="235" t="s">
        <v>194</v>
      </c>
      <c r="E896" s="236" t="s">
        <v>19</v>
      </c>
      <c r="F896" s="237" t="s">
        <v>751</v>
      </c>
      <c r="G896" s="234"/>
      <c r="H896" s="236" t="s">
        <v>19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194</v>
      </c>
      <c r="AU896" s="243" t="s">
        <v>84</v>
      </c>
      <c r="AV896" s="13" t="s">
        <v>82</v>
      </c>
      <c r="AW896" s="13" t="s">
        <v>36</v>
      </c>
      <c r="AX896" s="13" t="s">
        <v>75</v>
      </c>
      <c r="AY896" s="243" t="s">
        <v>183</v>
      </c>
    </row>
    <row r="897" s="13" customFormat="1">
      <c r="A897" s="13"/>
      <c r="B897" s="233"/>
      <c r="C897" s="234"/>
      <c r="D897" s="235" t="s">
        <v>194</v>
      </c>
      <c r="E897" s="236" t="s">
        <v>19</v>
      </c>
      <c r="F897" s="237" t="s">
        <v>825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194</v>
      </c>
      <c r="AU897" s="243" t="s">
        <v>84</v>
      </c>
      <c r="AV897" s="13" t="s">
        <v>82</v>
      </c>
      <c r="AW897" s="13" t="s">
        <v>36</v>
      </c>
      <c r="AX897" s="13" t="s">
        <v>75</v>
      </c>
      <c r="AY897" s="243" t="s">
        <v>183</v>
      </c>
    </row>
    <row r="898" s="13" customFormat="1">
      <c r="A898" s="13"/>
      <c r="B898" s="233"/>
      <c r="C898" s="234"/>
      <c r="D898" s="235" t="s">
        <v>194</v>
      </c>
      <c r="E898" s="236" t="s">
        <v>19</v>
      </c>
      <c r="F898" s="237" t="s">
        <v>753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194</v>
      </c>
      <c r="AU898" s="243" t="s">
        <v>84</v>
      </c>
      <c r="AV898" s="13" t="s">
        <v>82</v>
      </c>
      <c r="AW898" s="13" t="s">
        <v>36</v>
      </c>
      <c r="AX898" s="13" t="s">
        <v>75</v>
      </c>
      <c r="AY898" s="243" t="s">
        <v>183</v>
      </c>
    </row>
    <row r="899" s="13" customFormat="1">
      <c r="A899" s="13"/>
      <c r="B899" s="233"/>
      <c r="C899" s="234"/>
      <c r="D899" s="235" t="s">
        <v>194</v>
      </c>
      <c r="E899" s="236" t="s">
        <v>19</v>
      </c>
      <c r="F899" s="237" t="s">
        <v>754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194</v>
      </c>
      <c r="AU899" s="243" t="s">
        <v>84</v>
      </c>
      <c r="AV899" s="13" t="s">
        <v>82</v>
      </c>
      <c r="AW899" s="13" t="s">
        <v>36</v>
      </c>
      <c r="AX899" s="13" t="s">
        <v>75</v>
      </c>
      <c r="AY899" s="243" t="s">
        <v>183</v>
      </c>
    </row>
    <row r="900" s="13" customFormat="1">
      <c r="A900" s="13"/>
      <c r="B900" s="233"/>
      <c r="C900" s="234"/>
      <c r="D900" s="235" t="s">
        <v>194</v>
      </c>
      <c r="E900" s="236" t="s">
        <v>19</v>
      </c>
      <c r="F900" s="237" t="s">
        <v>755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194</v>
      </c>
      <c r="AU900" s="243" t="s">
        <v>84</v>
      </c>
      <c r="AV900" s="13" t="s">
        <v>82</v>
      </c>
      <c r="AW900" s="13" t="s">
        <v>36</v>
      </c>
      <c r="AX900" s="13" t="s">
        <v>75</v>
      </c>
      <c r="AY900" s="243" t="s">
        <v>183</v>
      </c>
    </row>
    <row r="901" s="13" customFormat="1">
      <c r="A901" s="13"/>
      <c r="B901" s="233"/>
      <c r="C901" s="234"/>
      <c r="D901" s="235" t="s">
        <v>194</v>
      </c>
      <c r="E901" s="236" t="s">
        <v>19</v>
      </c>
      <c r="F901" s="237" t="s">
        <v>826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194</v>
      </c>
      <c r="AU901" s="243" t="s">
        <v>84</v>
      </c>
      <c r="AV901" s="13" t="s">
        <v>82</v>
      </c>
      <c r="AW901" s="13" t="s">
        <v>36</v>
      </c>
      <c r="AX901" s="13" t="s">
        <v>75</v>
      </c>
      <c r="AY901" s="243" t="s">
        <v>183</v>
      </c>
    </row>
    <row r="902" s="13" customFormat="1">
      <c r="A902" s="13"/>
      <c r="B902" s="233"/>
      <c r="C902" s="234"/>
      <c r="D902" s="235" t="s">
        <v>194</v>
      </c>
      <c r="E902" s="236" t="s">
        <v>19</v>
      </c>
      <c r="F902" s="237" t="s">
        <v>827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194</v>
      </c>
      <c r="AU902" s="243" t="s">
        <v>84</v>
      </c>
      <c r="AV902" s="13" t="s">
        <v>82</v>
      </c>
      <c r="AW902" s="13" t="s">
        <v>36</v>
      </c>
      <c r="AX902" s="13" t="s">
        <v>75</v>
      </c>
      <c r="AY902" s="243" t="s">
        <v>183</v>
      </c>
    </row>
    <row r="903" s="13" customFormat="1">
      <c r="A903" s="13"/>
      <c r="B903" s="233"/>
      <c r="C903" s="234"/>
      <c r="D903" s="235" t="s">
        <v>194</v>
      </c>
      <c r="E903" s="236" t="s">
        <v>19</v>
      </c>
      <c r="F903" s="237" t="s">
        <v>826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194</v>
      </c>
      <c r="AU903" s="243" t="s">
        <v>84</v>
      </c>
      <c r="AV903" s="13" t="s">
        <v>82</v>
      </c>
      <c r="AW903" s="13" t="s">
        <v>36</v>
      </c>
      <c r="AX903" s="13" t="s">
        <v>75</v>
      </c>
      <c r="AY903" s="243" t="s">
        <v>183</v>
      </c>
    </row>
    <row r="904" s="13" customFormat="1">
      <c r="A904" s="13"/>
      <c r="B904" s="233"/>
      <c r="C904" s="234"/>
      <c r="D904" s="235" t="s">
        <v>194</v>
      </c>
      <c r="E904" s="236" t="s">
        <v>19</v>
      </c>
      <c r="F904" s="237" t="s">
        <v>755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194</v>
      </c>
      <c r="AU904" s="243" t="s">
        <v>84</v>
      </c>
      <c r="AV904" s="13" t="s">
        <v>82</v>
      </c>
      <c r="AW904" s="13" t="s">
        <v>36</v>
      </c>
      <c r="AX904" s="13" t="s">
        <v>75</v>
      </c>
      <c r="AY904" s="243" t="s">
        <v>183</v>
      </c>
    </row>
    <row r="905" s="13" customFormat="1">
      <c r="A905" s="13"/>
      <c r="B905" s="233"/>
      <c r="C905" s="234"/>
      <c r="D905" s="235" t="s">
        <v>194</v>
      </c>
      <c r="E905" s="236" t="s">
        <v>19</v>
      </c>
      <c r="F905" s="237" t="s">
        <v>754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194</v>
      </c>
      <c r="AU905" s="243" t="s">
        <v>84</v>
      </c>
      <c r="AV905" s="13" t="s">
        <v>82</v>
      </c>
      <c r="AW905" s="13" t="s">
        <v>36</v>
      </c>
      <c r="AX905" s="13" t="s">
        <v>75</v>
      </c>
      <c r="AY905" s="243" t="s">
        <v>183</v>
      </c>
    </row>
    <row r="906" s="13" customFormat="1">
      <c r="A906" s="13"/>
      <c r="B906" s="233"/>
      <c r="C906" s="234"/>
      <c r="D906" s="235" t="s">
        <v>194</v>
      </c>
      <c r="E906" s="236" t="s">
        <v>19</v>
      </c>
      <c r="F906" s="237" t="s">
        <v>753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194</v>
      </c>
      <c r="AU906" s="243" t="s">
        <v>84</v>
      </c>
      <c r="AV906" s="13" t="s">
        <v>82</v>
      </c>
      <c r="AW906" s="13" t="s">
        <v>36</v>
      </c>
      <c r="AX906" s="13" t="s">
        <v>75</v>
      </c>
      <c r="AY906" s="243" t="s">
        <v>183</v>
      </c>
    </row>
    <row r="907" s="13" customFormat="1">
      <c r="A907" s="13"/>
      <c r="B907" s="233"/>
      <c r="C907" s="234"/>
      <c r="D907" s="235" t="s">
        <v>194</v>
      </c>
      <c r="E907" s="236" t="s">
        <v>19</v>
      </c>
      <c r="F907" s="237" t="s">
        <v>828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194</v>
      </c>
      <c r="AU907" s="243" t="s">
        <v>84</v>
      </c>
      <c r="AV907" s="13" t="s">
        <v>82</v>
      </c>
      <c r="AW907" s="13" t="s">
        <v>36</v>
      </c>
      <c r="AX907" s="13" t="s">
        <v>75</v>
      </c>
      <c r="AY907" s="243" t="s">
        <v>183</v>
      </c>
    </row>
    <row r="908" s="14" customFormat="1">
      <c r="A908" s="14"/>
      <c r="B908" s="244"/>
      <c r="C908" s="245"/>
      <c r="D908" s="235" t="s">
        <v>194</v>
      </c>
      <c r="E908" s="246" t="s">
        <v>19</v>
      </c>
      <c r="F908" s="247" t="s">
        <v>829</v>
      </c>
      <c r="G908" s="245"/>
      <c r="H908" s="248">
        <v>33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194</v>
      </c>
      <c r="AU908" s="254" t="s">
        <v>84</v>
      </c>
      <c r="AV908" s="14" t="s">
        <v>84</v>
      </c>
      <c r="AW908" s="14" t="s">
        <v>36</v>
      </c>
      <c r="AX908" s="14" t="s">
        <v>75</v>
      </c>
      <c r="AY908" s="254" t="s">
        <v>183</v>
      </c>
    </row>
    <row r="909" s="14" customFormat="1">
      <c r="A909" s="14"/>
      <c r="B909" s="244"/>
      <c r="C909" s="245"/>
      <c r="D909" s="235" t="s">
        <v>194</v>
      </c>
      <c r="E909" s="246" t="s">
        <v>19</v>
      </c>
      <c r="F909" s="247" t="s">
        <v>830</v>
      </c>
      <c r="G909" s="245"/>
      <c r="H909" s="248">
        <v>1.6000000000000001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194</v>
      </c>
      <c r="AU909" s="254" t="s">
        <v>84</v>
      </c>
      <c r="AV909" s="14" t="s">
        <v>84</v>
      </c>
      <c r="AW909" s="14" t="s">
        <v>36</v>
      </c>
      <c r="AX909" s="14" t="s">
        <v>75</v>
      </c>
      <c r="AY909" s="254" t="s">
        <v>183</v>
      </c>
    </row>
    <row r="910" s="14" customFormat="1">
      <c r="A910" s="14"/>
      <c r="B910" s="244"/>
      <c r="C910" s="245"/>
      <c r="D910" s="235" t="s">
        <v>194</v>
      </c>
      <c r="E910" s="246" t="s">
        <v>19</v>
      </c>
      <c r="F910" s="247" t="s">
        <v>831</v>
      </c>
      <c r="G910" s="245"/>
      <c r="H910" s="248">
        <v>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194</v>
      </c>
      <c r="AU910" s="254" t="s">
        <v>84</v>
      </c>
      <c r="AV910" s="14" t="s">
        <v>84</v>
      </c>
      <c r="AW910" s="14" t="s">
        <v>36</v>
      </c>
      <c r="AX910" s="14" t="s">
        <v>75</v>
      </c>
      <c r="AY910" s="254" t="s">
        <v>183</v>
      </c>
    </row>
    <row r="911" s="16" customFormat="1">
      <c r="A911" s="16"/>
      <c r="B911" s="287"/>
      <c r="C911" s="288"/>
      <c r="D911" s="235" t="s">
        <v>194</v>
      </c>
      <c r="E911" s="289" t="s">
        <v>19</v>
      </c>
      <c r="F911" s="290" t="s">
        <v>794</v>
      </c>
      <c r="G911" s="288"/>
      <c r="H911" s="291">
        <v>43.600000000000001</v>
      </c>
      <c r="I911" s="292"/>
      <c r="J911" s="288"/>
      <c r="K911" s="288"/>
      <c r="L911" s="293"/>
      <c r="M911" s="294"/>
      <c r="N911" s="295"/>
      <c r="O911" s="295"/>
      <c r="P911" s="295"/>
      <c r="Q911" s="295"/>
      <c r="R911" s="295"/>
      <c r="S911" s="295"/>
      <c r="T911" s="29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97" t="s">
        <v>194</v>
      </c>
      <c r="AU911" s="297" t="s">
        <v>84</v>
      </c>
      <c r="AV911" s="16" t="s">
        <v>114</v>
      </c>
      <c r="AW911" s="16" t="s">
        <v>36</v>
      </c>
      <c r="AX911" s="16" t="s">
        <v>75</v>
      </c>
      <c r="AY911" s="297" t="s">
        <v>183</v>
      </c>
    </row>
    <row r="912" s="13" customFormat="1">
      <c r="A912" s="13"/>
      <c r="B912" s="233"/>
      <c r="C912" s="234"/>
      <c r="D912" s="235" t="s">
        <v>194</v>
      </c>
      <c r="E912" s="236" t="s">
        <v>19</v>
      </c>
      <c r="F912" s="237" t="s">
        <v>750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194</v>
      </c>
      <c r="AU912" s="243" t="s">
        <v>84</v>
      </c>
      <c r="AV912" s="13" t="s">
        <v>82</v>
      </c>
      <c r="AW912" s="13" t="s">
        <v>36</v>
      </c>
      <c r="AX912" s="13" t="s">
        <v>75</v>
      </c>
      <c r="AY912" s="243" t="s">
        <v>183</v>
      </c>
    </row>
    <row r="913" s="13" customFormat="1">
      <c r="A913" s="13"/>
      <c r="B913" s="233"/>
      <c r="C913" s="234"/>
      <c r="D913" s="235" t="s">
        <v>194</v>
      </c>
      <c r="E913" s="236" t="s">
        <v>19</v>
      </c>
      <c r="F913" s="237" t="s">
        <v>751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194</v>
      </c>
      <c r="AU913" s="243" t="s">
        <v>84</v>
      </c>
      <c r="AV913" s="13" t="s">
        <v>82</v>
      </c>
      <c r="AW913" s="13" t="s">
        <v>36</v>
      </c>
      <c r="AX913" s="13" t="s">
        <v>75</v>
      </c>
      <c r="AY913" s="243" t="s">
        <v>183</v>
      </c>
    </row>
    <row r="914" s="13" customFormat="1">
      <c r="A914" s="13"/>
      <c r="B914" s="233"/>
      <c r="C914" s="234"/>
      <c r="D914" s="235" t="s">
        <v>194</v>
      </c>
      <c r="E914" s="236" t="s">
        <v>19</v>
      </c>
      <c r="F914" s="237" t="s">
        <v>752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194</v>
      </c>
      <c r="AU914" s="243" t="s">
        <v>84</v>
      </c>
      <c r="AV914" s="13" t="s">
        <v>82</v>
      </c>
      <c r="AW914" s="13" t="s">
        <v>36</v>
      </c>
      <c r="AX914" s="13" t="s">
        <v>75</v>
      </c>
      <c r="AY914" s="243" t="s">
        <v>183</v>
      </c>
    </row>
    <row r="915" s="13" customFormat="1">
      <c r="A915" s="13"/>
      <c r="B915" s="233"/>
      <c r="C915" s="234"/>
      <c r="D915" s="235" t="s">
        <v>194</v>
      </c>
      <c r="E915" s="236" t="s">
        <v>19</v>
      </c>
      <c r="F915" s="237" t="s">
        <v>753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194</v>
      </c>
      <c r="AU915" s="243" t="s">
        <v>84</v>
      </c>
      <c r="AV915" s="13" t="s">
        <v>82</v>
      </c>
      <c r="AW915" s="13" t="s">
        <v>36</v>
      </c>
      <c r="AX915" s="13" t="s">
        <v>75</v>
      </c>
      <c r="AY915" s="243" t="s">
        <v>183</v>
      </c>
    </row>
    <row r="916" s="13" customFormat="1">
      <c r="A916" s="13"/>
      <c r="B916" s="233"/>
      <c r="C916" s="234"/>
      <c r="D916" s="235" t="s">
        <v>194</v>
      </c>
      <c r="E916" s="236" t="s">
        <v>19</v>
      </c>
      <c r="F916" s="237" t="s">
        <v>754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194</v>
      </c>
      <c r="AU916" s="243" t="s">
        <v>84</v>
      </c>
      <c r="AV916" s="13" t="s">
        <v>82</v>
      </c>
      <c r="AW916" s="13" t="s">
        <v>36</v>
      </c>
      <c r="AX916" s="13" t="s">
        <v>75</v>
      </c>
      <c r="AY916" s="243" t="s">
        <v>183</v>
      </c>
    </row>
    <row r="917" s="13" customFormat="1">
      <c r="A917" s="13"/>
      <c r="B917" s="233"/>
      <c r="C917" s="234"/>
      <c r="D917" s="235" t="s">
        <v>194</v>
      </c>
      <c r="E917" s="236" t="s">
        <v>19</v>
      </c>
      <c r="F917" s="237" t="s">
        <v>755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194</v>
      </c>
      <c r="AU917" s="243" t="s">
        <v>84</v>
      </c>
      <c r="AV917" s="13" t="s">
        <v>82</v>
      </c>
      <c r="AW917" s="13" t="s">
        <v>36</v>
      </c>
      <c r="AX917" s="13" t="s">
        <v>75</v>
      </c>
      <c r="AY917" s="243" t="s">
        <v>183</v>
      </c>
    </row>
    <row r="918" s="13" customFormat="1">
      <c r="A918" s="13"/>
      <c r="B918" s="233"/>
      <c r="C918" s="234"/>
      <c r="D918" s="235" t="s">
        <v>194</v>
      </c>
      <c r="E918" s="236" t="s">
        <v>19</v>
      </c>
      <c r="F918" s="237" t="s">
        <v>756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194</v>
      </c>
      <c r="AU918" s="243" t="s">
        <v>84</v>
      </c>
      <c r="AV918" s="13" t="s">
        <v>82</v>
      </c>
      <c r="AW918" s="13" t="s">
        <v>36</v>
      </c>
      <c r="AX918" s="13" t="s">
        <v>75</v>
      </c>
      <c r="AY918" s="243" t="s">
        <v>183</v>
      </c>
    </row>
    <row r="919" s="13" customFormat="1">
      <c r="A919" s="13"/>
      <c r="B919" s="233"/>
      <c r="C919" s="234"/>
      <c r="D919" s="235" t="s">
        <v>194</v>
      </c>
      <c r="E919" s="236" t="s">
        <v>19</v>
      </c>
      <c r="F919" s="237" t="s">
        <v>757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194</v>
      </c>
      <c r="AU919" s="243" t="s">
        <v>84</v>
      </c>
      <c r="AV919" s="13" t="s">
        <v>82</v>
      </c>
      <c r="AW919" s="13" t="s">
        <v>36</v>
      </c>
      <c r="AX919" s="13" t="s">
        <v>75</v>
      </c>
      <c r="AY919" s="243" t="s">
        <v>183</v>
      </c>
    </row>
    <row r="920" s="13" customFormat="1">
      <c r="A920" s="13"/>
      <c r="B920" s="233"/>
      <c r="C920" s="234"/>
      <c r="D920" s="235" t="s">
        <v>194</v>
      </c>
      <c r="E920" s="236" t="s">
        <v>19</v>
      </c>
      <c r="F920" s="237" t="s">
        <v>758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194</v>
      </c>
      <c r="AU920" s="243" t="s">
        <v>84</v>
      </c>
      <c r="AV920" s="13" t="s">
        <v>82</v>
      </c>
      <c r="AW920" s="13" t="s">
        <v>36</v>
      </c>
      <c r="AX920" s="13" t="s">
        <v>75</v>
      </c>
      <c r="AY920" s="243" t="s">
        <v>183</v>
      </c>
    </row>
    <row r="921" s="13" customFormat="1">
      <c r="A921" s="13"/>
      <c r="B921" s="233"/>
      <c r="C921" s="234"/>
      <c r="D921" s="235" t="s">
        <v>194</v>
      </c>
      <c r="E921" s="236" t="s">
        <v>19</v>
      </c>
      <c r="F921" s="237" t="s">
        <v>759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194</v>
      </c>
      <c r="AU921" s="243" t="s">
        <v>84</v>
      </c>
      <c r="AV921" s="13" t="s">
        <v>82</v>
      </c>
      <c r="AW921" s="13" t="s">
        <v>36</v>
      </c>
      <c r="AX921" s="13" t="s">
        <v>75</v>
      </c>
      <c r="AY921" s="243" t="s">
        <v>183</v>
      </c>
    </row>
    <row r="922" s="13" customFormat="1">
      <c r="A922" s="13"/>
      <c r="B922" s="233"/>
      <c r="C922" s="234"/>
      <c r="D922" s="235" t="s">
        <v>194</v>
      </c>
      <c r="E922" s="236" t="s">
        <v>19</v>
      </c>
      <c r="F922" s="237" t="s">
        <v>760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194</v>
      </c>
      <c r="AU922" s="243" t="s">
        <v>84</v>
      </c>
      <c r="AV922" s="13" t="s">
        <v>82</v>
      </c>
      <c r="AW922" s="13" t="s">
        <v>36</v>
      </c>
      <c r="AX922" s="13" t="s">
        <v>75</v>
      </c>
      <c r="AY922" s="243" t="s">
        <v>183</v>
      </c>
    </row>
    <row r="923" s="13" customFormat="1">
      <c r="A923" s="13"/>
      <c r="B923" s="233"/>
      <c r="C923" s="234"/>
      <c r="D923" s="235" t="s">
        <v>194</v>
      </c>
      <c r="E923" s="236" t="s">
        <v>19</v>
      </c>
      <c r="F923" s="237" t="s">
        <v>761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194</v>
      </c>
      <c r="AU923" s="243" t="s">
        <v>84</v>
      </c>
      <c r="AV923" s="13" t="s">
        <v>82</v>
      </c>
      <c r="AW923" s="13" t="s">
        <v>36</v>
      </c>
      <c r="AX923" s="13" t="s">
        <v>75</v>
      </c>
      <c r="AY923" s="243" t="s">
        <v>183</v>
      </c>
    </row>
    <row r="924" s="14" customFormat="1">
      <c r="A924" s="14"/>
      <c r="B924" s="244"/>
      <c r="C924" s="245"/>
      <c r="D924" s="235" t="s">
        <v>194</v>
      </c>
      <c r="E924" s="246" t="s">
        <v>19</v>
      </c>
      <c r="F924" s="247" t="s">
        <v>850</v>
      </c>
      <c r="G924" s="245"/>
      <c r="H924" s="248">
        <v>33.060000000000002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194</v>
      </c>
      <c r="AU924" s="254" t="s">
        <v>84</v>
      </c>
      <c r="AV924" s="14" t="s">
        <v>84</v>
      </c>
      <c r="AW924" s="14" t="s">
        <v>36</v>
      </c>
      <c r="AX924" s="14" t="s">
        <v>75</v>
      </c>
      <c r="AY924" s="254" t="s">
        <v>183</v>
      </c>
    </row>
    <row r="925" s="14" customFormat="1">
      <c r="A925" s="14"/>
      <c r="B925" s="244"/>
      <c r="C925" s="245"/>
      <c r="D925" s="235" t="s">
        <v>194</v>
      </c>
      <c r="E925" s="246" t="s">
        <v>19</v>
      </c>
      <c r="F925" s="247" t="s">
        <v>851</v>
      </c>
      <c r="G925" s="245"/>
      <c r="H925" s="248">
        <v>12.824999999999999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194</v>
      </c>
      <c r="AU925" s="254" t="s">
        <v>84</v>
      </c>
      <c r="AV925" s="14" t="s">
        <v>84</v>
      </c>
      <c r="AW925" s="14" t="s">
        <v>36</v>
      </c>
      <c r="AX925" s="14" t="s">
        <v>75</v>
      </c>
      <c r="AY925" s="254" t="s">
        <v>183</v>
      </c>
    </row>
    <row r="926" s="14" customFormat="1">
      <c r="A926" s="14"/>
      <c r="B926" s="244"/>
      <c r="C926" s="245"/>
      <c r="D926" s="235" t="s">
        <v>194</v>
      </c>
      <c r="E926" s="246" t="s">
        <v>19</v>
      </c>
      <c r="F926" s="247" t="s">
        <v>852</v>
      </c>
      <c r="G926" s="245"/>
      <c r="H926" s="248">
        <v>-5.75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194</v>
      </c>
      <c r="AU926" s="254" t="s">
        <v>84</v>
      </c>
      <c r="AV926" s="14" t="s">
        <v>84</v>
      </c>
      <c r="AW926" s="14" t="s">
        <v>36</v>
      </c>
      <c r="AX926" s="14" t="s">
        <v>75</v>
      </c>
      <c r="AY926" s="254" t="s">
        <v>183</v>
      </c>
    </row>
    <row r="927" s="16" customFormat="1">
      <c r="A927" s="16"/>
      <c r="B927" s="287"/>
      <c r="C927" s="288"/>
      <c r="D927" s="235" t="s">
        <v>194</v>
      </c>
      <c r="E927" s="289" t="s">
        <v>19</v>
      </c>
      <c r="F927" s="290" t="s">
        <v>794</v>
      </c>
      <c r="G927" s="288"/>
      <c r="H927" s="291">
        <v>40.135000000000005</v>
      </c>
      <c r="I927" s="292"/>
      <c r="J927" s="288"/>
      <c r="K927" s="288"/>
      <c r="L927" s="293"/>
      <c r="M927" s="294"/>
      <c r="N927" s="295"/>
      <c r="O927" s="295"/>
      <c r="P927" s="295"/>
      <c r="Q927" s="295"/>
      <c r="R927" s="295"/>
      <c r="S927" s="295"/>
      <c r="T927" s="29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97" t="s">
        <v>194</v>
      </c>
      <c r="AU927" s="297" t="s">
        <v>84</v>
      </c>
      <c r="AV927" s="16" t="s">
        <v>114</v>
      </c>
      <c r="AW927" s="16" t="s">
        <v>36</v>
      </c>
      <c r="AX927" s="16" t="s">
        <v>75</v>
      </c>
      <c r="AY927" s="297" t="s">
        <v>183</v>
      </c>
    </row>
    <row r="928" s="13" customFormat="1">
      <c r="A928" s="13"/>
      <c r="B928" s="233"/>
      <c r="C928" s="234"/>
      <c r="D928" s="235" t="s">
        <v>194</v>
      </c>
      <c r="E928" s="236" t="s">
        <v>19</v>
      </c>
      <c r="F928" s="237" t="s">
        <v>750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194</v>
      </c>
      <c r="AU928" s="243" t="s">
        <v>84</v>
      </c>
      <c r="AV928" s="13" t="s">
        <v>82</v>
      </c>
      <c r="AW928" s="13" t="s">
        <v>36</v>
      </c>
      <c r="AX928" s="13" t="s">
        <v>75</v>
      </c>
      <c r="AY928" s="243" t="s">
        <v>183</v>
      </c>
    </row>
    <row r="929" s="13" customFormat="1">
      <c r="A929" s="13"/>
      <c r="B929" s="233"/>
      <c r="C929" s="234"/>
      <c r="D929" s="235" t="s">
        <v>194</v>
      </c>
      <c r="E929" s="236" t="s">
        <v>19</v>
      </c>
      <c r="F929" s="237" t="s">
        <v>751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194</v>
      </c>
      <c r="AU929" s="243" t="s">
        <v>84</v>
      </c>
      <c r="AV929" s="13" t="s">
        <v>82</v>
      </c>
      <c r="AW929" s="13" t="s">
        <v>36</v>
      </c>
      <c r="AX929" s="13" t="s">
        <v>75</v>
      </c>
      <c r="AY929" s="243" t="s">
        <v>183</v>
      </c>
    </row>
    <row r="930" s="13" customFormat="1">
      <c r="A930" s="13"/>
      <c r="B930" s="233"/>
      <c r="C930" s="234"/>
      <c r="D930" s="235" t="s">
        <v>194</v>
      </c>
      <c r="E930" s="236" t="s">
        <v>19</v>
      </c>
      <c r="F930" s="237" t="s">
        <v>752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194</v>
      </c>
      <c r="AU930" s="243" t="s">
        <v>84</v>
      </c>
      <c r="AV930" s="13" t="s">
        <v>82</v>
      </c>
      <c r="AW930" s="13" t="s">
        <v>36</v>
      </c>
      <c r="AX930" s="13" t="s">
        <v>75</v>
      </c>
      <c r="AY930" s="243" t="s">
        <v>183</v>
      </c>
    </row>
    <row r="931" s="13" customFormat="1">
      <c r="A931" s="13"/>
      <c r="B931" s="233"/>
      <c r="C931" s="234"/>
      <c r="D931" s="235" t="s">
        <v>194</v>
      </c>
      <c r="E931" s="236" t="s">
        <v>19</v>
      </c>
      <c r="F931" s="237" t="s">
        <v>781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194</v>
      </c>
      <c r="AU931" s="243" t="s">
        <v>84</v>
      </c>
      <c r="AV931" s="13" t="s">
        <v>82</v>
      </c>
      <c r="AW931" s="13" t="s">
        <v>36</v>
      </c>
      <c r="AX931" s="13" t="s">
        <v>75</v>
      </c>
      <c r="AY931" s="243" t="s">
        <v>183</v>
      </c>
    </row>
    <row r="932" s="13" customFormat="1">
      <c r="A932" s="13"/>
      <c r="B932" s="233"/>
      <c r="C932" s="234"/>
      <c r="D932" s="235" t="s">
        <v>194</v>
      </c>
      <c r="E932" s="236" t="s">
        <v>19</v>
      </c>
      <c r="F932" s="237" t="s">
        <v>782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194</v>
      </c>
      <c r="AU932" s="243" t="s">
        <v>84</v>
      </c>
      <c r="AV932" s="13" t="s">
        <v>82</v>
      </c>
      <c r="AW932" s="13" t="s">
        <v>36</v>
      </c>
      <c r="AX932" s="13" t="s">
        <v>75</v>
      </c>
      <c r="AY932" s="243" t="s">
        <v>183</v>
      </c>
    </row>
    <row r="933" s="13" customFormat="1">
      <c r="A933" s="13"/>
      <c r="B933" s="233"/>
      <c r="C933" s="234"/>
      <c r="D933" s="235" t="s">
        <v>194</v>
      </c>
      <c r="E933" s="236" t="s">
        <v>19</v>
      </c>
      <c r="F933" s="237" t="s">
        <v>1425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194</v>
      </c>
      <c r="AU933" s="243" t="s">
        <v>84</v>
      </c>
      <c r="AV933" s="13" t="s">
        <v>82</v>
      </c>
      <c r="AW933" s="13" t="s">
        <v>36</v>
      </c>
      <c r="AX933" s="13" t="s">
        <v>75</v>
      </c>
      <c r="AY933" s="243" t="s">
        <v>183</v>
      </c>
    </row>
    <row r="934" s="16" customFormat="1">
      <c r="A934" s="16"/>
      <c r="B934" s="287"/>
      <c r="C934" s="288"/>
      <c r="D934" s="235" t="s">
        <v>194</v>
      </c>
      <c r="E934" s="289" t="s">
        <v>19</v>
      </c>
      <c r="F934" s="290" t="s">
        <v>794</v>
      </c>
      <c r="G934" s="288"/>
      <c r="H934" s="291">
        <v>0</v>
      </c>
      <c r="I934" s="292"/>
      <c r="J934" s="288"/>
      <c r="K934" s="288"/>
      <c r="L934" s="293"/>
      <c r="M934" s="294"/>
      <c r="N934" s="295"/>
      <c r="O934" s="295"/>
      <c r="P934" s="295"/>
      <c r="Q934" s="295"/>
      <c r="R934" s="295"/>
      <c r="S934" s="295"/>
      <c r="T934" s="29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97" t="s">
        <v>194</v>
      </c>
      <c r="AU934" s="297" t="s">
        <v>84</v>
      </c>
      <c r="AV934" s="16" t="s">
        <v>114</v>
      </c>
      <c r="AW934" s="16" t="s">
        <v>36</v>
      </c>
      <c r="AX934" s="16" t="s">
        <v>75</v>
      </c>
      <c r="AY934" s="297" t="s">
        <v>183</v>
      </c>
    </row>
    <row r="935" s="13" customFormat="1">
      <c r="A935" s="13"/>
      <c r="B935" s="233"/>
      <c r="C935" s="234"/>
      <c r="D935" s="235" t="s">
        <v>194</v>
      </c>
      <c r="E935" s="236" t="s">
        <v>19</v>
      </c>
      <c r="F935" s="237" t="s">
        <v>766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194</v>
      </c>
      <c r="AU935" s="243" t="s">
        <v>84</v>
      </c>
      <c r="AV935" s="13" t="s">
        <v>82</v>
      </c>
      <c r="AW935" s="13" t="s">
        <v>36</v>
      </c>
      <c r="AX935" s="13" t="s">
        <v>75</v>
      </c>
      <c r="AY935" s="243" t="s">
        <v>183</v>
      </c>
    </row>
    <row r="936" s="13" customFormat="1">
      <c r="A936" s="13"/>
      <c r="B936" s="233"/>
      <c r="C936" s="234"/>
      <c r="D936" s="235" t="s">
        <v>194</v>
      </c>
      <c r="E936" s="236" t="s">
        <v>19</v>
      </c>
      <c r="F936" s="237" t="s">
        <v>751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194</v>
      </c>
      <c r="AU936" s="243" t="s">
        <v>84</v>
      </c>
      <c r="AV936" s="13" t="s">
        <v>82</v>
      </c>
      <c r="AW936" s="13" t="s">
        <v>36</v>
      </c>
      <c r="AX936" s="13" t="s">
        <v>75</v>
      </c>
      <c r="AY936" s="243" t="s">
        <v>183</v>
      </c>
    </row>
    <row r="937" s="13" customFormat="1">
      <c r="A937" s="13"/>
      <c r="B937" s="233"/>
      <c r="C937" s="234"/>
      <c r="D937" s="235" t="s">
        <v>194</v>
      </c>
      <c r="E937" s="236" t="s">
        <v>19</v>
      </c>
      <c r="F937" s="237" t="s">
        <v>767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194</v>
      </c>
      <c r="AU937" s="243" t="s">
        <v>84</v>
      </c>
      <c r="AV937" s="13" t="s">
        <v>82</v>
      </c>
      <c r="AW937" s="13" t="s">
        <v>36</v>
      </c>
      <c r="AX937" s="13" t="s">
        <v>75</v>
      </c>
      <c r="AY937" s="243" t="s">
        <v>183</v>
      </c>
    </row>
    <row r="938" s="13" customFormat="1">
      <c r="A938" s="13"/>
      <c r="B938" s="233"/>
      <c r="C938" s="234"/>
      <c r="D938" s="235" t="s">
        <v>194</v>
      </c>
      <c r="E938" s="236" t="s">
        <v>19</v>
      </c>
      <c r="F938" s="237" t="s">
        <v>768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194</v>
      </c>
      <c r="AU938" s="243" t="s">
        <v>84</v>
      </c>
      <c r="AV938" s="13" t="s">
        <v>82</v>
      </c>
      <c r="AW938" s="13" t="s">
        <v>36</v>
      </c>
      <c r="AX938" s="13" t="s">
        <v>75</v>
      </c>
      <c r="AY938" s="243" t="s">
        <v>183</v>
      </c>
    </row>
    <row r="939" s="13" customFormat="1">
      <c r="A939" s="13"/>
      <c r="B939" s="233"/>
      <c r="C939" s="234"/>
      <c r="D939" s="235" t="s">
        <v>194</v>
      </c>
      <c r="E939" s="236" t="s">
        <v>19</v>
      </c>
      <c r="F939" s="237" t="s">
        <v>753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194</v>
      </c>
      <c r="AU939" s="243" t="s">
        <v>84</v>
      </c>
      <c r="AV939" s="13" t="s">
        <v>82</v>
      </c>
      <c r="AW939" s="13" t="s">
        <v>36</v>
      </c>
      <c r="AX939" s="13" t="s">
        <v>75</v>
      </c>
      <c r="AY939" s="243" t="s">
        <v>183</v>
      </c>
    </row>
    <row r="940" s="13" customFormat="1">
      <c r="A940" s="13"/>
      <c r="B940" s="233"/>
      <c r="C940" s="234"/>
      <c r="D940" s="235" t="s">
        <v>194</v>
      </c>
      <c r="E940" s="236" t="s">
        <v>19</v>
      </c>
      <c r="F940" s="237" t="s">
        <v>754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194</v>
      </c>
      <c r="AU940" s="243" t="s">
        <v>84</v>
      </c>
      <c r="AV940" s="13" t="s">
        <v>82</v>
      </c>
      <c r="AW940" s="13" t="s">
        <v>36</v>
      </c>
      <c r="AX940" s="13" t="s">
        <v>75</v>
      </c>
      <c r="AY940" s="243" t="s">
        <v>183</v>
      </c>
    </row>
    <row r="941" s="13" customFormat="1">
      <c r="A941" s="13"/>
      <c r="B941" s="233"/>
      <c r="C941" s="234"/>
      <c r="D941" s="235" t="s">
        <v>194</v>
      </c>
      <c r="E941" s="236" t="s">
        <v>19</v>
      </c>
      <c r="F941" s="237" t="s">
        <v>755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194</v>
      </c>
      <c r="AU941" s="243" t="s">
        <v>84</v>
      </c>
      <c r="AV941" s="13" t="s">
        <v>82</v>
      </c>
      <c r="AW941" s="13" t="s">
        <v>36</v>
      </c>
      <c r="AX941" s="13" t="s">
        <v>75</v>
      </c>
      <c r="AY941" s="243" t="s">
        <v>183</v>
      </c>
    </row>
    <row r="942" s="13" customFormat="1">
      <c r="A942" s="13"/>
      <c r="B942" s="233"/>
      <c r="C942" s="234"/>
      <c r="D942" s="235" t="s">
        <v>194</v>
      </c>
      <c r="E942" s="236" t="s">
        <v>19</v>
      </c>
      <c r="F942" s="237" t="s">
        <v>769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194</v>
      </c>
      <c r="AU942" s="243" t="s">
        <v>84</v>
      </c>
      <c r="AV942" s="13" t="s">
        <v>82</v>
      </c>
      <c r="AW942" s="13" t="s">
        <v>36</v>
      </c>
      <c r="AX942" s="13" t="s">
        <v>75</v>
      </c>
      <c r="AY942" s="243" t="s">
        <v>183</v>
      </c>
    </row>
    <row r="943" s="13" customFormat="1">
      <c r="A943" s="13"/>
      <c r="B943" s="233"/>
      <c r="C943" s="234"/>
      <c r="D943" s="235" t="s">
        <v>194</v>
      </c>
      <c r="E943" s="236" t="s">
        <v>19</v>
      </c>
      <c r="F943" s="237" t="s">
        <v>770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194</v>
      </c>
      <c r="AU943" s="243" t="s">
        <v>84</v>
      </c>
      <c r="AV943" s="13" t="s">
        <v>82</v>
      </c>
      <c r="AW943" s="13" t="s">
        <v>36</v>
      </c>
      <c r="AX943" s="13" t="s">
        <v>75</v>
      </c>
      <c r="AY943" s="243" t="s">
        <v>183</v>
      </c>
    </row>
    <row r="944" s="13" customFormat="1">
      <c r="A944" s="13"/>
      <c r="B944" s="233"/>
      <c r="C944" s="234"/>
      <c r="D944" s="235" t="s">
        <v>194</v>
      </c>
      <c r="E944" s="236" t="s">
        <v>19</v>
      </c>
      <c r="F944" s="237" t="s">
        <v>758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194</v>
      </c>
      <c r="AU944" s="243" t="s">
        <v>84</v>
      </c>
      <c r="AV944" s="13" t="s">
        <v>82</v>
      </c>
      <c r="AW944" s="13" t="s">
        <v>36</v>
      </c>
      <c r="AX944" s="13" t="s">
        <v>75</v>
      </c>
      <c r="AY944" s="243" t="s">
        <v>183</v>
      </c>
    </row>
    <row r="945" s="13" customFormat="1">
      <c r="A945" s="13"/>
      <c r="B945" s="233"/>
      <c r="C945" s="234"/>
      <c r="D945" s="235" t="s">
        <v>194</v>
      </c>
      <c r="E945" s="236" t="s">
        <v>19</v>
      </c>
      <c r="F945" s="237" t="s">
        <v>759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194</v>
      </c>
      <c r="AU945" s="243" t="s">
        <v>84</v>
      </c>
      <c r="AV945" s="13" t="s">
        <v>82</v>
      </c>
      <c r="AW945" s="13" t="s">
        <v>36</v>
      </c>
      <c r="AX945" s="13" t="s">
        <v>75</v>
      </c>
      <c r="AY945" s="243" t="s">
        <v>183</v>
      </c>
    </row>
    <row r="946" s="13" customFormat="1">
      <c r="A946" s="13"/>
      <c r="B946" s="233"/>
      <c r="C946" s="234"/>
      <c r="D946" s="235" t="s">
        <v>194</v>
      </c>
      <c r="E946" s="236" t="s">
        <v>19</v>
      </c>
      <c r="F946" s="237" t="s">
        <v>760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194</v>
      </c>
      <c r="AU946" s="243" t="s">
        <v>84</v>
      </c>
      <c r="AV946" s="13" t="s">
        <v>82</v>
      </c>
      <c r="AW946" s="13" t="s">
        <v>36</v>
      </c>
      <c r="AX946" s="13" t="s">
        <v>75</v>
      </c>
      <c r="AY946" s="243" t="s">
        <v>183</v>
      </c>
    </row>
    <row r="947" s="13" customFormat="1">
      <c r="A947" s="13"/>
      <c r="B947" s="233"/>
      <c r="C947" s="234"/>
      <c r="D947" s="235" t="s">
        <v>194</v>
      </c>
      <c r="E947" s="236" t="s">
        <v>19</v>
      </c>
      <c r="F947" s="237" t="s">
        <v>761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194</v>
      </c>
      <c r="AU947" s="243" t="s">
        <v>84</v>
      </c>
      <c r="AV947" s="13" t="s">
        <v>82</v>
      </c>
      <c r="AW947" s="13" t="s">
        <v>36</v>
      </c>
      <c r="AX947" s="13" t="s">
        <v>75</v>
      </c>
      <c r="AY947" s="243" t="s">
        <v>183</v>
      </c>
    </row>
    <row r="948" s="14" customFormat="1">
      <c r="A948" s="14"/>
      <c r="B948" s="244"/>
      <c r="C948" s="245"/>
      <c r="D948" s="235" t="s">
        <v>194</v>
      </c>
      <c r="E948" s="246" t="s">
        <v>19</v>
      </c>
      <c r="F948" s="247" t="s">
        <v>771</v>
      </c>
      <c r="G948" s="245"/>
      <c r="H948" s="248">
        <v>11.4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194</v>
      </c>
      <c r="AU948" s="254" t="s">
        <v>84</v>
      </c>
      <c r="AV948" s="14" t="s">
        <v>84</v>
      </c>
      <c r="AW948" s="14" t="s">
        <v>36</v>
      </c>
      <c r="AX948" s="14" t="s">
        <v>75</v>
      </c>
      <c r="AY948" s="254" t="s">
        <v>183</v>
      </c>
    </row>
    <row r="949" s="16" customFormat="1">
      <c r="A949" s="16"/>
      <c r="B949" s="287"/>
      <c r="C949" s="288"/>
      <c r="D949" s="235" t="s">
        <v>194</v>
      </c>
      <c r="E949" s="289" t="s">
        <v>19</v>
      </c>
      <c r="F949" s="290" t="s">
        <v>794</v>
      </c>
      <c r="G949" s="288"/>
      <c r="H949" s="291">
        <v>11.4</v>
      </c>
      <c r="I949" s="292"/>
      <c r="J949" s="288"/>
      <c r="K949" s="288"/>
      <c r="L949" s="293"/>
      <c r="M949" s="294"/>
      <c r="N949" s="295"/>
      <c r="O949" s="295"/>
      <c r="P949" s="295"/>
      <c r="Q949" s="295"/>
      <c r="R949" s="295"/>
      <c r="S949" s="295"/>
      <c r="T949" s="29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97" t="s">
        <v>194</v>
      </c>
      <c r="AU949" s="297" t="s">
        <v>84</v>
      </c>
      <c r="AV949" s="16" t="s">
        <v>114</v>
      </c>
      <c r="AW949" s="16" t="s">
        <v>36</v>
      </c>
      <c r="AX949" s="16" t="s">
        <v>75</v>
      </c>
      <c r="AY949" s="297" t="s">
        <v>183</v>
      </c>
    </row>
    <row r="950" s="15" customFormat="1">
      <c r="A950" s="15"/>
      <c r="B950" s="259"/>
      <c r="C950" s="260"/>
      <c r="D950" s="235" t="s">
        <v>194</v>
      </c>
      <c r="E950" s="261" t="s">
        <v>19</v>
      </c>
      <c r="F950" s="262" t="s">
        <v>320</v>
      </c>
      <c r="G950" s="260"/>
      <c r="H950" s="263">
        <v>95.135000000000005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9" t="s">
        <v>194</v>
      </c>
      <c r="AU950" s="269" t="s">
        <v>84</v>
      </c>
      <c r="AV950" s="15" t="s">
        <v>190</v>
      </c>
      <c r="AW950" s="15" t="s">
        <v>36</v>
      </c>
      <c r="AX950" s="15" t="s">
        <v>82</v>
      </c>
      <c r="AY950" s="269" t="s">
        <v>183</v>
      </c>
    </row>
    <row r="951" s="2" customFormat="1" ht="24.15" customHeight="1">
      <c r="A951" s="40"/>
      <c r="B951" s="41"/>
      <c r="C951" s="215" t="s">
        <v>546</v>
      </c>
      <c r="D951" s="215" t="s">
        <v>185</v>
      </c>
      <c r="E951" s="216" t="s">
        <v>1466</v>
      </c>
      <c r="F951" s="217" t="s">
        <v>1467</v>
      </c>
      <c r="G951" s="218" t="s">
        <v>304</v>
      </c>
      <c r="H951" s="219">
        <v>3.4199999999999999</v>
      </c>
      <c r="I951" s="220"/>
      <c r="J951" s="221">
        <f>ROUND(I951*H951,2)</f>
        <v>0</v>
      </c>
      <c r="K951" s="217" t="s">
        <v>189</v>
      </c>
      <c r="L951" s="46"/>
      <c r="M951" s="222" t="s">
        <v>19</v>
      </c>
      <c r="N951" s="223" t="s">
        <v>46</v>
      </c>
      <c r="O951" s="86"/>
      <c r="P951" s="224">
        <f>O951*H951</f>
        <v>0</v>
      </c>
      <c r="Q951" s="224">
        <v>0.0033800000000000002</v>
      </c>
      <c r="R951" s="224">
        <f>Q951*H951</f>
        <v>0.0115596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190</v>
      </c>
      <c r="AT951" s="226" t="s">
        <v>185</v>
      </c>
      <c r="AU951" s="226" t="s">
        <v>84</v>
      </c>
      <c r="AY951" s="19" t="s">
        <v>183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82</v>
      </c>
      <c r="BK951" s="227">
        <f>ROUND(I951*H951,2)</f>
        <v>0</v>
      </c>
      <c r="BL951" s="19" t="s">
        <v>190</v>
      </c>
      <c r="BM951" s="226" t="s">
        <v>1468</v>
      </c>
    </row>
    <row r="952" s="2" customFormat="1">
      <c r="A952" s="40"/>
      <c r="B952" s="41"/>
      <c r="C952" s="42"/>
      <c r="D952" s="228" t="s">
        <v>192</v>
      </c>
      <c r="E952" s="42"/>
      <c r="F952" s="229" t="s">
        <v>1469</v>
      </c>
      <c r="G952" s="42"/>
      <c r="H952" s="42"/>
      <c r="I952" s="230"/>
      <c r="J952" s="42"/>
      <c r="K952" s="42"/>
      <c r="L952" s="46"/>
      <c r="M952" s="231"/>
      <c r="N952" s="232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192</v>
      </c>
      <c r="AU952" s="19" t="s">
        <v>84</v>
      </c>
    </row>
    <row r="953" s="13" customFormat="1">
      <c r="A953" s="13"/>
      <c r="B953" s="233"/>
      <c r="C953" s="234"/>
      <c r="D953" s="235" t="s">
        <v>194</v>
      </c>
      <c r="E953" s="236" t="s">
        <v>19</v>
      </c>
      <c r="F953" s="237" t="s">
        <v>833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194</v>
      </c>
      <c r="AU953" s="243" t="s">
        <v>84</v>
      </c>
      <c r="AV953" s="13" t="s">
        <v>82</v>
      </c>
      <c r="AW953" s="13" t="s">
        <v>36</v>
      </c>
      <c r="AX953" s="13" t="s">
        <v>75</v>
      </c>
      <c r="AY953" s="243" t="s">
        <v>183</v>
      </c>
    </row>
    <row r="954" s="13" customFormat="1">
      <c r="A954" s="13"/>
      <c r="B954" s="233"/>
      <c r="C954" s="234"/>
      <c r="D954" s="235" t="s">
        <v>194</v>
      </c>
      <c r="E954" s="236" t="s">
        <v>19</v>
      </c>
      <c r="F954" s="237" t="s">
        <v>834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194</v>
      </c>
      <c r="AU954" s="243" t="s">
        <v>84</v>
      </c>
      <c r="AV954" s="13" t="s">
        <v>82</v>
      </c>
      <c r="AW954" s="13" t="s">
        <v>36</v>
      </c>
      <c r="AX954" s="13" t="s">
        <v>75</v>
      </c>
      <c r="AY954" s="243" t="s">
        <v>183</v>
      </c>
    </row>
    <row r="955" s="13" customFormat="1">
      <c r="A955" s="13"/>
      <c r="B955" s="233"/>
      <c r="C955" s="234"/>
      <c r="D955" s="235" t="s">
        <v>194</v>
      </c>
      <c r="E955" s="236" t="s">
        <v>19</v>
      </c>
      <c r="F955" s="237" t="s">
        <v>835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194</v>
      </c>
      <c r="AU955" s="243" t="s">
        <v>84</v>
      </c>
      <c r="AV955" s="13" t="s">
        <v>82</v>
      </c>
      <c r="AW955" s="13" t="s">
        <v>36</v>
      </c>
      <c r="AX955" s="13" t="s">
        <v>75</v>
      </c>
      <c r="AY955" s="243" t="s">
        <v>183</v>
      </c>
    </row>
    <row r="956" s="13" customFormat="1">
      <c r="A956" s="13"/>
      <c r="B956" s="233"/>
      <c r="C956" s="234"/>
      <c r="D956" s="235" t="s">
        <v>194</v>
      </c>
      <c r="E956" s="236" t="s">
        <v>19</v>
      </c>
      <c r="F956" s="237" t="s">
        <v>836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194</v>
      </c>
      <c r="AU956" s="243" t="s">
        <v>84</v>
      </c>
      <c r="AV956" s="13" t="s">
        <v>82</v>
      </c>
      <c r="AW956" s="13" t="s">
        <v>36</v>
      </c>
      <c r="AX956" s="13" t="s">
        <v>75</v>
      </c>
      <c r="AY956" s="243" t="s">
        <v>183</v>
      </c>
    </row>
    <row r="957" s="13" customFormat="1">
      <c r="A957" s="13"/>
      <c r="B957" s="233"/>
      <c r="C957" s="234"/>
      <c r="D957" s="235" t="s">
        <v>194</v>
      </c>
      <c r="E957" s="236" t="s">
        <v>19</v>
      </c>
      <c r="F957" s="237" t="s">
        <v>837</v>
      </c>
      <c r="G957" s="234"/>
      <c r="H957" s="236" t="s">
        <v>19</v>
      </c>
      <c r="I957" s="238"/>
      <c r="J957" s="234"/>
      <c r="K957" s="234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194</v>
      </c>
      <c r="AU957" s="243" t="s">
        <v>84</v>
      </c>
      <c r="AV957" s="13" t="s">
        <v>82</v>
      </c>
      <c r="AW957" s="13" t="s">
        <v>36</v>
      </c>
      <c r="AX957" s="13" t="s">
        <v>75</v>
      </c>
      <c r="AY957" s="243" t="s">
        <v>183</v>
      </c>
    </row>
    <row r="958" s="13" customFormat="1">
      <c r="A958" s="13"/>
      <c r="B958" s="233"/>
      <c r="C958" s="234"/>
      <c r="D958" s="235" t="s">
        <v>194</v>
      </c>
      <c r="E958" s="236" t="s">
        <v>19</v>
      </c>
      <c r="F958" s="237" t="s">
        <v>838</v>
      </c>
      <c r="G958" s="234"/>
      <c r="H958" s="236" t="s">
        <v>19</v>
      </c>
      <c r="I958" s="238"/>
      <c r="J958" s="234"/>
      <c r="K958" s="234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194</v>
      </c>
      <c r="AU958" s="243" t="s">
        <v>84</v>
      </c>
      <c r="AV958" s="13" t="s">
        <v>82</v>
      </c>
      <c r="AW958" s="13" t="s">
        <v>36</v>
      </c>
      <c r="AX958" s="13" t="s">
        <v>75</v>
      </c>
      <c r="AY958" s="243" t="s">
        <v>183</v>
      </c>
    </row>
    <row r="959" s="13" customFormat="1">
      <c r="A959" s="13"/>
      <c r="B959" s="233"/>
      <c r="C959" s="234"/>
      <c r="D959" s="235" t="s">
        <v>194</v>
      </c>
      <c r="E959" s="236" t="s">
        <v>19</v>
      </c>
      <c r="F959" s="237" t="s">
        <v>770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194</v>
      </c>
      <c r="AU959" s="243" t="s">
        <v>84</v>
      </c>
      <c r="AV959" s="13" t="s">
        <v>82</v>
      </c>
      <c r="AW959" s="13" t="s">
        <v>36</v>
      </c>
      <c r="AX959" s="13" t="s">
        <v>75</v>
      </c>
      <c r="AY959" s="243" t="s">
        <v>183</v>
      </c>
    </row>
    <row r="960" s="13" customFormat="1">
      <c r="A960" s="13"/>
      <c r="B960" s="233"/>
      <c r="C960" s="234"/>
      <c r="D960" s="235" t="s">
        <v>194</v>
      </c>
      <c r="E960" s="236" t="s">
        <v>19</v>
      </c>
      <c r="F960" s="237" t="s">
        <v>839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194</v>
      </c>
      <c r="AU960" s="243" t="s">
        <v>84</v>
      </c>
      <c r="AV960" s="13" t="s">
        <v>82</v>
      </c>
      <c r="AW960" s="13" t="s">
        <v>36</v>
      </c>
      <c r="AX960" s="13" t="s">
        <v>75</v>
      </c>
      <c r="AY960" s="243" t="s">
        <v>183</v>
      </c>
    </row>
    <row r="961" s="13" customFormat="1">
      <c r="A961" s="13"/>
      <c r="B961" s="233"/>
      <c r="C961" s="234"/>
      <c r="D961" s="235" t="s">
        <v>194</v>
      </c>
      <c r="E961" s="236" t="s">
        <v>19</v>
      </c>
      <c r="F961" s="237" t="s">
        <v>840</v>
      </c>
      <c r="G961" s="234"/>
      <c r="H961" s="236" t="s">
        <v>19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194</v>
      </c>
      <c r="AU961" s="243" t="s">
        <v>84</v>
      </c>
      <c r="AV961" s="13" t="s">
        <v>82</v>
      </c>
      <c r="AW961" s="13" t="s">
        <v>36</v>
      </c>
      <c r="AX961" s="13" t="s">
        <v>75</v>
      </c>
      <c r="AY961" s="243" t="s">
        <v>183</v>
      </c>
    </row>
    <row r="962" s="13" customFormat="1">
      <c r="A962" s="13"/>
      <c r="B962" s="233"/>
      <c r="C962" s="234"/>
      <c r="D962" s="235" t="s">
        <v>194</v>
      </c>
      <c r="E962" s="236" t="s">
        <v>19</v>
      </c>
      <c r="F962" s="237" t="s">
        <v>759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194</v>
      </c>
      <c r="AU962" s="243" t="s">
        <v>84</v>
      </c>
      <c r="AV962" s="13" t="s">
        <v>82</v>
      </c>
      <c r="AW962" s="13" t="s">
        <v>36</v>
      </c>
      <c r="AX962" s="13" t="s">
        <v>75</v>
      </c>
      <c r="AY962" s="243" t="s">
        <v>183</v>
      </c>
    </row>
    <row r="963" s="13" customFormat="1">
      <c r="A963" s="13"/>
      <c r="B963" s="233"/>
      <c r="C963" s="234"/>
      <c r="D963" s="235" t="s">
        <v>194</v>
      </c>
      <c r="E963" s="236" t="s">
        <v>19</v>
      </c>
      <c r="F963" s="237" t="s">
        <v>760</v>
      </c>
      <c r="G963" s="234"/>
      <c r="H963" s="236" t="s">
        <v>19</v>
      </c>
      <c r="I963" s="238"/>
      <c r="J963" s="234"/>
      <c r="K963" s="234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194</v>
      </c>
      <c r="AU963" s="243" t="s">
        <v>84</v>
      </c>
      <c r="AV963" s="13" t="s">
        <v>82</v>
      </c>
      <c r="AW963" s="13" t="s">
        <v>36</v>
      </c>
      <c r="AX963" s="13" t="s">
        <v>75</v>
      </c>
      <c r="AY963" s="243" t="s">
        <v>183</v>
      </c>
    </row>
    <row r="964" s="13" customFormat="1">
      <c r="A964" s="13"/>
      <c r="B964" s="233"/>
      <c r="C964" s="234"/>
      <c r="D964" s="235" t="s">
        <v>194</v>
      </c>
      <c r="E964" s="236" t="s">
        <v>19</v>
      </c>
      <c r="F964" s="237" t="s">
        <v>761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194</v>
      </c>
      <c r="AU964" s="243" t="s">
        <v>84</v>
      </c>
      <c r="AV964" s="13" t="s">
        <v>82</v>
      </c>
      <c r="AW964" s="13" t="s">
        <v>36</v>
      </c>
      <c r="AX964" s="13" t="s">
        <v>75</v>
      </c>
      <c r="AY964" s="243" t="s">
        <v>183</v>
      </c>
    </row>
    <row r="965" s="14" customFormat="1">
      <c r="A965" s="14"/>
      <c r="B965" s="244"/>
      <c r="C965" s="245"/>
      <c r="D965" s="235" t="s">
        <v>194</v>
      </c>
      <c r="E965" s="246" t="s">
        <v>19</v>
      </c>
      <c r="F965" s="247" t="s">
        <v>1430</v>
      </c>
      <c r="G965" s="245"/>
      <c r="H965" s="248">
        <v>3.4199999999999999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194</v>
      </c>
      <c r="AU965" s="254" t="s">
        <v>84</v>
      </c>
      <c r="AV965" s="14" t="s">
        <v>84</v>
      </c>
      <c r="AW965" s="14" t="s">
        <v>36</v>
      </c>
      <c r="AX965" s="14" t="s">
        <v>75</v>
      </c>
      <c r="AY965" s="254" t="s">
        <v>183</v>
      </c>
    </row>
    <row r="966" s="15" customFormat="1">
      <c r="A966" s="15"/>
      <c r="B966" s="259"/>
      <c r="C966" s="260"/>
      <c r="D966" s="235" t="s">
        <v>194</v>
      </c>
      <c r="E966" s="261" t="s">
        <v>19</v>
      </c>
      <c r="F966" s="262" t="s">
        <v>320</v>
      </c>
      <c r="G966" s="260"/>
      <c r="H966" s="263">
        <v>3.4199999999999999</v>
      </c>
      <c r="I966" s="264"/>
      <c r="J966" s="260"/>
      <c r="K966" s="260"/>
      <c r="L966" s="265"/>
      <c r="M966" s="266"/>
      <c r="N966" s="267"/>
      <c r="O966" s="267"/>
      <c r="P966" s="267"/>
      <c r="Q966" s="267"/>
      <c r="R966" s="267"/>
      <c r="S966" s="267"/>
      <c r="T966" s="268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9" t="s">
        <v>194</v>
      </c>
      <c r="AU966" s="269" t="s">
        <v>84</v>
      </c>
      <c r="AV966" s="15" t="s">
        <v>190</v>
      </c>
      <c r="AW966" s="15" t="s">
        <v>36</v>
      </c>
      <c r="AX966" s="15" t="s">
        <v>82</v>
      </c>
      <c r="AY966" s="269" t="s">
        <v>183</v>
      </c>
    </row>
    <row r="967" s="2" customFormat="1" ht="24.15" customHeight="1">
      <c r="A967" s="40"/>
      <c r="B967" s="41"/>
      <c r="C967" s="215" t="s">
        <v>471</v>
      </c>
      <c r="D967" s="215" t="s">
        <v>185</v>
      </c>
      <c r="E967" s="216" t="s">
        <v>1470</v>
      </c>
      <c r="F967" s="217" t="s">
        <v>1471</v>
      </c>
      <c r="G967" s="218" t="s">
        <v>304</v>
      </c>
      <c r="H967" s="219">
        <v>6.25</v>
      </c>
      <c r="I967" s="220"/>
      <c r="J967" s="221">
        <f>ROUND(I967*H967,2)</f>
        <v>0</v>
      </c>
      <c r="K967" s="217" t="s">
        <v>189</v>
      </c>
      <c r="L967" s="46"/>
      <c r="M967" s="222" t="s">
        <v>19</v>
      </c>
      <c r="N967" s="223" t="s">
        <v>46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190</v>
      </c>
      <c r="AT967" s="226" t="s">
        <v>185</v>
      </c>
      <c r="AU967" s="226" t="s">
        <v>84</v>
      </c>
      <c r="AY967" s="19" t="s">
        <v>183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82</v>
      </c>
      <c r="BK967" s="227">
        <f>ROUND(I967*H967,2)</f>
        <v>0</v>
      </c>
      <c r="BL967" s="19" t="s">
        <v>190</v>
      </c>
      <c r="BM967" s="226" t="s">
        <v>1472</v>
      </c>
    </row>
    <row r="968" s="2" customFormat="1">
      <c r="A968" s="40"/>
      <c r="B968" s="41"/>
      <c r="C968" s="42"/>
      <c r="D968" s="228" t="s">
        <v>192</v>
      </c>
      <c r="E968" s="42"/>
      <c r="F968" s="229" t="s">
        <v>1473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192</v>
      </c>
      <c r="AU968" s="19" t="s">
        <v>84</v>
      </c>
    </row>
    <row r="969" s="14" customFormat="1">
      <c r="A969" s="14"/>
      <c r="B969" s="244"/>
      <c r="C969" s="245"/>
      <c r="D969" s="235" t="s">
        <v>194</v>
      </c>
      <c r="E969" s="246" t="s">
        <v>19</v>
      </c>
      <c r="F969" s="247" t="s">
        <v>1474</v>
      </c>
      <c r="G969" s="245"/>
      <c r="H969" s="248">
        <v>6.25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194</v>
      </c>
      <c r="AU969" s="254" t="s">
        <v>84</v>
      </c>
      <c r="AV969" s="14" t="s">
        <v>84</v>
      </c>
      <c r="AW969" s="14" t="s">
        <v>36</v>
      </c>
      <c r="AX969" s="14" t="s">
        <v>82</v>
      </c>
      <c r="AY969" s="254" t="s">
        <v>183</v>
      </c>
    </row>
    <row r="970" s="2" customFormat="1" ht="33" customHeight="1">
      <c r="A970" s="40"/>
      <c r="B970" s="41"/>
      <c r="C970" s="215" t="s">
        <v>554</v>
      </c>
      <c r="D970" s="215" t="s">
        <v>185</v>
      </c>
      <c r="E970" s="216" t="s">
        <v>1475</v>
      </c>
      <c r="F970" s="217" t="s">
        <v>1476</v>
      </c>
      <c r="G970" s="218" t="s">
        <v>438</v>
      </c>
      <c r="H970" s="219">
        <v>262.81599999999997</v>
      </c>
      <c r="I970" s="220"/>
      <c r="J970" s="221">
        <f>ROUND(I970*H970,2)</f>
        <v>0</v>
      </c>
      <c r="K970" s="217" t="s">
        <v>189</v>
      </c>
      <c r="L970" s="46"/>
      <c r="M970" s="222" t="s">
        <v>19</v>
      </c>
      <c r="N970" s="223" t="s">
        <v>46</v>
      </c>
      <c r="O970" s="86"/>
      <c r="P970" s="224">
        <f>O970*H970</f>
        <v>0</v>
      </c>
      <c r="Q970" s="224">
        <v>0.00020636140000000001</v>
      </c>
      <c r="R970" s="224">
        <f>Q970*H970</f>
        <v>0.054235077702399999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190</v>
      </c>
      <c r="AT970" s="226" t="s">
        <v>185</v>
      </c>
      <c r="AU970" s="226" t="s">
        <v>84</v>
      </c>
      <c r="AY970" s="19" t="s">
        <v>183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82</v>
      </c>
      <c r="BK970" s="227">
        <f>ROUND(I970*H970,2)</f>
        <v>0</v>
      </c>
      <c r="BL970" s="19" t="s">
        <v>190</v>
      </c>
      <c r="BM970" s="226" t="s">
        <v>1477</v>
      </c>
    </row>
    <row r="971" s="2" customFormat="1">
      <c r="A971" s="40"/>
      <c r="B971" s="41"/>
      <c r="C971" s="42"/>
      <c r="D971" s="228" t="s">
        <v>192</v>
      </c>
      <c r="E971" s="42"/>
      <c r="F971" s="229" t="s">
        <v>1478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192</v>
      </c>
      <c r="AU971" s="19" t="s">
        <v>84</v>
      </c>
    </row>
    <row r="972" s="13" customFormat="1">
      <c r="A972" s="13"/>
      <c r="B972" s="233"/>
      <c r="C972" s="234"/>
      <c r="D972" s="235" t="s">
        <v>194</v>
      </c>
      <c r="E972" s="236" t="s">
        <v>19</v>
      </c>
      <c r="F972" s="237" t="s">
        <v>1479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194</v>
      </c>
      <c r="AU972" s="243" t="s">
        <v>84</v>
      </c>
      <c r="AV972" s="13" t="s">
        <v>82</v>
      </c>
      <c r="AW972" s="13" t="s">
        <v>36</v>
      </c>
      <c r="AX972" s="13" t="s">
        <v>75</v>
      </c>
      <c r="AY972" s="243" t="s">
        <v>183</v>
      </c>
    </row>
    <row r="973" s="13" customFormat="1">
      <c r="A973" s="13"/>
      <c r="B973" s="233"/>
      <c r="C973" s="234"/>
      <c r="D973" s="235" t="s">
        <v>194</v>
      </c>
      <c r="E973" s="236" t="s">
        <v>19</v>
      </c>
      <c r="F973" s="237" t="s">
        <v>1480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194</v>
      </c>
      <c r="AU973" s="243" t="s">
        <v>84</v>
      </c>
      <c r="AV973" s="13" t="s">
        <v>82</v>
      </c>
      <c r="AW973" s="13" t="s">
        <v>36</v>
      </c>
      <c r="AX973" s="13" t="s">
        <v>75</v>
      </c>
      <c r="AY973" s="243" t="s">
        <v>183</v>
      </c>
    </row>
    <row r="974" s="13" customFormat="1">
      <c r="A974" s="13"/>
      <c r="B974" s="233"/>
      <c r="C974" s="234"/>
      <c r="D974" s="235" t="s">
        <v>194</v>
      </c>
      <c r="E974" s="236" t="s">
        <v>19</v>
      </c>
      <c r="F974" s="237" t="s">
        <v>1481</v>
      </c>
      <c r="G974" s="234"/>
      <c r="H974" s="236" t="s">
        <v>19</v>
      </c>
      <c r="I974" s="238"/>
      <c r="J974" s="234"/>
      <c r="K974" s="234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194</v>
      </c>
      <c r="AU974" s="243" t="s">
        <v>84</v>
      </c>
      <c r="AV974" s="13" t="s">
        <v>82</v>
      </c>
      <c r="AW974" s="13" t="s">
        <v>36</v>
      </c>
      <c r="AX974" s="13" t="s">
        <v>75</v>
      </c>
      <c r="AY974" s="243" t="s">
        <v>183</v>
      </c>
    </row>
    <row r="975" s="14" customFormat="1">
      <c r="A975" s="14"/>
      <c r="B975" s="244"/>
      <c r="C975" s="245"/>
      <c r="D975" s="235" t="s">
        <v>194</v>
      </c>
      <c r="E975" s="246" t="s">
        <v>19</v>
      </c>
      <c r="F975" s="247" t="s">
        <v>1482</v>
      </c>
      <c r="G975" s="245"/>
      <c r="H975" s="248">
        <v>262.81599999999997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194</v>
      </c>
      <c r="AU975" s="254" t="s">
        <v>84</v>
      </c>
      <c r="AV975" s="14" t="s">
        <v>84</v>
      </c>
      <c r="AW975" s="14" t="s">
        <v>36</v>
      </c>
      <c r="AX975" s="14" t="s">
        <v>75</v>
      </c>
      <c r="AY975" s="254" t="s">
        <v>183</v>
      </c>
    </row>
    <row r="976" s="15" customFormat="1">
      <c r="A976" s="15"/>
      <c r="B976" s="259"/>
      <c r="C976" s="260"/>
      <c r="D976" s="235" t="s">
        <v>194</v>
      </c>
      <c r="E976" s="261" t="s">
        <v>19</v>
      </c>
      <c r="F976" s="262" t="s">
        <v>320</v>
      </c>
      <c r="G976" s="260"/>
      <c r="H976" s="263">
        <v>262.81599999999997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9" t="s">
        <v>194</v>
      </c>
      <c r="AU976" s="269" t="s">
        <v>84</v>
      </c>
      <c r="AV976" s="15" t="s">
        <v>190</v>
      </c>
      <c r="AW976" s="15" t="s">
        <v>36</v>
      </c>
      <c r="AX976" s="15" t="s">
        <v>82</v>
      </c>
      <c r="AY976" s="269" t="s">
        <v>183</v>
      </c>
    </row>
    <row r="977" s="2" customFormat="1" ht="21.75" customHeight="1">
      <c r="A977" s="40"/>
      <c r="B977" s="41"/>
      <c r="C977" s="215" t="s">
        <v>476</v>
      </c>
      <c r="D977" s="215" t="s">
        <v>185</v>
      </c>
      <c r="E977" s="216" t="s">
        <v>1483</v>
      </c>
      <c r="F977" s="217" t="s">
        <v>1484</v>
      </c>
      <c r="G977" s="218" t="s">
        <v>229</v>
      </c>
      <c r="H977" s="219">
        <v>165.72200000000001</v>
      </c>
      <c r="I977" s="220"/>
      <c r="J977" s="221">
        <f>ROUND(I977*H977,2)</f>
        <v>0</v>
      </c>
      <c r="K977" s="217" t="s">
        <v>189</v>
      </c>
      <c r="L977" s="46"/>
      <c r="M977" s="222" t="s">
        <v>19</v>
      </c>
      <c r="N977" s="223" t="s">
        <v>46</v>
      </c>
      <c r="O977" s="86"/>
      <c r="P977" s="224">
        <f>O977*H977</f>
        <v>0</v>
      </c>
      <c r="Q977" s="224">
        <v>2.5018699999999998</v>
      </c>
      <c r="R977" s="224">
        <f>Q977*H977</f>
        <v>414.61490013999997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190</v>
      </c>
      <c r="AT977" s="226" t="s">
        <v>185</v>
      </c>
      <c r="AU977" s="226" t="s">
        <v>84</v>
      </c>
      <c r="AY977" s="19" t="s">
        <v>183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82</v>
      </c>
      <c r="BK977" s="227">
        <f>ROUND(I977*H977,2)</f>
        <v>0</v>
      </c>
      <c r="BL977" s="19" t="s">
        <v>190</v>
      </c>
      <c r="BM977" s="226" t="s">
        <v>1485</v>
      </c>
    </row>
    <row r="978" s="2" customFormat="1">
      <c r="A978" s="40"/>
      <c r="B978" s="41"/>
      <c r="C978" s="42"/>
      <c r="D978" s="228" t="s">
        <v>192</v>
      </c>
      <c r="E978" s="42"/>
      <c r="F978" s="229" t="s">
        <v>1486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192</v>
      </c>
      <c r="AU978" s="19" t="s">
        <v>84</v>
      </c>
    </row>
    <row r="979" s="13" customFormat="1">
      <c r="A979" s="13"/>
      <c r="B979" s="233"/>
      <c r="C979" s="234"/>
      <c r="D979" s="235" t="s">
        <v>194</v>
      </c>
      <c r="E979" s="236" t="s">
        <v>19</v>
      </c>
      <c r="F979" s="237" t="s">
        <v>1487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194</v>
      </c>
      <c r="AU979" s="243" t="s">
        <v>84</v>
      </c>
      <c r="AV979" s="13" t="s">
        <v>82</v>
      </c>
      <c r="AW979" s="13" t="s">
        <v>36</v>
      </c>
      <c r="AX979" s="13" t="s">
        <v>75</v>
      </c>
      <c r="AY979" s="243" t="s">
        <v>183</v>
      </c>
    </row>
    <row r="980" s="13" customFormat="1">
      <c r="A980" s="13"/>
      <c r="B980" s="233"/>
      <c r="C980" s="234"/>
      <c r="D980" s="235" t="s">
        <v>194</v>
      </c>
      <c r="E980" s="236" t="s">
        <v>19</v>
      </c>
      <c r="F980" s="237" t="s">
        <v>1488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194</v>
      </c>
      <c r="AU980" s="243" t="s">
        <v>84</v>
      </c>
      <c r="AV980" s="13" t="s">
        <v>82</v>
      </c>
      <c r="AW980" s="13" t="s">
        <v>36</v>
      </c>
      <c r="AX980" s="13" t="s">
        <v>75</v>
      </c>
      <c r="AY980" s="243" t="s">
        <v>183</v>
      </c>
    </row>
    <row r="981" s="13" customFormat="1">
      <c r="A981" s="13"/>
      <c r="B981" s="233"/>
      <c r="C981" s="234"/>
      <c r="D981" s="235" t="s">
        <v>194</v>
      </c>
      <c r="E981" s="236" t="s">
        <v>19</v>
      </c>
      <c r="F981" s="237" t="s">
        <v>1391</v>
      </c>
      <c r="G981" s="234"/>
      <c r="H981" s="236" t="s">
        <v>19</v>
      </c>
      <c r="I981" s="238"/>
      <c r="J981" s="234"/>
      <c r="K981" s="234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194</v>
      </c>
      <c r="AU981" s="243" t="s">
        <v>84</v>
      </c>
      <c r="AV981" s="13" t="s">
        <v>82</v>
      </c>
      <c r="AW981" s="13" t="s">
        <v>36</v>
      </c>
      <c r="AX981" s="13" t="s">
        <v>75</v>
      </c>
      <c r="AY981" s="243" t="s">
        <v>183</v>
      </c>
    </row>
    <row r="982" s="13" customFormat="1">
      <c r="A982" s="13"/>
      <c r="B982" s="233"/>
      <c r="C982" s="234"/>
      <c r="D982" s="235" t="s">
        <v>194</v>
      </c>
      <c r="E982" s="236" t="s">
        <v>19</v>
      </c>
      <c r="F982" s="237" t="s">
        <v>1191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194</v>
      </c>
      <c r="AU982" s="243" t="s">
        <v>84</v>
      </c>
      <c r="AV982" s="13" t="s">
        <v>82</v>
      </c>
      <c r="AW982" s="13" t="s">
        <v>36</v>
      </c>
      <c r="AX982" s="13" t="s">
        <v>75</v>
      </c>
      <c r="AY982" s="243" t="s">
        <v>183</v>
      </c>
    </row>
    <row r="983" s="13" customFormat="1">
      <c r="A983" s="13"/>
      <c r="B983" s="233"/>
      <c r="C983" s="234"/>
      <c r="D983" s="235" t="s">
        <v>194</v>
      </c>
      <c r="E983" s="236" t="s">
        <v>19</v>
      </c>
      <c r="F983" s="237" t="s">
        <v>1392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194</v>
      </c>
      <c r="AU983" s="243" t="s">
        <v>84</v>
      </c>
      <c r="AV983" s="13" t="s">
        <v>82</v>
      </c>
      <c r="AW983" s="13" t="s">
        <v>36</v>
      </c>
      <c r="AX983" s="13" t="s">
        <v>75</v>
      </c>
      <c r="AY983" s="243" t="s">
        <v>183</v>
      </c>
    </row>
    <row r="984" s="14" customFormat="1">
      <c r="A984" s="14"/>
      <c r="B984" s="244"/>
      <c r="C984" s="245"/>
      <c r="D984" s="235" t="s">
        <v>194</v>
      </c>
      <c r="E984" s="246" t="s">
        <v>19</v>
      </c>
      <c r="F984" s="247" t="s">
        <v>1489</v>
      </c>
      <c r="G984" s="245"/>
      <c r="H984" s="248">
        <v>144.81399999999999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194</v>
      </c>
      <c r="AU984" s="254" t="s">
        <v>84</v>
      </c>
      <c r="AV984" s="14" t="s">
        <v>84</v>
      </c>
      <c r="AW984" s="14" t="s">
        <v>36</v>
      </c>
      <c r="AX984" s="14" t="s">
        <v>75</v>
      </c>
      <c r="AY984" s="254" t="s">
        <v>183</v>
      </c>
    </row>
    <row r="985" s="13" customFormat="1">
      <c r="A985" s="13"/>
      <c r="B985" s="233"/>
      <c r="C985" s="234"/>
      <c r="D985" s="235" t="s">
        <v>194</v>
      </c>
      <c r="E985" s="236" t="s">
        <v>19</v>
      </c>
      <c r="F985" s="237" t="s">
        <v>1394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194</v>
      </c>
      <c r="AU985" s="243" t="s">
        <v>84</v>
      </c>
      <c r="AV985" s="13" t="s">
        <v>82</v>
      </c>
      <c r="AW985" s="13" t="s">
        <v>36</v>
      </c>
      <c r="AX985" s="13" t="s">
        <v>75</v>
      </c>
      <c r="AY985" s="243" t="s">
        <v>183</v>
      </c>
    </row>
    <row r="986" s="13" customFormat="1">
      <c r="A986" s="13"/>
      <c r="B986" s="233"/>
      <c r="C986" s="234"/>
      <c r="D986" s="235" t="s">
        <v>194</v>
      </c>
      <c r="E986" s="236" t="s">
        <v>19</v>
      </c>
      <c r="F986" s="237" t="s">
        <v>1191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194</v>
      </c>
      <c r="AU986" s="243" t="s">
        <v>84</v>
      </c>
      <c r="AV986" s="13" t="s">
        <v>82</v>
      </c>
      <c r="AW986" s="13" t="s">
        <v>36</v>
      </c>
      <c r="AX986" s="13" t="s">
        <v>75</v>
      </c>
      <c r="AY986" s="243" t="s">
        <v>183</v>
      </c>
    </row>
    <row r="987" s="13" customFormat="1">
      <c r="A987" s="13"/>
      <c r="B987" s="233"/>
      <c r="C987" s="234"/>
      <c r="D987" s="235" t="s">
        <v>194</v>
      </c>
      <c r="E987" s="236" t="s">
        <v>19</v>
      </c>
      <c r="F987" s="237" t="s">
        <v>1395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194</v>
      </c>
      <c r="AU987" s="243" t="s">
        <v>84</v>
      </c>
      <c r="AV987" s="13" t="s">
        <v>82</v>
      </c>
      <c r="AW987" s="13" t="s">
        <v>36</v>
      </c>
      <c r="AX987" s="13" t="s">
        <v>75</v>
      </c>
      <c r="AY987" s="243" t="s">
        <v>183</v>
      </c>
    </row>
    <row r="988" s="14" customFormat="1">
      <c r="A988" s="14"/>
      <c r="B988" s="244"/>
      <c r="C988" s="245"/>
      <c r="D988" s="235" t="s">
        <v>194</v>
      </c>
      <c r="E988" s="246" t="s">
        <v>19</v>
      </c>
      <c r="F988" s="247" t="s">
        <v>1490</v>
      </c>
      <c r="G988" s="245"/>
      <c r="H988" s="248">
        <v>17.896000000000001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194</v>
      </c>
      <c r="AU988" s="254" t="s">
        <v>84</v>
      </c>
      <c r="AV988" s="14" t="s">
        <v>84</v>
      </c>
      <c r="AW988" s="14" t="s">
        <v>36</v>
      </c>
      <c r="AX988" s="14" t="s">
        <v>75</v>
      </c>
      <c r="AY988" s="254" t="s">
        <v>183</v>
      </c>
    </row>
    <row r="989" s="13" customFormat="1">
      <c r="A989" s="13"/>
      <c r="B989" s="233"/>
      <c r="C989" s="234"/>
      <c r="D989" s="235" t="s">
        <v>194</v>
      </c>
      <c r="E989" s="236" t="s">
        <v>19</v>
      </c>
      <c r="F989" s="237" t="s">
        <v>1397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194</v>
      </c>
      <c r="AU989" s="243" t="s">
        <v>84</v>
      </c>
      <c r="AV989" s="13" t="s">
        <v>82</v>
      </c>
      <c r="AW989" s="13" t="s">
        <v>36</v>
      </c>
      <c r="AX989" s="13" t="s">
        <v>75</v>
      </c>
      <c r="AY989" s="243" t="s">
        <v>183</v>
      </c>
    </row>
    <row r="990" s="13" customFormat="1">
      <c r="A990" s="13"/>
      <c r="B990" s="233"/>
      <c r="C990" s="234"/>
      <c r="D990" s="235" t="s">
        <v>194</v>
      </c>
      <c r="E990" s="236" t="s">
        <v>19</v>
      </c>
      <c r="F990" s="237" t="s">
        <v>1191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194</v>
      </c>
      <c r="AU990" s="243" t="s">
        <v>84</v>
      </c>
      <c r="AV990" s="13" t="s">
        <v>82</v>
      </c>
      <c r="AW990" s="13" t="s">
        <v>36</v>
      </c>
      <c r="AX990" s="13" t="s">
        <v>75</v>
      </c>
      <c r="AY990" s="243" t="s">
        <v>183</v>
      </c>
    </row>
    <row r="991" s="13" customFormat="1">
      <c r="A991" s="13"/>
      <c r="B991" s="233"/>
      <c r="C991" s="234"/>
      <c r="D991" s="235" t="s">
        <v>194</v>
      </c>
      <c r="E991" s="236" t="s">
        <v>19</v>
      </c>
      <c r="F991" s="237" t="s">
        <v>1398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194</v>
      </c>
      <c r="AU991" s="243" t="s">
        <v>84</v>
      </c>
      <c r="AV991" s="13" t="s">
        <v>82</v>
      </c>
      <c r="AW991" s="13" t="s">
        <v>36</v>
      </c>
      <c r="AX991" s="13" t="s">
        <v>75</v>
      </c>
      <c r="AY991" s="243" t="s">
        <v>183</v>
      </c>
    </row>
    <row r="992" s="14" customFormat="1">
      <c r="A992" s="14"/>
      <c r="B992" s="244"/>
      <c r="C992" s="245"/>
      <c r="D992" s="235" t="s">
        <v>194</v>
      </c>
      <c r="E992" s="246" t="s">
        <v>19</v>
      </c>
      <c r="F992" s="247" t="s">
        <v>1491</v>
      </c>
      <c r="G992" s="245"/>
      <c r="H992" s="248">
        <v>3.012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194</v>
      </c>
      <c r="AU992" s="254" t="s">
        <v>84</v>
      </c>
      <c r="AV992" s="14" t="s">
        <v>84</v>
      </c>
      <c r="AW992" s="14" t="s">
        <v>36</v>
      </c>
      <c r="AX992" s="14" t="s">
        <v>75</v>
      </c>
      <c r="AY992" s="254" t="s">
        <v>183</v>
      </c>
    </row>
    <row r="993" s="15" customFormat="1">
      <c r="A993" s="15"/>
      <c r="B993" s="259"/>
      <c r="C993" s="260"/>
      <c r="D993" s="235" t="s">
        <v>194</v>
      </c>
      <c r="E993" s="261" t="s">
        <v>19</v>
      </c>
      <c r="F993" s="262" t="s">
        <v>320</v>
      </c>
      <c r="G993" s="260"/>
      <c r="H993" s="263">
        <v>165.72200000000001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9" t="s">
        <v>194</v>
      </c>
      <c r="AU993" s="269" t="s">
        <v>84</v>
      </c>
      <c r="AV993" s="15" t="s">
        <v>190</v>
      </c>
      <c r="AW993" s="15" t="s">
        <v>36</v>
      </c>
      <c r="AX993" s="15" t="s">
        <v>82</v>
      </c>
      <c r="AY993" s="269" t="s">
        <v>183</v>
      </c>
    </row>
    <row r="994" s="2" customFormat="1" ht="21.75" customHeight="1">
      <c r="A994" s="40"/>
      <c r="B994" s="41"/>
      <c r="C994" s="215" t="s">
        <v>563</v>
      </c>
      <c r="D994" s="215" t="s">
        <v>185</v>
      </c>
      <c r="E994" s="216" t="s">
        <v>1492</v>
      </c>
      <c r="F994" s="217" t="s">
        <v>1493</v>
      </c>
      <c r="G994" s="218" t="s">
        <v>229</v>
      </c>
      <c r="H994" s="219">
        <v>165.72200000000001</v>
      </c>
      <c r="I994" s="220"/>
      <c r="J994" s="221">
        <f>ROUND(I994*H994,2)</f>
        <v>0</v>
      </c>
      <c r="K994" s="217" t="s">
        <v>189</v>
      </c>
      <c r="L994" s="46"/>
      <c r="M994" s="222" t="s">
        <v>19</v>
      </c>
      <c r="N994" s="223" t="s">
        <v>46</v>
      </c>
      <c r="O994" s="86"/>
      <c r="P994" s="224">
        <f>O994*H994</f>
        <v>0</v>
      </c>
      <c r="Q994" s="224">
        <v>0</v>
      </c>
      <c r="R994" s="224">
        <f>Q994*H994</f>
        <v>0</v>
      </c>
      <c r="S994" s="224">
        <v>0</v>
      </c>
      <c r="T994" s="225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6" t="s">
        <v>190</v>
      </c>
      <c r="AT994" s="226" t="s">
        <v>185</v>
      </c>
      <c r="AU994" s="226" t="s">
        <v>84</v>
      </c>
      <c r="AY994" s="19" t="s">
        <v>183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19" t="s">
        <v>82</v>
      </c>
      <c r="BK994" s="227">
        <f>ROUND(I994*H994,2)</f>
        <v>0</v>
      </c>
      <c r="BL994" s="19" t="s">
        <v>190</v>
      </c>
      <c r="BM994" s="226" t="s">
        <v>1494</v>
      </c>
    </row>
    <row r="995" s="2" customFormat="1">
      <c r="A995" s="40"/>
      <c r="B995" s="41"/>
      <c r="C995" s="42"/>
      <c r="D995" s="228" t="s">
        <v>192</v>
      </c>
      <c r="E995" s="42"/>
      <c r="F995" s="229" t="s">
        <v>1495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192</v>
      </c>
      <c r="AU995" s="19" t="s">
        <v>84</v>
      </c>
    </row>
    <row r="996" s="2" customFormat="1" ht="21.75" customHeight="1">
      <c r="A996" s="40"/>
      <c r="B996" s="41"/>
      <c r="C996" s="215" t="s">
        <v>481</v>
      </c>
      <c r="D996" s="215" t="s">
        <v>185</v>
      </c>
      <c r="E996" s="216" t="s">
        <v>1496</v>
      </c>
      <c r="F996" s="217" t="s">
        <v>1497</v>
      </c>
      <c r="G996" s="218" t="s">
        <v>229</v>
      </c>
      <c r="H996" s="219">
        <v>0.40500000000000003</v>
      </c>
      <c r="I996" s="220"/>
      <c r="J996" s="221">
        <f>ROUND(I996*H996,2)</f>
        <v>0</v>
      </c>
      <c r="K996" s="217" t="s">
        <v>189</v>
      </c>
      <c r="L996" s="46"/>
      <c r="M996" s="222" t="s">
        <v>19</v>
      </c>
      <c r="N996" s="223" t="s">
        <v>46</v>
      </c>
      <c r="O996" s="86"/>
      <c r="P996" s="224">
        <f>O996*H996</f>
        <v>0</v>
      </c>
      <c r="Q996" s="224">
        <v>0</v>
      </c>
      <c r="R996" s="224">
        <f>Q996*H996</f>
        <v>0</v>
      </c>
      <c r="S996" s="224">
        <v>0</v>
      </c>
      <c r="T996" s="225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6" t="s">
        <v>190</v>
      </c>
      <c r="AT996" s="226" t="s">
        <v>185</v>
      </c>
      <c r="AU996" s="226" t="s">
        <v>84</v>
      </c>
      <c r="AY996" s="19" t="s">
        <v>183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19" t="s">
        <v>82</v>
      </c>
      <c r="BK996" s="227">
        <f>ROUND(I996*H996,2)</f>
        <v>0</v>
      </c>
      <c r="BL996" s="19" t="s">
        <v>190</v>
      </c>
      <c r="BM996" s="226" t="s">
        <v>1498</v>
      </c>
    </row>
    <row r="997" s="2" customFormat="1">
      <c r="A997" s="40"/>
      <c r="B997" s="41"/>
      <c r="C997" s="42"/>
      <c r="D997" s="228" t="s">
        <v>192</v>
      </c>
      <c r="E997" s="42"/>
      <c r="F997" s="229" t="s">
        <v>1499</v>
      </c>
      <c r="G997" s="42"/>
      <c r="H997" s="42"/>
      <c r="I997" s="230"/>
      <c r="J997" s="42"/>
      <c r="K997" s="42"/>
      <c r="L997" s="46"/>
      <c r="M997" s="231"/>
      <c r="N997" s="232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192</v>
      </c>
      <c r="AU997" s="19" t="s">
        <v>84</v>
      </c>
    </row>
    <row r="998" s="13" customFormat="1">
      <c r="A998" s="13"/>
      <c r="B998" s="233"/>
      <c r="C998" s="234"/>
      <c r="D998" s="235" t="s">
        <v>194</v>
      </c>
      <c r="E998" s="236" t="s">
        <v>19</v>
      </c>
      <c r="F998" s="237" t="s">
        <v>1500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194</v>
      </c>
      <c r="AU998" s="243" t="s">
        <v>84</v>
      </c>
      <c r="AV998" s="13" t="s">
        <v>82</v>
      </c>
      <c r="AW998" s="13" t="s">
        <v>36</v>
      </c>
      <c r="AX998" s="13" t="s">
        <v>75</v>
      </c>
      <c r="AY998" s="243" t="s">
        <v>183</v>
      </c>
    </row>
    <row r="999" s="13" customFormat="1">
      <c r="A999" s="13"/>
      <c r="B999" s="233"/>
      <c r="C999" s="234"/>
      <c r="D999" s="235" t="s">
        <v>194</v>
      </c>
      <c r="E999" s="236" t="s">
        <v>19</v>
      </c>
      <c r="F999" s="237" t="s">
        <v>1501</v>
      </c>
      <c r="G999" s="234"/>
      <c r="H999" s="236" t="s">
        <v>19</v>
      </c>
      <c r="I999" s="238"/>
      <c r="J999" s="234"/>
      <c r="K999" s="234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194</v>
      </c>
      <c r="AU999" s="243" t="s">
        <v>84</v>
      </c>
      <c r="AV999" s="13" t="s">
        <v>82</v>
      </c>
      <c r="AW999" s="13" t="s">
        <v>36</v>
      </c>
      <c r="AX999" s="13" t="s">
        <v>75</v>
      </c>
      <c r="AY999" s="243" t="s">
        <v>183</v>
      </c>
    </row>
    <row r="1000" s="13" customFormat="1">
      <c r="A1000" s="13"/>
      <c r="B1000" s="233"/>
      <c r="C1000" s="234"/>
      <c r="D1000" s="235" t="s">
        <v>194</v>
      </c>
      <c r="E1000" s="236" t="s">
        <v>19</v>
      </c>
      <c r="F1000" s="237" t="s">
        <v>1502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194</v>
      </c>
      <c r="AU1000" s="243" t="s">
        <v>84</v>
      </c>
      <c r="AV1000" s="13" t="s">
        <v>82</v>
      </c>
      <c r="AW1000" s="13" t="s">
        <v>36</v>
      </c>
      <c r="AX1000" s="13" t="s">
        <v>75</v>
      </c>
      <c r="AY1000" s="243" t="s">
        <v>183</v>
      </c>
    </row>
    <row r="1001" s="13" customFormat="1">
      <c r="A1001" s="13"/>
      <c r="B1001" s="233"/>
      <c r="C1001" s="234"/>
      <c r="D1001" s="235" t="s">
        <v>194</v>
      </c>
      <c r="E1001" s="236" t="s">
        <v>19</v>
      </c>
      <c r="F1001" s="237" t="s">
        <v>1503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194</v>
      </c>
      <c r="AU1001" s="243" t="s">
        <v>84</v>
      </c>
      <c r="AV1001" s="13" t="s">
        <v>82</v>
      </c>
      <c r="AW1001" s="13" t="s">
        <v>36</v>
      </c>
      <c r="AX1001" s="13" t="s">
        <v>75</v>
      </c>
      <c r="AY1001" s="243" t="s">
        <v>183</v>
      </c>
    </row>
    <row r="1002" s="13" customFormat="1">
      <c r="A1002" s="13"/>
      <c r="B1002" s="233"/>
      <c r="C1002" s="234"/>
      <c r="D1002" s="235" t="s">
        <v>194</v>
      </c>
      <c r="E1002" s="236" t="s">
        <v>19</v>
      </c>
      <c r="F1002" s="237" t="s">
        <v>1504</v>
      </c>
      <c r="G1002" s="234"/>
      <c r="H1002" s="236" t="s">
        <v>19</v>
      </c>
      <c r="I1002" s="238"/>
      <c r="J1002" s="234"/>
      <c r="K1002" s="234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194</v>
      </c>
      <c r="AU1002" s="243" t="s">
        <v>84</v>
      </c>
      <c r="AV1002" s="13" t="s">
        <v>82</v>
      </c>
      <c r="AW1002" s="13" t="s">
        <v>36</v>
      </c>
      <c r="AX1002" s="13" t="s">
        <v>75</v>
      </c>
      <c r="AY1002" s="243" t="s">
        <v>183</v>
      </c>
    </row>
    <row r="1003" s="13" customFormat="1">
      <c r="A1003" s="13"/>
      <c r="B1003" s="233"/>
      <c r="C1003" s="234"/>
      <c r="D1003" s="235" t="s">
        <v>194</v>
      </c>
      <c r="E1003" s="236" t="s">
        <v>19</v>
      </c>
      <c r="F1003" s="237" t="s">
        <v>1191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194</v>
      </c>
      <c r="AU1003" s="243" t="s">
        <v>84</v>
      </c>
      <c r="AV1003" s="13" t="s">
        <v>82</v>
      </c>
      <c r="AW1003" s="13" t="s">
        <v>36</v>
      </c>
      <c r="AX1003" s="13" t="s">
        <v>75</v>
      </c>
      <c r="AY1003" s="243" t="s">
        <v>183</v>
      </c>
    </row>
    <row r="1004" s="13" customFormat="1">
      <c r="A1004" s="13"/>
      <c r="B1004" s="233"/>
      <c r="C1004" s="234"/>
      <c r="D1004" s="235" t="s">
        <v>194</v>
      </c>
      <c r="E1004" s="236" t="s">
        <v>19</v>
      </c>
      <c r="F1004" s="237" t="s">
        <v>1401</v>
      </c>
      <c r="G1004" s="234"/>
      <c r="H1004" s="236" t="s">
        <v>19</v>
      </c>
      <c r="I1004" s="238"/>
      <c r="J1004" s="234"/>
      <c r="K1004" s="234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194</v>
      </c>
      <c r="AU1004" s="243" t="s">
        <v>84</v>
      </c>
      <c r="AV1004" s="13" t="s">
        <v>82</v>
      </c>
      <c r="AW1004" s="13" t="s">
        <v>36</v>
      </c>
      <c r="AX1004" s="13" t="s">
        <v>75</v>
      </c>
      <c r="AY1004" s="243" t="s">
        <v>183</v>
      </c>
    </row>
    <row r="1005" s="14" customFormat="1">
      <c r="A1005" s="14"/>
      <c r="B1005" s="244"/>
      <c r="C1005" s="245"/>
      <c r="D1005" s="235" t="s">
        <v>194</v>
      </c>
      <c r="E1005" s="246" t="s">
        <v>19</v>
      </c>
      <c r="F1005" s="247" t="s">
        <v>1505</v>
      </c>
      <c r="G1005" s="245"/>
      <c r="H1005" s="248">
        <v>0.40500000000000003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194</v>
      </c>
      <c r="AU1005" s="254" t="s">
        <v>84</v>
      </c>
      <c r="AV1005" s="14" t="s">
        <v>84</v>
      </c>
      <c r="AW1005" s="14" t="s">
        <v>36</v>
      </c>
      <c r="AX1005" s="14" t="s">
        <v>75</v>
      </c>
      <c r="AY1005" s="254" t="s">
        <v>183</v>
      </c>
    </row>
    <row r="1006" s="15" customFormat="1">
      <c r="A1006" s="15"/>
      <c r="B1006" s="259"/>
      <c r="C1006" s="260"/>
      <c r="D1006" s="235" t="s">
        <v>194</v>
      </c>
      <c r="E1006" s="261" t="s">
        <v>19</v>
      </c>
      <c r="F1006" s="262" t="s">
        <v>320</v>
      </c>
      <c r="G1006" s="260"/>
      <c r="H1006" s="263">
        <v>0.40500000000000003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9" t="s">
        <v>194</v>
      </c>
      <c r="AU1006" s="269" t="s">
        <v>84</v>
      </c>
      <c r="AV1006" s="15" t="s">
        <v>190</v>
      </c>
      <c r="AW1006" s="15" t="s">
        <v>36</v>
      </c>
      <c r="AX1006" s="15" t="s">
        <v>82</v>
      </c>
      <c r="AY1006" s="269" t="s">
        <v>183</v>
      </c>
    </row>
    <row r="1007" s="2" customFormat="1" ht="24.15" customHeight="1">
      <c r="A1007" s="40"/>
      <c r="B1007" s="41"/>
      <c r="C1007" s="215" t="s">
        <v>570</v>
      </c>
      <c r="D1007" s="215" t="s">
        <v>185</v>
      </c>
      <c r="E1007" s="216" t="s">
        <v>1506</v>
      </c>
      <c r="F1007" s="217" t="s">
        <v>1507</v>
      </c>
      <c r="G1007" s="218" t="s">
        <v>229</v>
      </c>
      <c r="H1007" s="219">
        <v>165.72200000000001</v>
      </c>
      <c r="I1007" s="220"/>
      <c r="J1007" s="221">
        <f>ROUND(I1007*H1007,2)</f>
        <v>0</v>
      </c>
      <c r="K1007" s="217" t="s">
        <v>189</v>
      </c>
      <c r="L1007" s="46"/>
      <c r="M1007" s="222" t="s">
        <v>19</v>
      </c>
      <c r="N1007" s="223" t="s">
        <v>46</v>
      </c>
      <c r="O1007" s="86"/>
      <c r="P1007" s="224">
        <f>O1007*H1007</f>
        <v>0</v>
      </c>
      <c r="Q1007" s="224">
        <v>0.030300000000000001</v>
      </c>
      <c r="R1007" s="224">
        <f>Q1007*H1007</f>
        <v>5.0213766</v>
      </c>
      <c r="S1007" s="224">
        <v>0</v>
      </c>
      <c r="T1007" s="225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6" t="s">
        <v>190</v>
      </c>
      <c r="AT1007" s="226" t="s">
        <v>185</v>
      </c>
      <c r="AU1007" s="226" t="s">
        <v>84</v>
      </c>
      <c r="AY1007" s="19" t="s">
        <v>183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9" t="s">
        <v>82</v>
      </c>
      <c r="BK1007" s="227">
        <f>ROUND(I1007*H1007,2)</f>
        <v>0</v>
      </c>
      <c r="BL1007" s="19" t="s">
        <v>190</v>
      </c>
      <c r="BM1007" s="226" t="s">
        <v>1508</v>
      </c>
    </row>
    <row r="1008" s="2" customFormat="1">
      <c r="A1008" s="40"/>
      <c r="B1008" s="41"/>
      <c r="C1008" s="42"/>
      <c r="D1008" s="228" t="s">
        <v>192</v>
      </c>
      <c r="E1008" s="42"/>
      <c r="F1008" s="229" t="s">
        <v>1509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192</v>
      </c>
      <c r="AU1008" s="19" t="s">
        <v>84</v>
      </c>
    </row>
    <row r="1009" s="2" customFormat="1" ht="21.75" customHeight="1">
      <c r="A1009" s="40"/>
      <c r="B1009" s="41"/>
      <c r="C1009" s="215" t="s">
        <v>486</v>
      </c>
      <c r="D1009" s="215" t="s">
        <v>185</v>
      </c>
      <c r="E1009" s="216" t="s">
        <v>1510</v>
      </c>
      <c r="F1009" s="217" t="s">
        <v>1511</v>
      </c>
      <c r="G1009" s="218" t="s">
        <v>229</v>
      </c>
      <c r="H1009" s="219">
        <v>0.40500000000000003</v>
      </c>
      <c r="I1009" s="220"/>
      <c r="J1009" s="221">
        <f>ROUND(I1009*H1009,2)</f>
        <v>0</v>
      </c>
      <c r="K1009" s="217" t="s">
        <v>189</v>
      </c>
      <c r="L1009" s="46"/>
      <c r="M1009" s="222" t="s">
        <v>19</v>
      </c>
      <c r="N1009" s="223" t="s">
        <v>46</v>
      </c>
      <c r="O1009" s="86"/>
      <c r="P1009" s="224">
        <f>O1009*H1009</f>
        <v>0</v>
      </c>
      <c r="Q1009" s="224">
        <v>0.0030300000000000001</v>
      </c>
      <c r="R1009" s="224">
        <f>Q1009*H1009</f>
        <v>0.0012271500000000002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190</v>
      </c>
      <c r="AT1009" s="226" t="s">
        <v>185</v>
      </c>
      <c r="AU1009" s="226" t="s">
        <v>84</v>
      </c>
      <c r="AY1009" s="19" t="s">
        <v>183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82</v>
      </c>
      <c r="BK1009" s="227">
        <f>ROUND(I1009*H1009,2)</f>
        <v>0</v>
      </c>
      <c r="BL1009" s="19" t="s">
        <v>190</v>
      </c>
      <c r="BM1009" s="226" t="s">
        <v>1512</v>
      </c>
    </row>
    <row r="1010" s="2" customFormat="1">
      <c r="A1010" s="40"/>
      <c r="B1010" s="41"/>
      <c r="C1010" s="42"/>
      <c r="D1010" s="228" t="s">
        <v>192</v>
      </c>
      <c r="E1010" s="42"/>
      <c r="F1010" s="229" t="s">
        <v>1513</v>
      </c>
      <c r="G1010" s="42"/>
      <c r="H1010" s="42"/>
      <c r="I1010" s="230"/>
      <c r="J1010" s="42"/>
      <c r="K1010" s="42"/>
      <c r="L1010" s="46"/>
      <c r="M1010" s="231"/>
      <c r="N1010" s="232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192</v>
      </c>
      <c r="AU1010" s="19" t="s">
        <v>84</v>
      </c>
    </row>
    <row r="1011" s="13" customFormat="1">
      <c r="A1011" s="13"/>
      <c r="B1011" s="233"/>
      <c r="C1011" s="234"/>
      <c r="D1011" s="235" t="s">
        <v>194</v>
      </c>
      <c r="E1011" s="236" t="s">
        <v>19</v>
      </c>
      <c r="F1011" s="237" t="s">
        <v>1500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194</v>
      </c>
      <c r="AU1011" s="243" t="s">
        <v>84</v>
      </c>
      <c r="AV1011" s="13" t="s">
        <v>82</v>
      </c>
      <c r="AW1011" s="13" t="s">
        <v>36</v>
      </c>
      <c r="AX1011" s="13" t="s">
        <v>75</v>
      </c>
      <c r="AY1011" s="243" t="s">
        <v>183</v>
      </c>
    </row>
    <row r="1012" s="13" customFormat="1">
      <c r="A1012" s="13"/>
      <c r="B1012" s="233"/>
      <c r="C1012" s="234"/>
      <c r="D1012" s="235" t="s">
        <v>194</v>
      </c>
      <c r="E1012" s="236" t="s">
        <v>19</v>
      </c>
      <c r="F1012" s="237" t="s">
        <v>1501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194</v>
      </c>
      <c r="AU1012" s="243" t="s">
        <v>84</v>
      </c>
      <c r="AV1012" s="13" t="s">
        <v>82</v>
      </c>
      <c r="AW1012" s="13" t="s">
        <v>36</v>
      </c>
      <c r="AX1012" s="13" t="s">
        <v>75</v>
      </c>
      <c r="AY1012" s="243" t="s">
        <v>183</v>
      </c>
    </row>
    <row r="1013" s="13" customFormat="1">
      <c r="A1013" s="13"/>
      <c r="B1013" s="233"/>
      <c r="C1013" s="234"/>
      <c r="D1013" s="235" t="s">
        <v>194</v>
      </c>
      <c r="E1013" s="236" t="s">
        <v>19</v>
      </c>
      <c r="F1013" s="237" t="s">
        <v>1502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194</v>
      </c>
      <c r="AU1013" s="243" t="s">
        <v>84</v>
      </c>
      <c r="AV1013" s="13" t="s">
        <v>82</v>
      </c>
      <c r="AW1013" s="13" t="s">
        <v>36</v>
      </c>
      <c r="AX1013" s="13" t="s">
        <v>75</v>
      </c>
      <c r="AY1013" s="243" t="s">
        <v>183</v>
      </c>
    </row>
    <row r="1014" s="13" customFormat="1">
      <c r="A1014" s="13"/>
      <c r="B1014" s="233"/>
      <c r="C1014" s="234"/>
      <c r="D1014" s="235" t="s">
        <v>194</v>
      </c>
      <c r="E1014" s="236" t="s">
        <v>19</v>
      </c>
      <c r="F1014" s="237" t="s">
        <v>1503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194</v>
      </c>
      <c r="AU1014" s="243" t="s">
        <v>84</v>
      </c>
      <c r="AV1014" s="13" t="s">
        <v>82</v>
      </c>
      <c r="AW1014" s="13" t="s">
        <v>36</v>
      </c>
      <c r="AX1014" s="13" t="s">
        <v>75</v>
      </c>
      <c r="AY1014" s="243" t="s">
        <v>183</v>
      </c>
    </row>
    <row r="1015" s="13" customFormat="1">
      <c r="A1015" s="13"/>
      <c r="B1015" s="233"/>
      <c r="C1015" s="234"/>
      <c r="D1015" s="235" t="s">
        <v>194</v>
      </c>
      <c r="E1015" s="236" t="s">
        <v>19</v>
      </c>
      <c r="F1015" s="237" t="s">
        <v>1504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194</v>
      </c>
      <c r="AU1015" s="243" t="s">
        <v>84</v>
      </c>
      <c r="AV1015" s="13" t="s">
        <v>82</v>
      </c>
      <c r="AW1015" s="13" t="s">
        <v>36</v>
      </c>
      <c r="AX1015" s="13" t="s">
        <v>75</v>
      </c>
      <c r="AY1015" s="243" t="s">
        <v>183</v>
      </c>
    </row>
    <row r="1016" s="13" customFormat="1">
      <c r="A1016" s="13"/>
      <c r="B1016" s="233"/>
      <c r="C1016" s="234"/>
      <c r="D1016" s="235" t="s">
        <v>194</v>
      </c>
      <c r="E1016" s="236" t="s">
        <v>19</v>
      </c>
      <c r="F1016" s="237" t="s">
        <v>1191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194</v>
      </c>
      <c r="AU1016" s="243" t="s">
        <v>84</v>
      </c>
      <c r="AV1016" s="13" t="s">
        <v>82</v>
      </c>
      <c r="AW1016" s="13" t="s">
        <v>36</v>
      </c>
      <c r="AX1016" s="13" t="s">
        <v>75</v>
      </c>
      <c r="AY1016" s="243" t="s">
        <v>183</v>
      </c>
    </row>
    <row r="1017" s="13" customFormat="1">
      <c r="A1017" s="13"/>
      <c r="B1017" s="233"/>
      <c r="C1017" s="234"/>
      <c r="D1017" s="235" t="s">
        <v>194</v>
      </c>
      <c r="E1017" s="236" t="s">
        <v>19</v>
      </c>
      <c r="F1017" s="237" t="s">
        <v>1401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194</v>
      </c>
      <c r="AU1017" s="243" t="s">
        <v>84</v>
      </c>
      <c r="AV1017" s="13" t="s">
        <v>82</v>
      </c>
      <c r="AW1017" s="13" t="s">
        <v>36</v>
      </c>
      <c r="AX1017" s="13" t="s">
        <v>75</v>
      </c>
      <c r="AY1017" s="243" t="s">
        <v>183</v>
      </c>
    </row>
    <row r="1018" s="14" customFormat="1">
      <c r="A1018" s="14"/>
      <c r="B1018" s="244"/>
      <c r="C1018" s="245"/>
      <c r="D1018" s="235" t="s">
        <v>194</v>
      </c>
      <c r="E1018" s="246" t="s">
        <v>19</v>
      </c>
      <c r="F1018" s="247" t="s">
        <v>1514</v>
      </c>
      <c r="G1018" s="245"/>
      <c r="H1018" s="248">
        <v>0.40500000000000003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194</v>
      </c>
      <c r="AU1018" s="254" t="s">
        <v>84</v>
      </c>
      <c r="AV1018" s="14" t="s">
        <v>84</v>
      </c>
      <c r="AW1018" s="14" t="s">
        <v>36</v>
      </c>
      <c r="AX1018" s="14" t="s">
        <v>75</v>
      </c>
      <c r="AY1018" s="254" t="s">
        <v>183</v>
      </c>
    </row>
    <row r="1019" s="15" customFormat="1">
      <c r="A1019" s="15"/>
      <c r="B1019" s="259"/>
      <c r="C1019" s="260"/>
      <c r="D1019" s="235" t="s">
        <v>194</v>
      </c>
      <c r="E1019" s="261" t="s">
        <v>19</v>
      </c>
      <c r="F1019" s="262" t="s">
        <v>320</v>
      </c>
      <c r="G1019" s="260"/>
      <c r="H1019" s="263">
        <v>0.40500000000000003</v>
      </c>
      <c r="I1019" s="264"/>
      <c r="J1019" s="260"/>
      <c r="K1019" s="260"/>
      <c r="L1019" s="265"/>
      <c r="M1019" s="266"/>
      <c r="N1019" s="267"/>
      <c r="O1019" s="267"/>
      <c r="P1019" s="267"/>
      <c r="Q1019" s="267"/>
      <c r="R1019" s="267"/>
      <c r="S1019" s="267"/>
      <c r="T1019" s="268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9" t="s">
        <v>194</v>
      </c>
      <c r="AU1019" s="269" t="s">
        <v>84</v>
      </c>
      <c r="AV1019" s="15" t="s">
        <v>190</v>
      </c>
      <c r="AW1019" s="15" t="s">
        <v>36</v>
      </c>
      <c r="AX1019" s="15" t="s">
        <v>82</v>
      </c>
      <c r="AY1019" s="269" t="s">
        <v>183</v>
      </c>
    </row>
    <row r="1020" s="2" customFormat="1" ht="16.5" customHeight="1">
      <c r="A1020" s="40"/>
      <c r="B1020" s="41"/>
      <c r="C1020" s="215" t="s">
        <v>582</v>
      </c>
      <c r="D1020" s="215" t="s">
        <v>185</v>
      </c>
      <c r="E1020" s="216" t="s">
        <v>1515</v>
      </c>
      <c r="F1020" s="217" t="s">
        <v>1516</v>
      </c>
      <c r="G1020" s="218" t="s">
        <v>304</v>
      </c>
      <c r="H1020" s="219">
        <v>828.61000000000001</v>
      </c>
      <c r="I1020" s="220"/>
      <c r="J1020" s="221">
        <f>ROUND(I1020*H1020,2)</f>
        <v>0</v>
      </c>
      <c r="K1020" s="217" t="s">
        <v>19</v>
      </c>
      <c r="L1020" s="46"/>
      <c r="M1020" s="222" t="s">
        <v>19</v>
      </c>
      <c r="N1020" s="223" t="s">
        <v>46</v>
      </c>
      <c r="O1020" s="86"/>
      <c r="P1020" s="224">
        <f>O1020*H1020</f>
        <v>0</v>
      </c>
      <c r="Q1020" s="224">
        <v>4.0000000000000003E-05</v>
      </c>
      <c r="R1020" s="224">
        <f>Q1020*H1020</f>
        <v>0.033144400000000004</v>
      </c>
      <c r="S1020" s="224">
        <v>0</v>
      </c>
      <c r="T1020" s="225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6" t="s">
        <v>190</v>
      </c>
      <c r="AT1020" s="226" t="s">
        <v>185</v>
      </c>
      <c r="AU1020" s="226" t="s">
        <v>84</v>
      </c>
      <c r="AY1020" s="19" t="s">
        <v>183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9" t="s">
        <v>82</v>
      </c>
      <c r="BK1020" s="227">
        <f>ROUND(I1020*H1020,2)</f>
        <v>0</v>
      </c>
      <c r="BL1020" s="19" t="s">
        <v>190</v>
      </c>
      <c r="BM1020" s="226" t="s">
        <v>1517</v>
      </c>
    </row>
    <row r="1021" s="13" customFormat="1">
      <c r="A1021" s="13"/>
      <c r="B1021" s="233"/>
      <c r="C1021" s="234"/>
      <c r="D1021" s="235" t="s">
        <v>194</v>
      </c>
      <c r="E1021" s="236" t="s">
        <v>19</v>
      </c>
      <c r="F1021" s="237" t="s">
        <v>1487</v>
      </c>
      <c r="G1021" s="234"/>
      <c r="H1021" s="236" t="s">
        <v>19</v>
      </c>
      <c r="I1021" s="238"/>
      <c r="J1021" s="234"/>
      <c r="K1021" s="234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194</v>
      </c>
      <c r="AU1021" s="243" t="s">
        <v>84</v>
      </c>
      <c r="AV1021" s="13" t="s">
        <v>82</v>
      </c>
      <c r="AW1021" s="13" t="s">
        <v>36</v>
      </c>
      <c r="AX1021" s="13" t="s">
        <v>75</v>
      </c>
      <c r="AY1021" s="243" t="s">
        <v>183</v>
      </c>
    </row>
    <row r="1022" s="13" customFormat="1">
      <c r="A1022" s="13"/>
      <c r="B1022" s="233"/>
      <c r="C1022" s="234"/>
      <c r="D1022" s="235" t="s">
        <v>194</v>
      </c>
      <c r="E1022" s="236" t="s">
        <v>19</v>
      </c>
      <c r="F1022" s="237" t="s">
        <v>1488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194</v>
      </c>
      <c r="AU1022" s="243" t="s">
        <v>84</v>
      </c>
      <c r="AV1022" s="13" t="s">
        <v>82</v>
      </c>
      <c r="AW1022" s="13" t="s">
        <v>36</v>
      </c>
      <c r="AX1022" s="13" t="s">
        <v>75</v>
      </c>
      <c r="AY1022" s="243" t="s">
        <v>183</v>
      </c>
    </row>
    <row r="1023" s="13" customFormat="1">
      <c r="A1023" s="13"/>
      <c r="B1023" s="233"/>
      <c r="C1023" s="234"/>
      <c r="D1023" s="235" t="s">
        <v>194</v>
      </c>
      <c r="E1023" s="236" t="s">
        <v>19</v>
      </c>
      <c r="F1023" s="237" t="s">
        <v>1391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194</v>
      </c>
      <c r="AU1023" s="243" t="s">
        <v>84</v>
      </c>
      <c r="AV1023" s="13" t="s">
        <v>82</v>
      </c>
      <c r="AW1023" s="13" t="s">
        <v>36</v>
      </c>
      <c r="AX1023" s="13" t="s">
        <v>75</v>
      </c>
      <c r="AY1023" s="243" t="s">
        <v>183</v>
      </c>
    </row>
    <row r="1024" s="13" customFormat="1">
      <c r="A1024" s="13"/>
      <c r="B1024" s="233"/>
      <c r="C1024" s="234"/>
      <c r="D1024" s="235" t="s">
        <v>194</v>
      </c>
      <c r="E1024" s="236" t="s">
        <v>19</v>
      </c>
      <c r="F1024" s="237" t="s">
        <v>1191</v>
      </c>
      <c r="G1024" s="234"/>
      <c r="H1024" s="236" t="s">
        <v>19</v>
      </c>
      <c r="I1024" s="238"/>
      <c r="J1024" s="234"/>
      <c r="K1024" s="234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194</v>
      </c>
      <c r="AU1024" s="243" t="s">
        <v>84</v>
      </c>
      <c r="AV1024" s="13" t="s">
        <v>82</v>
      </c>
      <c r="AW1024" s="13" t="s">
        <v>36</v>
      </c>
      <c r="AX1024" s="13" t="s">
        <v>75</v>
      </c>
      <c r="AY1024" s="243" t="s">
        <v>183</v>
      </c>
    </row>
    <row r="1025" s="13" customFormat="1">
      <c r="A1025" s="13"/>
      <c r="B1025" s="233"/>
      <c r="C1025" s="234"/>
      <c r="D1025" s="235" t="s">
        <v>194</v>
      </c>
      <c r="E1025" s="236" t="s">
        <v>19</v>
      </c>
      <c r="F1025" s="237" t="s">
        <v>1392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194</v>
      </c>
      <c r="AU1025" s="243" t="s">
        <v>84</v>
      </c>
      <c r="AV1025" s="13" t="s">
        <v>82</v>
      </c>
      <c r="AW1025" s="13" t="s">
        <v>36</v>
      </c>
      <c r="AX1025" s="13" t="s">
        <v>75</v>
      </c>
      <c r="AY1025" s="243" t="s">
        <v>183</v>
      </c>
    </row>
    <row r="1026" s="14" customFormat="1">
      <c r="A1026" s="14"/>
      <c r="B1026" s="244"/>
      <c r="C1026" s="245"/>
      <c r="D1026" s="235" t="s">
        <v>194</v>
      </c>
      <c r="E1026" s="246" t="s">
        <v>19</v>
      </c>
      <c r="F1026" s="247" t="s">
        <v>1393</v>
      </c>
      <c r="G1026" s="245"/>
      <c r="H1026" s="248">
        <v>724.07000000000005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194</v>
      </c>
      <c r="AU1026" s="254" t="s">
        <v>84</v>
      </c>
      <c r="AV1026" s="14" t="s">
        <v>84</v>
      </c>
      <c r="AW1026" s="14" t="s">
        <v>36</v>
      </c>
      <c r="AX1026" s="14" t="s">
        <v>75</v>
      </c>
      <c r="AY1026" s="254" t="s">
        <v>183</v>
      </c>
    </row>
    <row r="1027" s="13" customFormat="1">
      <c r="A1027" s="13"/>
      <c r="B1027" s="233"/>
      <c r="C1027" s="234"/>
      <c r="D1027" s="235" t="s">
        <v>194</v>
      </c>
      <c r="E1027" s="236" t="s">
        <v>19</v>
      </c>
      <c r="F1027" s="237" t="s">
        <v>1394</v>
      </c>
      <c r="G1027" s="234"/>
      <c r="H1027" s="236" t="s">
        <v>19</v>
      </c>
      <c r="I1027" s="238"/>
      <c r="J1027" s="234"/>
      <c r="K1027" s="234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194</v>
      </c>
      <c r="AU1027" s="243" t="s">
        <v>84</v>
      </c>
      <c r="AV1027" s="13" t="s">
        <v>82</v>
      </c>
      <c r="AW1027" s="13" t="s">
        <v>36</v>
      </c>
      <c r="AX1027" s="13" t="s">
        <v>75</v>
      </c>
      <c r="AY1027" s="243" t="s">
        <v>183</v>
      </c>
    </row>
    <row r="1028" s="13" customFormat="1">
      <c r="A1028" s="13"/>
      <c r="B1028" s="233"/>
      <c r="C1028" s="234"/>
      <c r="D1028" s="235" t="s">
        <v>194</v>
      </c>
      <c r="E1028" s="236" t="s">
        <v>19</v>
      </c>
      <c r="F1028" s="237" t="s">
        <v>1191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194</v>
      </c>
      <c r="AU1028" s="243" t="s">
        <v>84</v>
      </c>
      <c r="AV1028" s="13" t="s">
        <v>82</v>
      </c>
      <c r="AW1028" s="13" t="s">
        <v>36</v>
      </c>
      <c r="AX1028" s="13" t="s">
        <v>75</v>
      </c>
      <c r="AY1028" s="243" t="s">
        <v>183</v>
      </c>
    </row>
    <row r="1029" s="13" customFormat="1">
      <c r="A1029" s="13"/>
      <c r="B1029" s="233"/>
      <c r="C1029" s="234"/>
      <c r="D1029" s="235" t="s">
        <v>194</v>
      </c>
      <c r="E1029" s="236" t="s">
        <v>19</v>
      </c>
      <c r="F1029" s="237" t="s">
        <v>1395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194</v>
      </c>
      <c r="AU1029" s="243" t="s">
        <v>84</v>
      </c>
      <c r="AV1029" s="13" t="s">
        <v>82</v>
      </c>
      <c r="AW1029" s="13" t="s">
        <v>36</v>
      </c>
      <c r="AX1029" s="13" t="s">
        <v>75</v>
      </c>
      <c r="AY1029" s="243" t="s">
        <v>183</v>
      </c>
    </row>
    <row r="1030" s="14" customFormat="1">
      <c r="A1030" s="14"/>
      <c r="B1030" s="244"/>
      <c r="C1030" s="245"/>
      <c r="D1030" s="235" t="s">
        <v>194</v>
      </c>
      <c r="E1030" s="246" t="s">
        <v>19</v>
      </c>
      <c r="F1030" s="247" t="s">
        <v>1396</v>
      </c>
      <c r="G1030" s="245"/>
      <c r="H1030" s="248">
        <v>89.480000000000004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194</v>
      </c>
      <c r="AU1030" s="254" t="s">
        <v>84</v>
      </c>
      <c r="AV1030" s="14" t="s">
        <v>84</v>
      </c>
      <c r="AW1030" s="14" t="s">
        <v>36</v>
      </c>
      <c r="AX1030" s="14" t="s">
        <v>75</v>
      </c>
      <c r="AY1030" s="254" t="s">
        <v>183</v>
      </c>
    </row>
    <row r="1031" s="13" customFormat="1">
      <c r="A1031" s="13"/>
      <c r="B1031" s="233"/>
      <c r="C1031" s="234"/>
      <c r="D1031" s="235" t="s">
        <v>194</v>
      </c>
      <c r="E1031" s="236" t="s">
        <v>19</v>
      </c>
      <c r="F1031" s="237" t="s">
        <v>1397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194</v>
      </c>
      <c r="AU1031" s="243" t="s">
        <v>84</v>
      </c>
      <c r="AV1031" s="13" t="s">
        <v>82</v>
      </c>
      <c r="AW1031" s="13" t="s">
        <v>36</v>
      </c>
      <c r="AX1031" s="13" t="s">
        <v>75</v>
      </c>
      <c r="AY1031" s="243" t="s">
        <v>183</v>
      </c>
    </row>
    <row r="1032" s="13" customFormat="1">
      <c r="A1032" s="13"/>
      <c r="B1032" s="233"/>
      <c r="C1032" s="234"/>
      <c r="D1032" s="235" t="s">
        <v>194</v>
      </c>
      <c r="E1032" s="236" t="s">
        <v>19</v>
      </c>
      <c r="F1032" s="237" t="s">
        <v>1191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194</v>
      </c>
      <c r="AU1032" s="243" t="s">
        <v>84</v>
      </c>
      <c r="AV1032" s="13" t="s">
        <v>82</v>
      </c>
      <c r="AW1032" s="13" t="s">
        <v>36</v>
      </c>
      <c r="AX1032" s="13" t="s">
        <v>75</v>
      </c>
      <c r="AY1032" s="243" t="s">
        <v>183</v>
      </c>
    </row>
    <row r="1033" s="13" customFormat="1">
      <c r="A1033" s="13"/>
      <c r="B1033" s="233"/>
      <c r="C1033" s="234"/>
      <c r="D1033" s="235" t="s">
        <v>194</v>
      </c>
      <c r="E1033" s="236" t="s">
        <v>19</v>
      </c>
      <c r="F1033" s="237" t="s">
        <v>1398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194</v>
      </c>
      <c r="AU1033" s="243" t="s">
        <v>84</v>
      </c>
      <c r="AV1033" s="13" t="s">
        <v>82</v>
      </c>
      <c r="AW1033" s="13" t="s">
        <v>36</v>
      </c>
      <c r="AX1033" s="13" t="s">
        <v>75</v>
      </c>
      <c r="AY1033" s="243" t="s">
        <v>183</v>
      </c>
    </row>
    <row r="1034" s="14" customFormat="1">
      <c r="A1034" s="14"/>
      <c r="B1034" s="244"/>
      <c r="C1034" s="245"/>
      <c r="D1034" s="235" t="s">
        <v>194</v>
      </c>
      <c r="E1034" s="246" t="s">
        <v>19</v>
      </c>
      <c r="F1034" s="247" t="s">
        <v>1399</v>
      </c>
      <c r="G1034" s="245"/>
      <c r="H1034" s="248">
        <v>15.060000000000001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194</v>
      </c>
      <c r="AU1034" s="254" t="s">
        <v>84</v>
      </c>
      <c r="AV1034" s="14" t="s">
        <v>84</v>
      </c>
      <c r="AW1034" s="14" t="s">
        <v>36</v>
      </c>
      <c r="AX1034" s="14" t="s">
        <v>75</v>
      </c>
      <c r="AY1034" s="254" t="s">
        <v>183</v>
      </c>
    </row>
    <row r="1035" s="15" customFormat="1">
      <c r="A1035" s="15"/>
      <c r="B1035" s="259"/>
      <c r="C1035" s="260"/>
      <c r="D1035" s="235" t="s">
        <v>194</v>
      </c>
      <c r="E1035" s="261" t="s">
        <v>19</v>
      </c>
      <c r="F1035" s="262" t="s">
        <v>320</v>
      </c>
      <c r="G1035" s="260"/>
      <c r="H1035" s="263">
        <v>828.61000000000001</v>
      </c>
      <c r="I1035" s="264"/>
      <c r="J1035" s="260"/>
      <c r="K1035" s="260"/>
      <c r="L1035" s="265"/>
      <c r="M1035" s="266"/>
      <c r="N1035" s="267"/>
      <c r="O1035" s="267"/>
      <c r="P1035" s="267"/>
      <c r="Q1035" s="267"/>
      <c r="R1035" s="267"/>
      <c r="S1035" s="267"/>
      <c r="T1035" s="268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9" t="s">
        <v>194</v>
      </c>
      <c r="AU1035" s="269" t="s">
        <v>84</v>
      </c>
      <c r="AV1035" s="15" t="s">
        <v>190</v>
      </c>
      <c r="AW1035" s="15" t="s">
        <v>36</v>
      </c>
      <c r="AX1035" s="15" t="s">
        <v>82</v>
      </c>
      <c r="AY1035" s="269" t="s">
        <v>183</v>
      </c>
    </row>
    <row r="1036" s="2" customFormat="1" ht="21.75" customHeight="1">
      <c r="A1036" s="40"/>
      <c r="B1036" s="41"/>
      <c r="C1036" s="215" t="s">
        <v>492</v>
      </c>
      <c r="D1036" s="215" t="s">
        <v>185</v>
      </c>
      <c r="E1036" s="216" t="s">
        <v>1518</v>
      </c>
      <c r="F1036" s="217" t="s">
        <v>1519</v>
      </c>
      <c r="G1036" s="218" t="s">
        <v>304</v>
      </c>
      <c r="H1036" s="219">
        <v>9</v>
      </c>
      <c r="I1036" s="220"/>
      <c r="J1036" s="221">
        <f>ROUND(I1036*H1036,2)</f>
        <v>0</v>
      </c>
      <c r="K1036" s="217" t="s">
        <v>189</v>
      </c>
      <c r="L1036" s="46"/>
      <c r="M1036" s="222" t="s">
        <v>19</v>
      </c>
      <c r="N1036" s="223" t="s">
        <v>46</v>
      </c>
      <c r="O1036" s="86"/>
      <c r="P1036" s="224">
        <f>O1036*H1036</f>
        <v>0</v>
      </c>
      <c r="Q1036" s="224">
        <v>0.105</v>
      </c>
      <c r="R1036" s="224">
        <f>Q1036*H1036</f>
        <v>0.94499999999999995</v>
      </c>
      <c r="S1036" s="224">
        <v>0</v>
      </c>
      <c r="T1036" s="225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6" t="s">
        <v>190</v>
      </c>
      <c r="AT1036" s="226" t="s">
        <v>185</v>
      </c>
      <c r="AU1036" s="226" t="s">
        <v>84</v>
      </c>
      <c r="AY1036" s="19" t="s">
        <v>183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19" t="s">
        <v>82</v>
      </c>
      <c r="BK1036" s="227">
        <f>ROUND(I1036*H1036,2)</f>
        <v>0</v>
      </c>
      <c r="BL1036" s="19" t="s">
        <v>190</v>
      </c>
      <c r="BM1036" s="226" t="s">
        <v>1520</v>
      </c>
    </row>
    <row r="1037" s="2" customFormat="1">
      <c r="A1037" s="40"/>
      <c r="B1037" s="41"/>
      <c r="C1037" s="42"/>
      <c r="D1037" s="228" t="s">
        <v>192</v>
      </c>
      <c r="E1037" s="42"/>
      <c r="F1037" s="229" t="s">
        <v>1521</v>
      </c>
      <c r="G1037" s="42"/>
      <c r="H1037" s="42"/>
      <c r="I1037" s="230"/>
      <c r="J1037" s="42"/>
      <c r="K1037" s="42"/>
      <c r="L1037" s="46"/>
      <c r="M1037" s="231"/>
      <c r="N1037" s="232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192</v>
      </c>
      <c r="AU1037" s="19" t="s">
        <v>84</v>
      </c>
    </row>
    <row r="1038" s="13" customFormat="1">
      <c r="A1038" s="13"/>
      <c r="B1038" s="233"/>
      <c r="C1038" s="234"/>
      <c r="D1038" s="235" t="s">
        <v>194</v>
      </c>
      <c r="E1038" s="236" t="s">
        <v>19</v>
      </c>
      <c r="F1038" s="237" t="s">
        <v>1500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194</v>
      </c>
      <c r="AU1038" s="243" t="s">
        <v>84</v>
      </c>
      <c r="AV1038" s="13" t="s">
        <v>82</v>
      </c>
      <c r="AW1038" s="13" t="s">
        <v>36</v>
      </c>
      <c r="AX1038" s="13" t="s">
        <v>75</v>
      </c>
      <c r="AY1038" s="243" t="s">
        <v>183</v>
      </c>
    </row>
    <row r="1039" s="13" customFormat="1">
      <c r="A1039" s="13"/>
      <c r="B1039" s="233"/>
      <c r="C1039" s="234"/>
      <c r="D1039" s="235" t="s">
        <v>194</v>
      </c>
      <c r="E1039" s="236" t="s">
        <v>19</v>
      </c>
      <c r="F1039" s="237" t="s">
        <v>1501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194</v>
      </c>
      <c r="AU1039" s="243" t="s">
        <v>84</v>
      </c>
      <c r="AV1039" s="13" t="s">
        <v>82</v>
      </c>
      <c r="AW1039" s="13" t="s">
        <v>36</v>
      </c>
      <c r="AX1039" s="13" t="s">
        <v>75</v>
      </c>
      <c r="AY1039" s="243" t="s">
        <v>183</v>
      </c>
    </row>
    <row r="1040" s="13" customFormat="1">
      <c r="A1040" s="13"/>
      <c r="B1040" s="233"/>
      <c r="C1040" s="234"/>
      <c r="D1040" s="235" t="s">
        <v>194</v>
      </c>
      <c r="E1040" s="236" t="s">
        <v>19</v>
      </c>
      <c r="F1040" s="237" t="s">
        <v>1502</v>
      </c>
      <c r="G1040" s="234"/>
      <c r="H1040" s="236" t="s">
        <v>19</v>
      </c>
      <c r="I1040" s="238"/>
      <c r="J1040" s="234"/>
      <c r="K1040" s="234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194</v>
      </c>
      <c r="AU1040" s="243" t="s">
        <v>84</v>
      </c>
      <c r="AV1040" s="13" t="s">
        <v>82</v>
      </c>
      <c r="AW1040" s="13" t="s">
        <v>36</v>
      </c>
      <c r="AX1040" s="13" t="s">
        <v>75</v>
      </c>
      <c r="AY1040" s="243" t="s">
        <v>183</v>
      </c>
    </row>
    <row r="1041" s="13" customFormat="1">
      <c r="A1041" s="13"/>
      <c r="B1041" s="233"/>
      <c r="C1041" s="234"/>
      <c r="D1041" s="235" t="s">
        <v>194</v>
      </c>
      <c r="E1041" s="236" t="s">
        <v>19</v>
      </c>
      <c r="F1041" s="237" t="s">
        <v>1503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194</v>
      </c>
      <c r="AU1041" s="243" t="s">
        <v>84</v>
      </c>
      <c r="AV1041" s="13" t="s">
        <v>82</v>
      </c>
      <c r="AW1041" s="13" t="s">
        <v>36</v>
      </c>
      <c r="AX1041" s="13" t="s">
        <v>75</v>
      </c>
      <c r="AY1041" s="243" t="s">
        <v>183</v>
      </c>
    </row>
    <row r="1042" s="13" customFormat="1">
      <c r="A1042" s="13"/>
      <c r="B1042" s="233"/>
      <c r="C1042" s="234"/>
      <c r="D1042" s="235" t="s">
        <v>194</v>
      </c>
      <c r="E1042" s="236" t="s">
        <v>19</v>
      </c>
      <c r="F1042" s="237" t="s">
        <v>1504</v>
      </c>
      <c r="G1042" s="234"/>
      <c r="H1042" s="236" t="s">
        <v>19</v>
      </c>
      <c r="I1042" s="238"/>
      <c r="J1042" s="234"/>
      <c r="K1042" s="234"/>
      <c r="L1042" s="239"/>
      <c r="M1042" s="240"/>
      <c r="N1042" s="241"/>
      <c r="O1042" s="241"/>
      <c r="P1042" s="241"/>
      <c r="Q1042" s="241"/>
      <c r="R1042" s="241"/>
      <c r="S1042" s="241"/>
      <c r="T1042" s="24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3" t="s">
        <v>194</v>
      </c>
      <c r="AU1042" s="243" t="s">
        <v>84</v>
      </c>
      <c r="AV1042" s="13" t="s">
        <v>82</v>
      </c>
      <c r="AW1042" s="13" t="s">
        <v>36</v>
      </c>
      <c r="AX1042" s="13" t="s">
        <v>75</v>
      </c>
      <c r="AY1042" s="243" t="s">
        <v>183</v>
      </c>
    </row>
    <row r="1043" s="13" customFormat="1">
      <c r="A1043" s="13"/>
      <c r="B1043" s="233"/>
      <c r="C1043" s="234"/>
      <c r="D1043" s="235" t="s">
        <v>194</v>
      </c>
      <c r="E1043" s="236" t="s">
        <v>19</v>
      </c>
      <c r="F1043" s="237" t="s">
        <v>1191</v>
      </c>
      <c r="G1043" s="234"/>
      <c r="H1043" s="236" t="s">
        <v>19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3" t="s">
        <v>194</v>
      </c>
      <c r="AU1043" s="243" t="s">
        <v>84</v>
      </c>
      <c r="AV1043" s="13" t="s">
        <v>82</v>
      </c>
      <c r="AW1043" s="13" t="s">
        <v>36</v>
      </c>
      <c r="AX1043" s="13" t="s">
        <v>75</v>
      </c>
      <c r="AY1043" s="243" t="s">
        <v>183</v>
      </c>
    </row>
    <row r="1044" s="13" customFormat="1">
      <c r="A1044" s="13"/>
      <c r="B1044" s="233"/>
      <c r="C1044" s="234"/>
      <c r="D1044" s="235" t="s">
        <v>194</v>
      </c>
      <c r="E1044" s="236" t="s">
        <v>19</v>
      </c>
      <c r="F1044" s="237" t="s">
        <v>1401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194</v>
      </c>
      <c r="AU1044" s="243" t="s">
        <v>84</v>
      </c>
      <c r="AV1044" s="13" t="s">
        <v>82</v>
      </c>
      <c r="AW1044" s="13" t="s">
        <v>36</v>
      </c>
      <c r="AX1044" s="13" t="s">
        <v>75</v>
      </c>
      <c r="AY1044" s="243" t="s">
        <v>183</v>
      </c>
    </row>
    <row r="1045" s="14" customFormat="1">
      <c r="A1045" s="14"/>
      <c r="B1045" s="244"/>
      <c r="C1045" s="245"/>
      <c r="D1045" s="235" t="s">
        <v>194</v>
      </c>
      <c r="E1045" s="246" t="s">
        <v>19</v>
      </c>
      <c r="F1045" s="247" t="s">
        <v>224</v>
      </c>
      <c r="G1045" s="245"/>
      <c r="H1045" s="248">
        <v>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194</v>
      </c>
      <c r="AU1045" s="254" t="s">
        <v>84</v>
      </c>
      <c r="AV1045" s="14" t="s">
        <v>84</v>
      </c>
      <c r="AW1045" s="14" t="s">
        <v>36</v>
      </c>
      <c r="AX1045" s="14" t="s">
        <v>75</v>
      </c>
      <c r="AY1045" s="254" t="s">
        <v>183</v>
      </c>
    </row>
    <row r="1046" s="15" customFormat="1">
      <c r="A1046" s="15"/>
      <c r="B1046" s="259"/>
      <c r="C1046" s="260"/>
      <c r="D1046" s="235" t="s">
        <v>194</v>
      </c>
      <c r="E1046" s="261" t="s">
        <v>19</v>
      </c>
      <c r="F1046" s="262" t="s">
        <v>320</v>
      </c>
      <c r="G1046" s="260"/>
      <c r="H1046" s="263">
        <v>9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9" t="s">
        <v>194</v>
      </c>
      <c r="AU1046" s="269" t="s">
        <v>84</v>
      </c>
      <c r="AV1046" s="15" t="s">
        <v>190</v>
      </c>
      <c r="AW1046" s="15" t="s">
        <v>36</v>
      </c>
      <c r="AX1046" s="15" t="s">
        <v>82</v>
      </c>
      <c r="AY1046" s="269" t="s">
        <v>183</v>
      </c>
    </row>
    <row r="1047" s="2" customFormat="1" ht="16.5" customHeight="1">
      <c r="A1047" s="40"/>
      <c r="B1047" s="41"/>
      <c r="C1047" s="215" t="s">
        <v>592</v>
      </c>
      <c r="D1047" s="215" t="s">
        <v>185</v>
      </c>
      <c r="E1047" s="216" t="s">
        <v>1522</v>
      </c>
      <c r="F1047" s="217" t="s">
        <v>1523</v>
      </c>
      <c r="G1047" s="218" t="s">
        <v>304</v>
      </c>
      <c r="H1047" s="219">
        <v>9</v>
      </c>
      <c r="I1047" s="220"/>
      <c r="J1047" s="221">
        <f>ROUND(I1047*H1047,2)</f>
        <v>0</v>
      </c>
      <c r="K1047" s="217" t="s">
        <v>189</v>
      </c>
      <c r="L1047" s="46"/>
      <c r="M1047" s="222" t="s">
        <v>19</v>
      </c>
      <c r="N1047" s="223" t="s">
        <v>46</v>
      </c>
      <c r="O1047" s="86"/>
      <c r="P1047" s="224">
        <f>O1047*H1047</f>
        <v>0</v>
      </c>
      <c r="Q1047" s="224">
        <v>0.001</v>
      </c>
      <c r="R1047" s="224">
        <f>Q1047*H1047</f>
        <v>0.0090000000000000011</v>
      </c>
      <c r="S1047" s="224">
        <v>0</v>
      </c>
      <c r="T1047" s="225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190</v>
      </c>
      <c r="AT1047" s="226" t="s">
        <v>185</v>
      </c>
      <c r="AU1047" s="226" t="s">
        <v>84</v>
      </c>
      <c r="AY1047" s="19" t="s">
        <v>183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82</v>
      </c>
      <c r="BK1047" s="227">
        <f>ROUND(I1047*H1047,2)</f>
        <v>0</v>
      </c>
      <c r="BL1047" s="19" t="s">
        <v>190</v>
      </c>
      <c r="BM1047" s="226" t="s">
        <v>1524</v>
      </c>
    </row>
    <row r="1048" s="2" customFormat="1">
      <c r="A1048" s="40"/>
      <c r="B1048" s="41"/>
      <c r="C1048" s="42"/>
      <c r="D1048" s="228" t="s">
        <v>192</v>
      </c>
      <c r="E1048" s="42"/>
      <c r="F1048" s="229" t="s">
        <v>1525</v>
      </c>
      <c r="G1048" s="42"/>
      <c r="H1048" s="42"/>
      <c r="I1048" s="230"/>
      <c r="J1048" s="42"/>
      <c r="K1048" s="42"/>
      <c r="L1048" s="46"/>
      <c r="M1048" s="231"/>
      <c r="N1048" s="232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192</v>
      </c>
      <c r="AU1048" s="19" t="s">
        <v>84</v>
      </c>
    </row>
    <row r="1049" s="13" customFormat="1">
      <c r="A1049" s="13"/>
      <c r="B1049" s="233"/>
      <c r="C1049" s="234"/>
      <c r="D1049" s="235" t="s">
        <v>194</v>
      </c>
      <c r="E1049" s="236" t="s">
        <v>19</v>
      </c>
      <c r="F1049" s="237" t="s">
        <v>1500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194</v>
      </c>
      <c r="AU1049" s="243" t="s">
        <v>84</v>
      </c>
      <c r="AV1049" s="13" t="s">
        <v>82</v>
      </c>
      <c r="AW1049" s="13" t="s">
        <v>36</v>
      </c>
      <c r="AX1049" s="13" t="s">
        <v>75</v>
      </c>
      <c r="AY1049" s="243" t="s">
        <v>183</v>
      </c>
    </row>
    <row r="1050" s="13" customFormat="1">
      <c r="A1050" s="13"/>
      <c r="B1050" s="233"/>
      <c r="C1050" s="234"/>
      <c r="D1050" s="235" t="s">
        <v>194</v>
      </c>
      <c r="E1050" s="236" t="s">
        <v>19</v>
      </c>
      <c r="F1050" s="237" t="s">
        <v>1501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194</v>
      </c>
      <c r="AU1050" s="243" t="s">
        <v>84</v>
      </c>
      <c r="AV1050" s="13" t="s">
        <v>82</v>
      </c>
      <c r="AW1050" s="13" t="s">
        <v>36</v>
      </c>
      <c r="AX1050" s="13" t="s">
        <v>75</v>
      </c>
      <c r="AY1050" s="243" t="s">
        <v>183</v>
      </c>
    </row>
    <row r="1051" s="13" customFormat="1">
      <c r="A1051" s="13"/>
      <c r="B1051" s="233"/>
      <c r="C1051" s="234"/>
      <c r="D1051" s="235" t="s">
        <v>194</v>
      </c>
      <c r="E1051" s="236" t="s">
        <v>19</v>
      </c>
      <c r="F1051" s="237" t="s">
        <v>1502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194</v>
      </c>
      <c r="AU1051" s="243" t="s">
        <v>84</v>
      </c>
      <c r="AV1051" s="13" t="s">
        <v>82</v>
      </c>
      <c r="AW1051" s="13" t="s">
        <v>36</v>
      </c>
      <c r="AX1051" s="13" t="s">
        <v>75</v>
      </c>
      <c r="AY1051" s="243" t="s">
        <v>183</v>
      </c>
    </row>
    <row r="1052" s="13" customFormat="1">
      <c r="A1052" s="13"/>
      <c r="B1052" s="233"/>
      <c r="C1052" s="234"/>
      <c r="D1052" s="235" t="s">
        <v>194</v>
      </c>
      <c r="E1052" s="236" t="s">
        <v>19</v>
      </c>
      <c r="F1052" s="237" t="s">
        <v>1503</v>
      </c>
      <c r="G1052" s="234"/>
      <c r="H1052" s="236" t="s">
        <v>19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194</v>
      </c>
      <c r="AU1052" s="243" t="s">
        <v>84</v>
      </c>
      <c r="AV1052" s="13" t="s">
        <v>82</v>
      </c>
      <c r="AW1052" s="13" t="s">
        <v>36</v>
      </c>
      <c r="AX1052" s="13" t="s">
        <v>75</v>
      </c>
      <c r="AY1052" s="243" t="s">
        <v>183</v>
      </c>
    </row>
    <row r="1053" s="13" customFormat="1">
      <c r="A1053" s="13"/>
      <c r="B1053" s="233"/>
      <c r="C1053" s="234"/>
      <c r="D1053" s="235" t="s">
        <v>194</v>
      </c>
      <c r="E1053" s="236" t="s">
        <v>19</v>
      </c>
      <c r="F1053" s="237" t="s">
        <v>1504</v>
      </c>
      <c r="G1053" s="234"/>
      <c r="H1053" s="236" t="s">
        <v>19</v>
      </c>
      <c r="I1053" s="238"/>
      <c r="J1053" s="234"/>
      <c r="K1053" s="234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194</v>
      </c>
      <c r="AU1053" s="243" t="s">
        <v>84</v>
      </c>
      <c r="AV1053" s="13" t="s">
        <v>82</v>
      </c>
      <c r="AW1053" s="13" t="s">
        <v>36</v>
      </c>
      <c r="AX1053" s="13" t="s">
        <v>75</v>
      </c>
      <c r="AY1053" s="243" t="s">
        <v>183</v>
      </c>
    </row>
    <row r="1054" s="13" customFormat="1">
      <c r="A1054" s="13"/>
      <c r="B1054" s="233"/>
      <c r="C1054" s="234"/>
      <c r="D1054" s="235" t="s">
        <v>194</v>
      </c>
      <c r="E1054" s="236" t="s">
        <v>19</v>
      </c>
      <c r="F1054" s="237" t="s">
        <v>1191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194</v>
      </c>
      <c r="AU1054" s="243" t="s">
        <v>84</v>
      </c>
      <c r="AV1054" s="13" t="s">
        <v>82</v>
      </c>
      <c r="AW1054" s="13" t="s">
        <v>36</v>
      </c>
      <c r="AX1054" s="13" t="s">
        <v>75</v>
      </c>
      <c r="AY1054" s="243" t="s">
        <v>183</v>
      </c>
    </row>
    <row r="1055" s="13" customFormat="1">
      <c r="A1055" s="13"/>
      <c r="B1055" s="233"/>
      <c r="C1055" s="234"/>
      <c r="D1055" s="235" t="s">
        <v>194</v>
      </c>
      <c r="E1055" s="236" t="s">
        <v>19</v>
      </c>
      <c r="F1055" s="237" t="s">
        <v>1401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194</v>
      </c>
      <c r="AU1055" s="243" t="s">
        <v>84</v>
      </c>
      <c r="AV1055" s="13" t="s">
        <v>82</v>
      </c>
      <c r="AW1055" s="13" t="s">
        <v>36</v>
      </c>
      <c r="AX1055" s="13" t="s">
        <v>75</v>
      </c>
      <c r="AY1055" s="243" t="s">
        <v>183</v>
      </c>
    </row>
    <row r="1056" s="14" customFormat="1">
      <c r="A1056" s="14"/>
      <c r="B1056" s="244"/>
      <c r="C1056" s="245"/>
      <c r="D1056" s="235" t="s">
        <v>194</v>
      </c>
      <c r="E1056" s="246" t="s">
        <v>19</v>
      </c>
      <c r="F1056" s="247" t="s">
        <v>224</v>
      </c>
      <c r="G1056" s="245"/>
      <c r="H1056" s="248">
        <v>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194</v>
      </c>
      <c r="AU1056" s="254" t="s">
        <v>84</v>
      </c>
      <c r="AV1056" s="14" t="s">
        <v>84</v>
      </c>
      <c r="AW1056" s="14" t="s">
        <v>36</v>
      </c>
      <c r="AX1056" s="14" t="s">
        <v>75</v>
      </c>
      <c r="AY1056" s="254" t="s">
        <v>183</v>
      </c>
    </row>
    <row r="1057" s="15" customFormat="1">
      <c r="A1057" s="15"/>
      <c r="B1057" s="259"/>
      <c r="C1057" s="260"/>
      <c r="D1057" s="235" t="s">
        <v>194</v>
      </c>
      <c r="E1057" s="261" t="s">
        <v>19</v>
      </c>
      <c r="F1057" s="262" t="s">
        <v>320</v>
      </c>
      <c r="G1057" s="260"/>
      <c r="H1057" s="263">
        <v>9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9" t="s">
        <v>194</v>
      </c>
      <c r="AU1057" s="269" t="s">
        <v>84</v>
      </c>
      <c r="AV1057" s="15" t="s">
        <v>190</v>
      </c>
      <c r="AW1057" s="15" t="s">
        <v>36</v>
      </c>
      <c r="AX1057" s="15" t="s">
        <v>82</v>
      </c>
      <c r="AY1057" s="269" t="s">
        <v>183</v>
      </c>
    </row>
    <row r="1058" s="2" customFormat="1" ht="16.5" customHeight="1">
      <c r="A1058" s="40"/>
      <c r="B1058" s="41"/>
      <c r="C1058" s="215" t="s">
        <v>496</v>
      </c>
      <c r="D1058" s="215" t="s">
        <v>185</v>
      </c>
      <c r="E1058" s="216" t="s">
        <v>1526</v>
      </c>
      <c r="F1058" s="217" t="s">
        <v>1527</v>
      </c>
      <c r="G1058" s="218" t="s">
        <v>304</v>
      </c>
      <c r="H1058" s="219">
        <v>828.61000000000001</v>
      </c>
      <c r="I1058" s="220"/>
      <c r="J1058" s="221">
        <f>ROUND(I1058*H1058,2)</f>
        <v>0</v>
      </c>
      <c r="K1058" s="217" t="s">
        <v>189</v>
      </c>
      <c r="L1058" s="46"/>
      <c r="M1058" s="222" t="s">
        <v>19</v>
      </c>
      <c r="N1058" s="223" t="s">
        <v>46</v>
      </c>
      <c r="O1058" s="86"/>
      <c r="P1058" s="224">
        <f>O1058*H1058</f>
        <v>0</v>
      </c>
      <c r="Q1058" s="224">
        <v>0.00013200000000000001</v>
      </c>
      <c r="R1058" s="224">
        <f>Q1058*H1058</f>
        <v>0.10937652000000001</v>
      </c>
      <c r="S1058" s="224">
        <v>0</v>
      </c>
      <c r="T1058" s="225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6" t="s">
        <v>190</v>
      </c>
      <c r="AT1058" s="226" t="s">
        <v>185</v>
      </c>
      <c r="AU1058" s="226" t="s">
        <v>84</v>
      </c>
      <c r="AY1058" s="19" t="s">
        <v>183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19" t="s">
        <v>82</v>
      </c>
      <c r="BK1058" s="227">
        <f>ROUND(I1058*H1058,2)</f>
        <v>0</v>
      </c>
      <c r="BL1058" s="19" t="s">
        <v>190</v>
      </c>
      <c r="BM1058" s="226" t="s">
        <v>1528</v>
      </c>
    </row>
    <row r="1059" s="2" customFormat="1">
      <c r="A1059" s="40"/>
      <c r="B1059" s="41"/>
      <c r="C1059" s="42"/>
      <c r="D1059" s="228" t="s">
        <v>192</v>
      </c>
      <c r="E1059" s="42"/>
      <c r="F1059" s="229" t="s">
        <v>1529</v>
      </c>
      <c r="G1059" s="42"/>
      <c r="H1059" s="42"/>
      <c r="I1059" s="230"/>
      <c r="J1059" s="42"/>
      <c r="K1059" s="42"/>
      <c r="L1059" s="46"/>
      <c r="M1059" s="231"/>
      <c r="N1059" s="232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192</v>
      </c>
      <c r="AU1059" s="19" t="s">
        <v>84</v>
      </c>
    </row>
    <row r="1060" s="13" customFormat="1">
      <c r="A1060" s="13"/>
      <c r="B1060" s="233"/>
      <c r="C1060" s="234"/>
      <c r="D1060" s="235" t="s">
        <v>194</v>
      </c>
      <c r="E1060" s="236" t="s">
        <v>19</v>
      </c>
      <c r="F1060" s="237" t="s">
        <v>1530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194</v>
      </c>
      <c r="AU1060" s="243" t="s">
        <v>84</v>
      </c>
      <c r="AV1060" s="13" t="s">
        <v>82</v>
      </c>
      <c r="AW1060" s="13" t="s">
        <v>36</v>
      </c>
      <c r="AX1060" s="13" t="s">
        <v>75</v>
      </c>
      <c r="AY1060" s="243" t="s">
        <v>183</v>
      </c>
    </row>
    <row r="1061" s="13" customFormat="1">
      <c r="A1061" s="13"/>
      <c r="B1061" s="233"/>
      <c r="C1061" s="234"/>
      <c r="D1061" s="235" t="s">
        <v>194</v>
      </c>
      <c r="E1061" s="236" t="s">
        <v>19</v>
      </c>
      <c r="F1061" s="237" t="s">
        <v>1391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194</v>
      </c>
      <c r="AU1061" s="243" t="s">
        <v>84</v>
      </c>
      <c r="AV1061" s="13" t="s">
        <v>82</v>
      </c>
      <c r="AW1061" s="13" t="s">
        <v>36</v>
      </c>
      <c r="AX1061" s="13" t="s">
        <v>75</v>
      </c>
      <c r="AY1061" s="243" t="s">
        <v>183</v>
      </c>
    </row>
    <row r="1062" s="13" customFormat="1">
      <c r="A1062" s="13"/>
      <c r="B1062" s="233"/>
      <c r="C1062" s="234"/>
      <c r="D1062" s="235" t="s">
        <v>194</v>
      </c>
      <c r="E1062" s="236" t="s">
        <v>19</v>
      </c>
      <c r="F1062" s="237" t="s">
        <v>1191</v>
      </c>
      <c r="G1062" s="234"/>
      <c r="H1062" s="236" t="s">
        <v>19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194</v>
      </c>
      <c r="AU1062" s="243" t="s">
        <v>84</v>
      </c>
      <c r="AV1062" s="13" t="s">
        <v>82</v>
      </c>
      <c r="AW1062" s="13" t="s">
        <v>36</v>
      </c>
      <c r="AX1062" s="13" t="s">
        <v>75</v>
      </c>
      <c r="AY1062" s="243" t="s">
        <v>183</v>
      </c>
    </row>
    <row r="1063" s="13" customFormat="1">
      <c r="A1063" s="13"/>
      <c r="B1063" s="233"/>
      <c r="C1063" s="234"/>
      <c r="D1063" s="235" t="s">
        <v>194</v>
      </c>
      <c r="E1063" s="236" t="s">
        <v>19</v>
      </c>
      <c r="F1063" s="237" t="s">
        <v>1392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194</v>
      </c>
      <c r="AU1063" s="243" t="s">
        <v>84</v>
      </c>
      <c r="AV1063" s="13" t="s">
        <v>82</v>
      </c>
      <c r="AW1063" s="13" t="s">
        <v>36</v>
      </c>
      <c r="AX1063" s="13" t="s">
        <v>75</v>
      </c>
      <c r="AY1063" s="243" t="s">
        <v>183</v>
      </c>
    </row>
    <row r="1064" s="14" customFormat="1">
      <c r="A1064" s="14"/>
      <c r="B1064" s="244"/>
      <c r="C1064" s="245"/>
      <c r="D1064" s="235" t="s">
        <v>194</v>
      </c>
      <c r="E1064" s="246" t="s">
        <v>19</v>
      </c>
      <c r="F1064" s="247" t="s">
        <v>1393</v>
      </c>
      <c r="G1064" s="245"/>
      <c r="H1064" s="248">
        <v>724.07000000000005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194</v>
      </c>
      <c r="AU1064" s="254" t="s">
        <v>84</v>
      </c>
      <c r="AV1064" s="14" t="s">
        <v>84</v>
      </c>
      <c r="AW1064" s="14" t="s">
        <v>36</v>
      </c>
      <c r="AX1064" s="14" t="s">
        <v>75</v>
      </c>
      <c r="AY1064" s="254" t="s">
        <v>183</v>
      </c>
    </row>
    <row r="1065" s="13" customFormat="1">
      <c r="A1065" s="13"/>
      <c r="B1065" s="233"/>
      <c r="C1065" s="234"/>
      <c r="D1065" s="235" t="s">
        <v>194</v>
      </c>
      <c r="E1065" s="236" t="s">
        <v>19</v>
      </c>
      <c r="F1065" s="237" t="s">
        <v>1394</v>
      </c>
      <c r="G1065" s="234"/>
      <c r="H1065" s="236" t="s">
        <v>19</v>
      </c>
      <c r="I1065" s="238"/>
      <c r="J1065" s="234"/>
      <c r="K1065" s="234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194</v>
      </c>
      <c r="AU1065" s="243" t="s">
        <v>84</v>
      </c>
      <c r="AV1065" s="13" t="s">
        <v>82</v>
      </c>
      <c r="AW1065" s="13" t="s">
        <v>36</v>
      </c>
      <c r="AX1065" s="13" t="s">
        <v>75</v>
      </c>
      <c r="AY1065" s="243" t="s">
        <v>183</v>
      </c>
    </row>
    <row r="1066" s="13" customFormat="1">
      <c r="A1066" s="13"/>
      <c r="B1066" s="233"/>
      <c r="C1066" s="234"/>
      <c r="D1066" s="235" t="s">
        <v>194</v>
      </c>
      <c r="E1066" s="236" t="s">
        <v>19</v>
      </c>
      <c r="F1066" s="237" t="s">
        <v>1191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194</v>
      </c>
      <c r="AU1066" s="243" t="s">
        <v>84</v>
      </c>
      <c r="AV1066" s="13" t="s">
        <v>82</v>
      </c>
      <c r="AW1066" s="13" t="s">
        <v>36</v>
      </c>
      <c r="AX1066" s="13" t="s">
        <v>75</v>
      </c>
      <c r="AY1066" s="243" t="s">
        <v>183</v>
      </c>
    </row>
    <row r="1067" s="13" customFormat="1">
      <c r="A1067" s="13"/>
      <c r="B1067" s="233"/>
      <c r="C1067" s="234"/>
      <c r="D1067" s="235" t="s">
        <v>194</v>
      </c>
      <c r="E1067" s="236" t="s">
        <v>19</v>
      </c>
      <c r="F1067" s="237" t="s">
        <v>1395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194</v>
      </c>
      <c r="AU1067" s="243" t="s">
        <v>84</v>
      </c>
      <c r="AV1067" s="13" t="s">
        <v>82</v>
      </c>
      <c r="AW1067" s="13" t="s">
        <v>36</v>
      </c>
      <c r="AX1067" s="13" t="s">
        <v>75</v>
      </c>
      <c r="AY1067" s="243" t="s">
        <v>183</v>
      </c>
    </row>
    <row r="1068" s="14" customFormat="1">
      <c r="A1068" s="14"/>
      <c r="B1068" s="244"/>
      <c r="C1068" s="245"/>
      <c r="D1068" s="235" t="s">
        <v>194</v>
      </c>
      <c r="E1068" s="246" t="s">
        <v>19</v>
      </c>
      <c r="F1068" s="247" t="s">
        <v>1396</v>
      </c>
      <c r="G1068" s="245"/>
      <c r="H1068" s="248">
        <v>89.480000000000004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194</v>
      </c>
      <c r="AU1068" s="254" t="s">
        <v>84</v>
      </c>
      <c r="AV1068" s="14" t="s">
        <v>84</v>
      </c>
      <c r="AW1068" s="14" t="s">
        <v>36</v>
      </c>
      <c r="AX1068" s="14" t="s">
        <v>75</v>
      </c>
      <c r="AY1068" s="254" t="s">
        <v>183</v>
      </c>
    </row>
    <row r="1069" s="13" customFormat="1">
      <c r="A1069" s="13"/>
      <c r="B1069" s="233"/>
      <c r="C1069" s="234"/>
      <c r="D1069" s="235" t="s">
        <v>194</v>
      </c>
      <c r="E1069" s="236" t="s">
        <v>19</v>
      </c>
      <c r="F1069" s="237" t="s">
        <v>1397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194</v>
      </c>
      <c r="AU1069" s="243" t="s">
        <v>84</v>
      </c>
      <c r="AV1069" s="13" t="s">
        <v>82</v>
      </c>
      <c r="AW1069" s="13" t="s">
        <v>36</v>
      </c>
      <c r="AX1069" s="13" t="s">
        <v>75</v>
      </c>
      <c r="AY1069" s="243" t="s">
        <v>183</v>
      </c>
    </row>
    <row r="1070" s="13" customFormat="1">
      <c r="A1070" s="13"/>
      <c r="B1070" s="233"/>
      <c r="C1070" s="234"/>
      <c r="D1070" s="235" t="s">
        <v>194</v>
      </c>
      <c r="E1070" s="236" t="s">
        <v>19</v>
      </c>
      <c r="F1070" s="237" t="s">
        <v>1191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194</v>
      </c>
      <c r="AU1070" s="243" t="s">
        <v>84</v>
      </c>
      <c r="AV1070" s="13" t="s">
        <v>82</v>
      </c>
      <c r="AW1070" s="13" t="s">
        <v>36</v>
      </c>
      <c r="AX1070" s="13" t="s">
        <v>75</v>
      </c>
      <c r="AY1070" s="243" t="s">
        <v>183</v>
      </c>
    </row>
    <row r="1071" s="13" customFormat="1">
      <c r="A1071" s="13"/>
      <c r="B1071" s="233"/>
      <c r="C1071" s="234"/>
      <c r="D1071" s="235" t="s">
        <v>194</v>
      </c>
      <c r="E1071" s="236" t="s">
        <v>19</v>
      </c>
      <c r="F1071" s="237" t="s">
        <v>1398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194</v>
      </c>
      <c r="AU1071" s="243" t="s">
        <v>84</v>
      </c>
      <c r="AV1071" s="13" t="s">
        <v>82</v>
      </c>
      <c r="AW1071" s="13" t="s">
        <v>36</v>
      </c>
      <c r="AX1071" s="13" t="s">
        <v>75</v>
      </c>
      <c r="AY1071" s="243" t="s">
        <v>183</v>
      </c>
    </row>
    <row r="1072" s="14" customFormat="1">
      <c r="A1072" s="14"/>
      <c r="B1072" s="244"/>
      <c r="C1072" s="245"/>
      <c r="D1072" s="235" t="s">
        <v>194</v>
      </c>
      <c r="E1072" s="246" t="s">
        <v>19</v>
      </c>
      <c r="F1072" s="247" t="s">
        <v>1399</v>
      </c>
      <c r="G1072" s="245"/>
      <c r="H1072" s="248">
        <v>15.060000000000001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194</v>
      </c>
      <c r="AU1072" s="254" t="s">
        <v>84</v>
      </c>
      <c r="AV1072" s="14" t="s">
        <v>84</v>
      </c>
      <c r="AW1072" s="14" t="s">
        <v>36</v>
      </c>
      <c r="AX1072" s="14" t="s">
        <v>75</v>
      </c>
      <c r="AY1072" s="254" t="s">
        <v>183</v>
      </c>
    </row>
    <row r="1073" s="15" customFormat="1">
      <c r="A1073" s="15"/>
      <c r="B1073" s="259"/>
      <c r="C1073" s="260"/>
      <c r="D1073" s="235" t="s">
        <v>194</v>
      </c>
      <c r="E1073" s="261" t="s">
        <v>19</v>
      </c>
      <c r="F1073" s="262" t="s">
        <v>320</v>
      </c>
      <c r="G1073" s="260"/>
      <c r="H1073" s="263">
        <v>828.61000000000001</v>
      </c>
      <c r="I1073" s="264"/>
      <c r="J1073" s="260"/>
      <c r="K1073" s="260"/>
      <c r="L1073" s="265"/>
      <c r="M1073" s="266"/>
      <c r="N1073" s="267"/>
      <c r="O1073" s="267"/>
      <c r="P1073" s="267"/>
      <c r="Q1073" s="267"/>
      <c r="R1073" s="267"/>
      <c r="S1073" s="267"/>
      <c r="T1073" s="268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9" t="s">
        <v>194</v>
      </c>
      <c r="AU1073" s="269" t="s">
        <v>84</v>
      </c>
      <c r="AV1073" s="15" t="s">
        <v>190</v>
      </c>
      <c r="AW1073" s="15" t="s">
        <v>36</v>
      </c>
      <c r="AX1073" s="15" t="s">
        <v>82</v>
      </c>
      <c r="AY1073" s="269" t="s">
        <v>183</v>
      </c>
    </row>
    <row r="1074" s="2" customFormat="1" ht="24.15" customHeight="1">
      <c r="A1074" s="40"/>
      <c r="B1074" s="41"/>
      <c r="C1074" s="215" t="s">
        <v>603</v>
      </c>
      <c r="D1074" s="215" t="s">
        <v>185</v>
      </c>
      <c r="E1074" s="216" t="s">
        <v>1531</v>
      </c>
      <c r="F1074" s="217" t="s">
        <v>1532</v>
      </c>
      <c r="G1074" s="218" t="s">
        <v>304</v>
      </c>
      <c r="H1074" s="219">
        <v>828.61000000000001</v>
      </c>
      <c r="I1074" s="220"/>
      <c r="J1074" s="221">
        <f>ROUND(I1074*H1074,2)</f>
        <v>0</v>
      </c>
      <c r="K1074" s="217" t="s">
        <v>189</v>
      </c>
      <c r="L1074" s="46"/>
      <c r="M1074" s="222" t="s">
        <v>19</v>
      </c>
      <c r="N1074" s="223" t="s">
        <v>46</v>
      </c>
      <c r="O1074" s="86"/>
      <c r="P1074" s="224">
        <f>O1074*H1074</f>
        <v>0</v>
      </c>
      <c r="Q1074" s="224">
        <v>0.0052440000000000004</v>
      </c>
      <c r="R1074" s="224">
        <f>Q1074*H1074</f>
        <v>4.3452308400000002</v>
      </c>
      <c r="S1074" s="224">
        <v>0</v>
      </c>
      <c r="T1074" s="225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6" t="s">
        <v>190</v>
      </c>
      <c r="AT1074" s="226" t="s">
        <v>185</v>
      </c>
      <c r="AU1074" s="226" t="s">
        <v>84</v>
      </c>
      <c r="AY1074" s="19" t="s">
        <v>183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19" t="s">
        <v>82</v>
      </c>
      <c r="BK1074" s="227">
        <f>ROUND(I1074*H1074,2)</f>
        <v>0</v>
      </c>
      <c r="BL1074" s="19" t="s">
        <v>190</v>
      </c>
      <c r="BM1074" s="226" t="s">
        <v>1533</v>
      </c>
    </row>
    <row r="1075" s="2" customFormat="1">
      <c r="A1075" s="40"/>
      <c r="B1075" s="41"/>
      <c r="C1075" s="42"/>
      <c r="D1075" s="228" t="s">
        <v>192</v>
      </c>
      <c r="E1075" s="42"/>
      <c r="F1075" s="229" t="s">
        <v>1534</v>
      </c>
      <c r="G1075" s="42"/>
      <c r="H1075" s="42"/>
      <c r="I1075" s="230"/>
      <c r="J1075" s="42"/>
      <c r="K1075" s="42"/>
      <c r="L1075" s="46"/>
      <c r="M1075" s="231"/>
      <c r="N1075" s="232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192</v>
      </c>
      <c r="AU1075" s="19" t="s">
        <v>84</v>
      </c>
    </row>
    <row r="1076" s="13" customFormat="1">
      <c r="A1076" s="13"/>
      <c r="B1076" s="233"/>
      <c r="C1076" s="234"/>
      <c r="D1076" s="235" t="s">
        <v>194</v>
      </c>
      <c r="E1076" s="236" t="s">
        <v>19</v>
      </c>
      <c r="F1076" s="237" t="s">
        <v>1487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194</v>
      </c>
      <c r="AU1076" s="243" t="s">
        <v>84</v>
      </c>
      <c r="AV1076" s="13" t="s">
        <v>82</v>
      </c>
      <c r="AW1076" s="13" t="s">
        <v>36</v>
      </c>
      <c r="AX1076" s="13" t="s">
        <v>75</v>
      </c>
      <c r="AY1076" s="243" t="s">
        <v>183</v>
      </c>
    </row>
    <row r="1077" s="13" customFormat="1">
      <c r="A1077" s="13"/>
      <c r="B1077" s="233"/>
      <c r="C1077" s="234"/>
      <c r="D1077" s="235" t="s">
        <v>194</v>
      </c>
      <c r="E1077" s="236" t="s">
        <v>19</v>
      </c>
      <c r="F1077" s="237" t="s">
        <v>1488</v>
      </c>
      <c r="G1077" s="234"/>
      <c r="H1077" s="236" t="s">
        <v>19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194</v>
      </c>
      <c r="AU1077" s="243" t="s">
        <v>84</v>
      </c>
      <c r="AV1077" s="13" t="s">
        <v>82</v>
      </c>
      <c r="AW1077" s="13" t="s">
        <v>36</v>
      </c>
      <c r="AX1077" s="13" t="s">
        <v>75</v>
      </c>
      <c r="AY1077" s="243" t="s">
        <v>183</v>
      </c>
    </row>
    <row r="1078" s="13" customFormat="1">
      <c r="A1078" s="13"/>
      <c r="B1078" s="233"/>
      <c r="C1078" s="234"/>
      <c r="D1078" s="235" t="s">
        <v>194</v>
      </c>
      <c r="E1078" s="236" t="s">
        <v>19</v>
      </c>
      <c r="F1078" s="237" t="s">
        <v>1391</v>
      </c>
      <c r="G1078" s="234"/>
      <c r="H1078" s="236" t="s">
        <v>19</v>
      </c>
      <c r="I1078" s="238"/>
      <c r="J1078" s="234"/>
      <c r="K1078" s="234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194</v>
      </c>
      <c r="AU1078" s="243" t="s">
        <v>84</v>
      </c>
      <c r="AV1078" s="13" t="s">
        <v>82</v>
      </c>
      <c r="AW1078" s="13" t="s">
        <v>36</v>
      </c>
      <c r="AX1078" s="13" t="s">
        <v>75</v>
      </c>
      <c r="AY1078" s="243" t="s">
        <v>183</v>
      </c>
    </row>
    <row r="1079" s="13" customFormat="1">
      <c r="A1079" s="13"/>
      <c r="B1079" s="233"/>
      <c r="C1079" s="234"/>
      <c r="D1079" s="235" t="s">
        <v>194</v>
      </c>
      <c r="E1079" s="236" t="s">
        <v>19</v>
      </c>
      <c r="F1079" s="237" t="s">
        <v>1191</v>
      </c>
      <c r="G1079" s="234"/>
      <c r="H1079" s="236" t="s">
        <v>19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194</v>
      </c>
      <c r="AU1079" s="243" t="s">
        <v>84</v>
      </c>
      <c r="AV1079" s="13" t="s">
        <v>82</v>
      </c>
      <c r="AW1079" s="13" t="s">
        <v>36</v>
      </c>
      <c r="AX1079" s="13" t="s">
        <v>75</v>
      </c>
      <c r="AY1079" s="243" t="s">
        <v>183</v>
      </c>
    </row>
    <row r="1080" s="13" customFormat="1">
      <c r="A1080" s="13"/>
      <c r="B1080" s="233"/>
      <c r="C1080" s="234"/>
      <c r="D1080" s="235" t="s">
        <v>194</v>
      </c>
      <c r="E1080" s="236" t="s">
        <v>19</v>
      </c>
      <c r="F1080" s="237" t="s">
        <v>1392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194</v>
      </c>
      <c r="AU1080" s="243" t="s">
        <v>84</v>
      </c>
      <c r="AV1080" s="13" t="s">
        <v>82</v>
      </c>
      <c r="AW1080" s="13" t="s">
        <v>36</v>
      </c>
      <c r="AX1080" s="13" t="s">
        <v>75</v>
      </c>
      <c r="AY1080" s="243" t="s">
        <v>183</v>
      </c>
    </row>
    <row r="1081" s="14" customFormat="1">
      <c r="A1081" s="14"/>
      <c r="B1081" s="244"/>
      <c r="C1081" s="245"/>
      <c r="D1081" s="235" t="s">
        <v>194</v>
      </c>
      <c r="E1081" s="246" t="s">
        <v>19</v>
      </c>
      <c r="F1081" s="247" t="s">
        <v>1393</v>
      </c>
      <c r="G1081" s="245"/>
      <c r="H1081" s="248">
        <v>724.07000000000005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194</v>
      </c>
      <c r="AU1081" s="254" t="s">
        <v>84</v>
      </c>
      <c r="AV1081" s="14" t="s">
        <v>84</v>
      </c>
      <c r="AW1081" s="14" t="s">
        <v>36</v>
      </c>
      <c r="AX1081" s="14" t="s">
        <v>75</v>
      </c>
      <c r="AY1081" s="254" t="s">
        <v>183</v>
      </c>
    </row>
    <row r="1082" s="13" customFormat="1">
      <c r="A1082" s="13"/>
      <c r="B1082" s="233"/>
      <c r="C1082" s="234"/>
      <c r="D1082" s="235" t="s">
        <v>194</v>
      </c>
      <c r="E1082" s="236" t="s">
        <v>19</v>
      </c>
      <c r="F1082" s="237" t="s">
        <v>1394</v>
      </c>
      <c r="G1082" s="234"/>
      <c r="H1082" s="236" t="s">
        <v>19</v>
      </c>
      <c r="I1082" s="238"/>
      <c r="J1082" s="234"/>
      <c r="K1082" s="234"/>
      <c r="L1082" s="239"/>
      <c r="M1082" s="240"/>
      <c r="N1082" s="241"/>
      <c r="O1082" s="241"/>
      <c r="P1082" s="241"/>
      <c r="Q1082" s="241"/>
      <c r="R1082" s="241"/>
      <c r="S1082" s="241"/>
      <c r="T1082" s="24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3" t="s">
        <v>194</v>
      </c>
      <c r="AU1082" s="243" t="s">
        <v>84</v>
      </c>
      <c r="AV1082" s="13" t="s">
        <v>82</v>
      </c>
      <c r="AW1082" s="13" t="s">
        <v>36</v>
      </c>
      <c r="AX1082" s="13" t="s">
        <v>75</v>
      </c>
      <c r="AY1082" s="243" t="s">
        <v>183</v>
      </c>
    </row>
    <row r="1083" s="13" customFormat="1">
      <c r="A1083" s="13"/>
      <c r="B1083" s="233"/>
      <c r="C1083" s="234"/>
      <c r="D1083" s="235" t="s">
        <v>194</v>
      </c>
      <c r="E1083" s="236" t="s">
        <v>19</v>
      </c>
      <c r="F1083" s="237" t="s">
        <v>1191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194</v>
      </c>
      <c r="AU1083" s="243" t="s">
        <v>84</v>
      </c>
      <c r="AV1083" s="13" t="s">
        <v>82</v>
      </c>
      <c r="AW1083" s="13" t="s">
        <v>36</v>
      </c>
      <c r="AX1083" s="13" t="s">
        <v>75</v>
      </c>
      <c r="AY1083" s="243" t="s">
        <v>183</v>
      </c>
    </row>
    <row r="1084" s="13" customFormat="1">
      <c r="A1084" s="13"/>
      <c r="B1084" s="233"/>
      <c r="C1084" s="234"/>
      <c r="D1084" s="235" t="s">
        <v>194</v>
      </c>
      <c r="E1084" s="236" t="s">
        <v>19</v>
      </c>
      <c r="F1084" s="237" t="s">
        <v>1395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194</v>
      </c>
      <c r="AU1084" s="243" t="s">
        <v>84</v>
      </c>
      <c r="AV1084" s="13" t="s">
        <v>82</v>
      </c>
      <c r="AW1084" s="13" t="s">
        <v>36</v>
      </c>
      <c r="AX1084" s="13" t="s">
        <v>75</v>
      </c>
      <c r="AY1084" s="243" t="s">
        <v>183</v>
      </c>
    </row>
    <row r="1085" s="14" customFormat="1">
      <c r="A1085" s="14"/>
      <c r="B1085" s="244"/>
      <c r="C1085" s="245"/>
      <c r="D1085" s="235" t="s">
        <v>194</v>
      </c>
      <c r="E1085" s="246" t="s">
        <v>19</v>
      </c>
      <c r="F1085" s="247" t="s">
        <v>1396</v>
      </c>
      <c r="G1085" s="245"/>
      <c r="H1085" s="248">
        <v>89.480000000000004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194</v>
      </c>
      <c r="AU1085" s="254" t="s">
        <v>84</v>
      </c>
      <c r="AV1085" s="14" t="s">
        <v>84</v>
      </c>
      <c r="AW1085" s="14" t="s">
        <v>36</v>
      </c>
      <c r="AX1085" s="14" t="s">
        <v>75</v>
      </c>
      <c r="AY1085" s="254" t="s">
        <v>183</v>
      </c>
    </row>
    <row r="1086" s="13" customFormat="1">
      <c r="A1086" s="13"/>
      <c r="B1086" s="233"/>
      <c r="C1086" s="234"/>
      <c r="D1086" s="235" t="s">
        <v>194</v>
      </c>
      <c r="E1086" s="236" t="s">
        <v>19</v>
      </c>
      <c r="F1086" s="237" t="s">
        <v>1397</v>
      </c>
      <c r="G1086" s="234"/>
      <c r="H1086" s="236" t="s">
        <v>19</v>
      </c>
      <c r="I1086" s="238"/>
      <c r="J1086" s="234"/>
      <c r="K1086" s="234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194</v>
      </c>
      <c r="AU1086" s="243" t="s">
        <v>84</v>
      </c>
      <c r="AV1086" s="13" t="s">
        <v>82</v>
      </c>
      <c r="AW1086" s="13" t="s">
        <v>36</v>
      </c>
      <c r="AX1086" s="13" t="s">
        <v>75</v>
      </c>
      <c r="AY1086" s="243" t="s">
        <v>183</v>
      </c>
    </row>
    <row r="1087" s="13" customFormat="1">
      <c r="A1087" s="13"/>
      <c r="B1087" s="233"/>
      <c r="C1087" s="234"/>
      <c r="D1087" s="235" t="s">
        <v>194</v>
      </c>
      <c r="E1087" s="236" t="s">
        <v>19</v>
      </c>
      <c r="F1087" s="237" t="s">
        <v>1191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194</v>
      </c>
      <c r="AU1087" s="243" t="s">
        <v>84</v>
      </c>
      <c r="AV1087" s="13" t="s">
        <v>82</v>
      </c>
      <c r="AW1087" s="13" t="s">
        <v>36</v>
      </c>
      <c r="AX1087" s="13" t="s">
        <v>75</v>
      </c>
      <c r="AY1087" s="243" t="s">
        <v>183</v>
      </c>
    </row>
    <row r="1088" s="13" customFormat="1">
      <c r="A1088" s="13"/>
      <c r="B1088" s="233"/>
      <c r="C1088" s="234"/>
      <c r="D1088" s="235" t="s">
        <v>194</v>
      </c>
      <c r="E1088" s="236" t="s">
        <v>19</v>
      </c>
      <c r="F1088" s="237" t="s">
        <v>1398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194</v>
      </c>
      <c r="AU1088" s="243" t="s">
        <v>84</v>
      </c>
      <c r="AV1088" s="13" t="s">
        <v>82</v>
      </c>
      <c r="AW1088" s="13" t="s">
        <v>36</v>
      </c>
      <c r="AX1088" s="13" t="s">
        <v>75</v>
      </c>
      <c r="AY1088" s="243" t="s">
        <v>183</v>
      </c>
    </row>
    <row r="1089" s="14" customFormat="1">
      <c r="A1089" s="14"/>
      <c r="B1089" s="244"/>
      <c r="C1089" s="245"/>
      <c r="D1089" s="235" t="s">
        <v>194</v>
      </c>
      <c r="E1089" s="246" t="s">
        <v>19</v>
      </c>
      <c r="F1089" s="247" t="s">
        <v>1399</v>
      </c>
      <c r="G1089" s="245"/>
      <c r="H1089" s="248">
        <v>15.060000000000001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194</v>
      </c>
      <c r="AU1089" s="254" t="s">
        <v>84</v>
      </c>
      <c r="AV1089" s="14" t="s">
        <v>84</v>
      </c>
      <c r="AW1089" s="14" t="s">
        <v>36</v>
      </c>
      <c r="AX1089" s="14" t="s">
        <v>75</v>
      </c>
      <c r="AY1089" s="254" t="s">
        <v>183</v>
      </c>
    </row>
    <row r="1090" s="15" customFormat="1">
      <c r="A1090" s="15"/>
      <c r="B1090" s="259"/>
      <c r="C1090" s="260"/>
      <c r="D1090" s="235" t="s">
        <v>194</v>
      </c>
      <c r="E1090" s="261" t="s">
        <v>19</v>
      </c>
      <c r="F1090" s="262" t="s">
        <v>320</v>
      </c>
      <c r="G1090" s="260"/>
      <c r="H1090" s="263">
        <v>828.61000000000001</v>
      </c>
      <c r="I1090" s="264"/>
      <c r="J1090" s="260"/>
      <c r="K1090" s="260"/>
      <c r="L1090" s="265"/>
      <c r="M1090" s="266"/>
      <c r="N1090" s="267"/>
      <c r="O1090" s="267"/>
      <c r="P1090" s="267"/>
      <c r="Q1090" s="267"/>
      <c r="R1090" s="267"/>
      <c r="S1090" s="267"/>
      <c r="T1090" s="268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9" t="s">
        <v>194</v>
      </c>
      <c r="AU1090" s="269" t="s">
        <v>84</v>
      </c>
      <c r="AV1090" s="15" t="s">
        <v>190</v>
      </c>
      <c r="AW1090" s="15" t="s">
        <v>36</v>
      </c>
      <c r="AX1090" s="15" t="s">
        <v>82</v>
      </c>
      <c r="AY1090" s="269" t="s">
        <v>183</v>
      </c>
    </row>
    <row r="1091" s="2" customFormat="1" ht="16.5" customHeight="1">
      <c r="A1091" s="40"/>
      <c r="B1091" s="41"/>
      <c r="C1091" s="215" t="s">
        <v>501</v>
      </c>
      <c r="D1091" s="215" t="s">
        <v>185</v>
      </c>
      <c r="E1091" s="216" t="s">
        <v>1535</v>
      </c>
      <c r="F1091" s="217" t="s">
        <v>1536</v>
      </c>
      <c r="G1091" s="218" t="s">
        <v>438</v>
      </c>
      <c r="H1091" s="219">
        <v>10.5</v>
      </c>
      <c r="I1091" s="220"/>
      <c r="J1091" s="221">
        <f>ROUND(I1091*H1091,2)</f>
        <v>0</v>
      </c>
      <c r="K1091" s="217" t="s">
        <v>189</v>
      </c>
      <c r="L1091" s="46"/>
      <c r="M1091" s="222" t="s">
        <v>19</v>
      </c>
      <c r="N1091" s="223" t="s">
        <v>46</v>
      </c>
      <c r="O1091" s="86"/>
      <c r="P1091" s="224">
        <f>O1091*H1091</f>
        <v>0</v>
      </c>
      <c r="Q1091" s="224">
        <v>0.000233</v>
      </c>
      <c r="R1091" s="224">
        <f>Q1091*H1091</f>
        <v>0.0024464999999999999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190</v>
      </c>
      <c r="AT1091" s="226" t="s">
        <v>185</v>
      </c>
      <c r="AU1091" s="226" t="s">
        <v>84</v>
      </c>
      <c r="AY1091" s="19" t="s">
        <v>183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82</v>
      </c>
      <c r="BK1091" s="227">
        <f>ROUND(I1091*H1091,2)</f>
        <v>0</v>
      </c>
      <c r="BL1091" s="19" t="s">
        <v>190</v>
      </c>
      <c r="BM1091" s="226" t="s">
        <v>1537</v>
      </c>
    </row>
    <row r="1092" s="2" customFormat="1">
      <c r="A1092" s="40"/>
      <c r="B1092" s="41"/>
      <c r="C1092" s="42"/>
      <c r="D1092" s="228" t="s">
        <v>192</v>
      </c>
      <c r="E1092" s="42"/>
      <c r="F1092" s="229" t="s">
        <v>1538</v>
      </c>
      <c r="G1092" s="42"/>
      <c r="H1092" s="42"/>
      <c r="I1092" s="230"/>
      <c r="J1092" s="42"/>
      <c r="K1092" s="42"/>
      <c r="L1092" s="46"/>
      <c r="M1092" s="231"/>
      <c r="N1092" s="232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192</v>
      </c>
      <c r="AU1092" s="19" t="s">
        <v>84</v>
      </c>
    </row>
    <row r="1093" s="13" customFormat="1">
      <c r="A1093" s="13"/>
      <c r="B1093" s="233"/>
      <c r="C1093" s="234"/>
      <c r="D1093" s="235" t="s">
        <v>194</v>
      </c>
      <c r="E1093" s="236" t="s">
        <v>19</v>
      </c>
      <c r="F1093" s="237" t="s">
        <v>1539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194</v>
      </c>
      <c r="AU1093" s="243" t="s">
        <v>84</v>
      </c>
      <c r="AV1093" s="13" t="s">
        <v>82</v>
      </c>
      <c r="AW1093" s="13" t="s">
        <v>36</v>
      </c>
      <c r="AX1093" s="13" t="s">
        <v>75</v>
      </c>
      <c r="AY1093" s="243" t="s">
        <v>183</v>
      </c>
    </row>
    <row r="1094" s="13" customFormat="1">
      <c r="A1094" s="13"/>
      <c r="B1094" s="233"/>
      <c r="C1094" s="234"/>
      <c r="D1094" s="235" t="s">
        <v>194</v>
      </c>
      <c r="E1094" s="236" t="s">
        <v>19</v>
      </c>
      <c r="F1094" s="237" t="s">
        <v>1540</v>
      </c>
      <c r="G1094" s="234"/>
      <c r="H1094" s="236" t="s">
        <v>19</v>
      </c>
      <c r="I1094" s="238"/>
      <c r="J1094" s="234"/>
      <c r="K1094" s="234"/>
      <c r="L1094" s="239"/>
      <c r="M1094" s="240"/>
      <c r="N1094" s="241"/>
      <c r="O1094" s="241"/>
      <c r="P1094" s="241"/>
      <c r="Q1094" s="241"/>
      <c r="R1094" s="241"/>
      <c r="S1094" s="241"/>
      <c r="T1094" s="24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3" t="s">
        <v>194</v>
      </c>
      <c r="AU1094" s="243" t="s">
        <v>84</v>
      </c>
      <c r="AV1094" s="13" t="s">
        <v>82</v>
      </c>
      <c r="AW1094" s="13" t="s">
        <v>36</v>
      </c>
      <c r="AX1094" s="13" t="s">
        <v>75</v>
      </c>
      <c r="AY1094" s="243" t="s">
        <v>183</v>
      </c>
    </row>
    <row r="1095" s="13" customFormat="1">
      <c r="A1095" s="13"/>
      <c r="B1095" s="233"/>
      <c r="C1095" s="234"/>
      <c r="D1095" s="235" t="s">
        <v>194</v>
      </c>
      <c r="E1095" s="236" t="s">
        <v>19</v>
      </c>
      <c r="F1095" s="237" t="s">
        <v>1541</v>
      </c>
      <c r="G1095" s="234"/>
      <c r="H1095" s="236" t="s">
        <v>19</v>
      </c>
      <c r="I1095" s="238"/>
      <c r="J1095" s="234"/>
      <c r="K1095" s="234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194</v>
      </c>
      <c r="AU1095" s="243" t="s">
        <v>84</v>
      </c>
      <c r="AV1095" s="13" t="s">
        <v>82</v>
      </c>
      <c r="AW1095" s="13" t="s">
        <v>36</v>
      </c>
      <c r="AX1095" s="13" t="s">
        <v>75</v>
      </c>
      <c r="AY1095" s="243" t="s">
        <v>183</v>
      </c>
    </row>
    <row r="1096" s="13" customFormat="1">
      <c r="A1096" s="13"/>
      <c r="B1096" s="233"/>
      <c r="C1096" s="234"/>
      <c r="D1096" s="235" t="s">
        <v>194</v>
      </c>
      <c r="E1096" s="236" t="s">
        <v>19</v>
      </c>
      <c r="F1096" s="237" t="s">
        <v>1542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194</v>
      </c>
      <c r="AU1096" s="243" t="s">
        <v>84</v>
      </c>
      <c r="AV1096" s="13" t="s">
        <v>82</v>
      </c>
      <c r="AW1096" s="13" t="s">
        <v>36</v>
      </c>
      <c r="AX1096" s="13" t="s">
        <v>75</v>
      </c>
      <c r="AY1096" s="243" t="s">
        <v>183</v>
      </c>
    </row>
    <row r="1097" s="14" customFormat="1">
      <c r="A1097" s="14"/>
      <c r="B1097" s="244"/>
      <c r="C1097" s="245"/>
      <c r="D1097" s="235" t="s">
        <v>194</v>
      </c>
      <c r="E1097" s="246" t="s">
        <v>19</v>
      </c>
      <c r="F1097" s="247" t="s">
        <v>1543</v>
      </c>
      <c r="G1097" s="245"/>
      <c r="H1097" s="248">
        <v>10.5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194</v>
      </c>
      <c r="AU1097" s="254" t="s">
        <v>84</v>
      </c>
      <c r="AV1097" s="14" t="s">
        <v>84</v>
      </c>
      <c r="AW1097" s="14" t="s">
        <v>36</v>
      </c>
      <c r="AX1097" s="14" t="s">
        <v>82</v>
      </c>
      <c r="AY1097" s="254" t="s">
        <v>183</v>
      </c>
    </row>
    <row r="1098" s="2" customFormat="1" ht="21.75" customHeight="1">
      <c r="A1098" s="40"/>
      <c r="B1098" s="41"/>
      <c r="C1098" s="215" t="s">
        <v>614</v>
      </c>
      <c r="D1098" s="215" t="s">
        <v>185</v>
      </c>
      <c r="E1098" s="216" t="s">
        <v>1544</v>
      </c>
      <c r="F1098" s="217" t="s">
        <v>1545</v>
      </c>
      <c r="G1098" s="218" t="s">
        <v>438</v>
      </c>
      <c r="H1098" s="219">
        <v>226.19999999999999</v>
      </c>
      <c r="I1098" s="220"/>
      <c r="J1098" s="221">
        <f>ROUND(I1098*H1098,2)</f>
        <v>0</v>
      </c>
      <c r="K1098" s="217" t="s">
        <v>189</v>
      </c>
      <c r="L1098" s="46"/>
      <c r="M1098" s="222" t="s">
        <v>19</v>
      </c>
      <c r="N1098" s="223" t="s">
        <v>46</v>
      </c>
      <c r="O1098" s="86"/>
      <c r="P1098" s="224">
        <f>O1098*H1098</f>
        <v>0</v>
      </c>
      <c r="Q1098" s="224">
        <v>0.000852</v>
      </c>
      <c r="R1098" s="224">
        <f>Q1098*H1098</f>
        <v>0.19272239999999999</v>
      </c>
      <c r="S1098" s="224">
        <v>0</v>
      </c>
      <c r="T1098" s="225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6" t="s">
        <v>190</v>
      </c>
      <c r="AT1098" s="226" t="s">
        <v>185</v>
      </c>
      <c r="AU1098" s="226" t="s">
        <v>84</v>
      </c>
      <c r="AY1098" s="19" t="s">
        <v>183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9" t="s">
        <v>82</v>
      </c>
      <c r="BK1098" s="227">
        <f>ROUND(I1098*H1098,2)</f>
        <v>0</v>
      </c>
      <c r="BL1098" s="19" t="s">
        <v>190</v>
      </c>
      <c r="BM1098" s="226" t="s">
        <v>1546</v>
      </c>
    </row>
    <row r="1099" s="2" customFormat="1">
      <c r="A1099" s="40"/>
      <c r="B1099" s="41"/>
      <c r="C1099" s="42"/>
      <c r="D1099" s="228" t="s">
        <v>192</v>
      </c>
      <c r="E1099" s="42"/>
      <c r="F1099" s="229" t="s">
        <v>1547</v>
      </c>
      <c r="G1099" s="42"/>
      <c r="H1099" s="42"/>
      <c r="I1099" s="230"/>
      <c r="J1099" s="42"/>
      <c r="K1099" s="42"/>
      <c r="L1099" s="46"/>
      <c r="M1099" s="231"/>
      <c r="N1099" s="232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192</v>
      </c>
      <c r="AU1099" s="19" t="s">
        <v>84</v>
      </c>
    </row>
    <row r="1100" s="13" customFormat="1">
      <c r="A1100" s="13"/>
      <c r="B1100" s="233"/>
      <c r="C1100" s="234"/>
      <c r="D1100" s="235" t="s">
        <v>194</v>
      </c>
      <c r="E1100" s="236" t="s">
        <v>19</v>
      </c>
      <c r="F1100" s="237" t="s">
        <v>1487</v>
      </c>
      <c r="G1100" s="234"/>
      <c r="H1100" s="236" t="s">
        <v>19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3" t="s">
        <v>194</v>
      </c>
      <c r="AU1100" s="243" t="s">
        <v>84</v>
      </c>
      <c r="AV1100" s="13" t="s">
        <v>82</v>
      </c>
      <c r="AW1100" s="13" t="s">
        <v>36</v>
      </c>
      <c r="AX1100" s="13" t="s">
        <v>75</v>
      </c>
      <c r="AY1100" s="243" t="s">
        <v>183</v>
      </c>
    </row>
    <row r="1101" s="13" customFormat="1">
      <c r="A1101" s="13"/>
      <c r="B1101" s="233"/>
      <c r="C1101" s="234"/>
      <c r="D1101" s="235" t="s">
        <v>194</v>
      </c>
      <c r="E1101" s="236" t="s">
        <v>19</v>
      </c>
      <c r="F1101" s="237" t="s">
        <v>1488</v>
      </c>
      <c r="G1101" s="234"/>
      <c r="H1101" s="236" t="s">
        <v>19</v>
      </c>
      <c r="I1101" s="238"/>
      <c r="J1101" s="234"/>
      <c r="K1101" s="234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194</v>
      </c>
      <c r="AU1101" s="243" t="s">
        <v>84</v>
      </c>
      <c r="AV1101" s="13" t="s">
        <v>82</v>
      </c>
      <c r="AW1101" s="13" t="s">
        <v>36</v>
      </c>
      <c r="AX1101" s="13" t="s">
        <v>75</v>
      </c>
      <c r="AY1101" s="243" t="s">
        <v>183</v>
      </c>
    </row>
    <row r="1102" s="13" customFormat="1">
      <c r="A1102" s="13"/>
      <c r="B1102" s="233"/>
      <c r="C1102" s="234"/>
      <c r="D1102" s="235" t="s">
        <v>194</v>
      </c>
      <c r="E1102" s="236" t="s">
        <v>19</v>
      </c>
      <c r="F1102" s="237" t="s">
        <v>1548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194</v>
      </c>
      <c r="AU1102" s="243" t="s">
        <v>84</v>
      </c>
      <c r="AV1102" s="13" t="s">
        <v>82</v>
      </c>
      <c r="AW1102" s="13" t="s">
        <v>36</v>
      </c>
      <c r="AX1102" s="13" t="s">
        <v>75</v>
      </c>
      <c r="AY1102" s="243" t="s">
        <v>183</v>
      </c>
    </row>
    <row r="1103" s="13" customFormat="1">
      <c r="A1103" s="13"/>
      <c r="B1103" s="233"/>
      <c r="C1103" s="234"/>
      <c r="D1103" s="235" t="s">
        <v>194</v>
      </c>
      <c r="E1103" s="236" t="s">
        <v>19</v>
      </c>
      <c r="F1103" s="237" t="s">
        <v>1391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194</v>
      </c>
      <c r="AU1103" s="243" t="s">
        <v>84</v>
      </c>
      <c r="AV1103" s="13" t="s">
        <v>82</v>
      </c>
      <c r="AW1103" s="13" t="s">
        <v>36</v>
      </c>
      <c r="AX1103" s="13" t="s">
        <v>75</v>
      </c>
      <c r="AY1103" s="243" t="s">
        <v>183</v>
      </c>
    </row>
    <row r="1104" s="13" customFormat="1">
      <c r="A1104" s="13"/>
      <c r="B1104" s="233"/>
      <c r="C1104" s="234"/>
      <c r="D1104" s="235" t="s">
        <v>194</v>
      </c>
      <c r="E1104" s="236" t="s">
        <v>19</v>
      </c>
      <c r="F1104" s="237" t="s">
        <v>1191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194</v>
      </c>
      <c r="AU1104" s="243" t="s">
        <v>84</v>
      </c>
      <c r="AV1104" s="13" t="s">
        <v>82</v>
      </c>
      <c r="AW1104" s="13" t="s">
        <v>36</v>
      </c>
      <c r="AX1104" s="13" t="s">
        <v>75</v>
      </c>
      <c r="AY1104" s="243" t="s">
        <v>183</v>
      </c>
    </row>
    <row r="1105" s="13" customFormat="1">
      <c r="A1105" s="13"/>
      <c r="B1105" s="233"/>
      <c r="C1105" s="234"/>
      <c r="D1105" s="235" t="s">
        <v>194</v>
      </c>
      <c r="E1105" s="236" t="s">
        <v>19</v>
      </c>
      <c r="F1105" s="237" t="s">
        <v>1392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194</v>
      </c>
      <c r="AU1105" s="243" t="s">
        <v>84</v>
      </c>
      <c r="AV1105" s="13" t="s">
        <v>82</v>
      </c>
      <c r="AW1105" s="13" t="s">
        <v>36</v>
      </c>
      <c r="AX1105" s="13" t="s">
        <v>75</v>
      </c>
      <c r="AY1105" s="243" t="s">
        <v>183</v>
      </c>
    </row>
    <row r="1106" s="13" customFormat="1">
      <c r="A1106" s="13"/>
      <c r="B1106" s="233"/>
      <c r="C1106" s="234"/>
      <c r="D1106" s="235" t="s">
        <v>194</v>
      </c>
      <c r="E1106" s="236" t="s">
        <v>19</v>
      </c>
      <c r="F1106" s="237" t="s">
        <v>1394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194</v>
      </c>
      <c r="AU1106" s="243" t="s">
        <v>84</v>
      </c>
      <c r="AV1106" s="13" t="s">
        <v>82</v>
      </c>
      <c r="AW1106" s="13" t="s">
        <v>36</v>
      </c>
      <c r="AX1106" s="13" t="s">
        <v>75</v>
      </c>
      <c r="AY1106" s="243" t="s">
        <v>183</v>
      </c>
    </row>
    <row r="1107" s="13" customFormat="1">
      <c r="A1107" s="13"/>
      <c r="B1107" s="233"/>
      <c r="C1107" s="234"/>
      <c r="D1107" s="235" t="s">
        <v>194</v>
      </c>
      <c r="E1107" s="236" t="s">
        <v>19</v>
      </c>
      <c r="F1107" s="237" t="s">
        <v>1191</v>
      </c>
      <c r="G1107" s="234"/>
      <c r="H1107" s="236" t="s">
        <v>19</v>
      </c>
      <c r="I1107" s="238"/>
      <c r="J1107" s="234"/>
      <c r="K1107" s="234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194</v>
      </c>
      <c r="AU1107" s="243" t="s">
        <v>84</v>
      </c>
      <c r="AV1107" s="13" t="s">
        <v>82</v>
      </c>
      <c r="AW1107" s="13" t="s">
        <v>36</v>
      </c>
      <c r="AX1107" s="13" t="s">
        <v>75</v>
      </c>
      <c r="AY1107" s="243" t="s">
        <v>183</v>
      </c>
    </row>
    <row r="1108" s="13" customFormat="1">
      <c r="A1108" s="13"/>
      <c r="B1108" s="233"/>
      <c r="C1108" s="234"/>
      <c r="D1108" s="235" t="s">
        <v>194</v>
      </c>
      <c r="E1108" s="236" t="s">
        <v>19</v>
      </c>
      <c r="F1108" s="237" t="s">
        <v>1395</v>
      </c>
      <c r="G1108" s="234"/>
      <c r="H1108" s="236" t="s">
        <v>19</v>
      </c>
      <c r="I1108" s="238"/>
      <c r="J1108" s="234"/>
      <c r="K1108" s="234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194</v>
      </c>
      <c r="AU1108" s="243" t="s">
        <v>84</v>
      </c>
      <c r="AV1108" s="13" t="s">
        <v>82</v>
      </c>
      <c r="AW1108" s="13" t="s">
        <v>36</v>
      </c>
      <c r="AX1108" s="13" t="s">
        <v>75</v>
      </c>
      <c r="AY1108" s="243" t="s">
        <v>183</v>
      </c>
    </row>
    <row r="1109" s="13" customFormat="1">
      <c r="A1109" s="13"/>
      <c r="B1109" s="233"/>
      <c r="C1109" s="234"/>
      <c r="D1109" s="235" t="s">
        <v>194</v>
      </c>
      <c r="E1109" s="236" t="s">
        <v>19</v>
      </c>
      <c r="F1109" s="237" t="s">
        <v>1397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194</v>
      </c>
      <c r="AU1109" s="243" t="s">
        <v>84</v>
      </c>
      <c r="AV1109" s="13" t="s">
        <v>82</v>
      </c>
      <c r="AW1109" s="13" t="s">
        <v>36</v>
      </c>
      <c r="AX1109" s="13" t="s">
        <v>75</v>
      </c>
      <c r="AY1109" s="243" t="s">
        <v>183</v>
      </c>
    </row>
    <row r="1110" s="13" customFormat="1">
      <c r="A1110" s="13"/>
      <c r="B1110" s="233"/>
      <c r="C1110" s="234"/>
      <c r="D1110" s="235" t="s">
        <v>194</v>
      </c>
      <c r="E1110" s="236" t="s">
        <v>19</v>
      </c>
      <c r="F1110" s="237" t="s">
        <v>1191</v>
      </c>
      <c r="G1110" s="234"/>
      <c r="H1110" s="236" t="s">
        <v>19</v>
      </c>
      <c r="I1110" s="238"/>
      <c r="J1110" s="234"/>
      <c r="K1110" s="234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3" t="s">
        <v>194</v>
      </c>
      <c r="AU1110" s="243" t="s">
        <v>84</v>
      </c>
      <c r="AV1110" s="13" t="s">
        <v>82</v>
      </c>
      <c r="AW1110" s="13" t="s">
        <v>36</v>
      </c>
      <c r="AX1110" s="13" t="s">
        <v>75</v>
      </c>
      <c r="AY1110" s="243" t="s">
        <v>183</v>
      </c>
    </row>
    <row r="1111" s="13" customFormat="1">
      <c r="A1111" s="13"/>
      <c r="B1111" s="233"/>
      <c r="C1111" s="234"/>
      <c r="D1111" s="235" t="s">
        <v>194</v>
      </c>
      <c r="E1111" s="236" t="s">
        <v>19</v>
      </c>
      <c r="F1111" s="237" t="s">
        <v>1398</v>
      </c>
      <c r="G1111" s="234"/>
      <c r="H1111" s="236" t="s">
        <v>19</v>
      </c>
      <c r="I1111" s="238"/>
      <c r="J1111" s="234"/>
      <c r="K1111" s="234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194</v>
      </c>
      <c r="AU1111" s="243" t="s">
        <v>84</v>
      </c>
      <c r="AV1111" s="13" t="s">
        <v>82</v>
      </c>
      <c r="AW1111" s="13" t="s">
        <v>36</v>
      </c>
      <c r="AX1111" s="13" t="s">
        <v>75</v>
      </c>
      <c r="AY1111" s="243" t="s">
        <v>183</v>
      </c>
    </row>
    <row r="1112" s="14" customFormat="1">
      <c r="A1112" s="14"/>
      <c r="B1112" s="244"/>
      <c r="C1112" s="245"/>
      <c r="D1112" s="235" t="s">
        <v>194</v>
      </c>
      <c r="E1112" s="246" t="s">
        <v>19</v>
      </c>
      <c r="F1112" s="247" t="s">
        <v>1549</v>
      </c>
      <c r="G1112" s="245"/>
      <c r="H1112" s="248">
        <v>110.40000000000001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194</v>
      </c>
      <c r="AU1112" s="254" t="s">
        <v>84</v>
      </c>
      <c r="AV1112" s="14" t="s">
        <v>84</v>
      </c>
      <c r="AW1112" s="14" t="s">
        <v>36</v>
      </c>
      <c r="AX1112" s="14" t="s">
        <v>75</v>
      </c>
      <c r="AY1112" s="254" t="s">
        <v>183</v>
      </c>
    </row>
    <row r="1113" s="14" customFormat="1">
      <c r="A1113" s="14"/>
      <c r="B1113" s="244"/>
      <c r="C1113" s="245"/>
      <c r="D1113" s="235" t="s">
        <v>194</v>
      </c>
      <c r="E1113" s="246" t="s">
        <v>19</v>
      </c>
      <c r="F1113" s="247" t="s">
        <v>1550</v>
      </c>
      <c r="G1113" s="245"/>
      <c r="H1113" s="248">
        <v>110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194</v>
      </c>
      <c r="AU1113" s="254" t="s">
        <v>84</v>
      </c>
      <c r="AV1113" s="14" t="s">
        <v>84</v>
      </c>
      <c r="AW1113" s="14" t="s">
        <v>36</v>
      </c>
      <c r="AX1113" s="14" t="s">
        <v>75</v>
      </c>
      <c r="AY1113" s="254" t="s">
        <v>183</v>
      </c>
    </row>
    <row r="1114" s="14" customFormat="1">
      <c r="A1114" s="14"/>
      <c r="B1114" s="244"/>
      <c r="C1114" s="245"/>
      <c r="D1114" s="235" t="s">
        <v>194</v>
      </c>
      <c r="E1114" s="246" t="s">
        <v>19</v>
      </c>
      <c r="F1114" s="247" t="s">
        <v>1551</v>
      </c>
      <c r="G1114" s="245"/>
      <c r="H1114" s="248">
        <v>5.7999999999999998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194</v>
      </c>
      <c r="AU1114" s="254" t="s">
        <v>84</v>
      </c>
      <c r="AV1114" s="14" t="s">
        <v>84</v>
      </c>
      <c r="AW1114" s="14" t="s">
        <v>36</v>
      </c>
      <c r="AX1114" s="14" t="s">
        <v>75</v>
      </c>
      <c r="AY1114" s="254" t="s">
        <v>183</v>
      </c>
    </row>
    <row r="1115" s="15" customFormat="1">
      <c r="A1115" s="15"/>
      <c r="B1115" s="259"/>
      <c r="C1115" s="260"/>
      <c r="D1115" s="235" t="s">
        <v>194</v>
      </c>
      <c r="E1115" s="261" t="s">
        <v>19</v>
      </c>
      <c r="F1115" s="262" t="s">
        <v>320</v>
      </c>
      <c r="G1115" s="260"/>
      <c r="H1115" s="263">
        <v>226.19999999999999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9" t="s">
        <v>194</v>
      </c>
      <c r="AU1115" s="269" t="s">
        <v>84</v>
      </c>
      <c r="AV1115" s="15" t="s">
        <v>190</v>
      </c>
      <c r="AW1115" s="15" t="s">
        <v>36</v>
      </c>
      <c r="AX1115" s="15" t="s">
        <v>82</v>
      </c>
      <c r="AY1115" s="269" t="s">
        <v>183</v>
      </c>
    </row>
    <row r="1116" s="2" customFormat="1" ht="24.15" customHeight="1">
      <c r="A1116" s="40"/>
      <c r="B1116" s="41"/>
      <c r="C1116" s="215" t="s">
        <v>505</v>
      </c>
      <c r="D1116" s="215" t="s">
        <v>185</v>
      </c>
      <c r="E1116" s="216" t="s">
        <v>1552</v>
      </c>
      <c r="F1116" s="217" t="s">
        <v>1553</v>
      </c>
      <c r="G1116" s="218" t="s">
        <v>438</v>
      </c>
      <c r="H1116" s="219">
        <v>226.19999999999999</v>
      </c>
      <c r="I1116" s="220"/>
      <c r="J1116" s="221">
        <f>ROUND(I1116*H1116,2)</f>
        <v>0</v>
      </c>
      <c r="K1116" s="217" t="s">
        <v>189</v>
      </c>
      <c r="L1116" s="46"/>
      <c r="M1116" s="222" t="s">
        <v>19</v>
      </c>
      <c r="N1116" s="223" t="s">
        <v>46</v>
      </c>
      <c r="O1116" s="86"/>
      <c r="P1116" s="224">
        <f>O1116*H1116</f>
        <v>0</v>
      </c>
      <c r="Q1116" s="224">
        <v>2.0469999999999999E-05</v>
      </c>
      <c r="R1116" s="224">
        <f>Q1116*H1116</f>
        <v>0.0046303139999999991</v>
      </c>
      <c r="S1116" s="224">
        <v>0</v>
      </c>
      <c r="T1116" s="225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6" t="s">
        <v>190</v>
      </c>
      <c r="AT1116" s="226" t="s">
        <v>185</v>
      </c>
      <c r="AU1116" s="226" t="s">
        <v>84</v>
      </c>
      <c r="AY1116" s="19" t="s">
        <v>183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19" t="s">
        <v>82</v>
      </c>
      <c r="BK1116" s="227">
        <f>ROUND(I1116*H1116,2)</f>
        <v>0</v>
      </c>
      <c r="BL1116" s="19" t="s">
        <v>190</v>
      </c>
      <c r="BM1116" s="226" t="s">
        <v>1554</v>
      </c>
    </row>
    <row r="1117" s="2" customFormat="1">
      <c r="A1117" s="40"/>
      <c r="B1117" s="41"/>
      <c r="C1117" s="42"/>
      <c r="D1117" s="228" t="s">
        <v>192</v>
      </c>
      <c r="E1117" s="42"/>
      <c r="F1117" s="229" t="s">
        <v>1555</v>
      </c>
      <c r="G1117" s="42"/>
      <c r="H1117" s="42"/>
      <c r="I1117" s="230"/>
      <c r="J1117" s="42"/>
      <c r="K1117" s="42"/>
      <c r="L1117" s="46"/>
      <c r="M1117" s="231"/>
      <c r="N1117" s="232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192</v>
      </c>
      <c r="AU1117" s="19" t="s">
        <v>84</v>
      </c>
    </row>
    <row r="1118" s="13" customFormat="1">
      <c r="A1118" s="13"/>
      <c r="B1118" s="233"/>
      <c r="C1118" s="234"/>
      <c r="D1118" s="235" t="s">
        <v>194</v>
      </c>
      <c r="E1118" s="236" t="s">
        <v>19</v>
      </c>
      <c r="F1118" s="237" t="s">
        <v>1487</v>
      </c>
      <c r="G1118" s="234"/>
      <c r="H1118" s="236" t="s">
        <v>19</v>
      </c>
      <c r="I1118" s="238"/>
      <c r="J1118" s="234"/>
      <c r="K1118" s="234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194</v>
      </c>
      <c r="AU1118" s="243" t="s">
        <v>84</v>
      </c>
      <c r="AV1118" s="13" t="s">
        <v>82</v>
      </c>
      <c r="AW1118" s="13" t="s">
        <v>36</v>
      </c>
      <c r="AX1118" s="13" t="s">
        <v>75</v>
      </c>
      <c r="AY1118" s="243" t="s">
        <v>183</v>
      </c>
    </row>
    <row r="1119" s="13" customFormat="1">
      <c r="A1119" s="13"/>
      <c r="B1119" s="233"/>
      <c r="C1119" s="234"/>
      <c r="D1119" s="235" t="s">
        <v>194</v>
      </c>
      <c r="E1119" s="236" t="s">
        <v>19</v>
      </c>
      <c r="F1119" s="237" t="s">
        <v>1488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194</v>
      </c>
      <c r="AU1119" s="243" t="s">
        <v>84</v>
      </c>
      <c r="AV1119" s="13" t="s">
        <v>82</v>
      </c>
      <c r="AW1119" s="13" t="s">
        <v>36</v>
      </c>
      <c r="AX1119" s="13" t="s">
        <v>75</v>
      </c>
      <c r="AY1119" s="243" t="s">
        <v>183</v>
      </c>
    </row>
    <row r="1120" s="13" customFormat="1">
      <c r="A1120" s="13"/>
      <c r="B1120" s="233"/>
      <c r="C1120" s="234"/>
      <c r="D1120" s="235" t="s">
        <v>194</v>
      </c>
      <c r="E1120" s="236" t="s">
        <v>19</v>
      </c>
      <c r="F1120" s="237" t="s">
        <v>1548</v>
      </c>
      <c r="G1120" s="234"/>
      <c r="H1120" s="236" t="s">
        <v>19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194</v>
      </c>
      <c r="AU1120" s="243" t="s">
        <v>84</v>
      </c>
      <c r="AV1120" s="13" t="s">
        <v>82</v>
      </c>
      <c r="AW1120" s="13" t="s">
        <v>36</v>
      </c>
      <c r="AX1120" s="13" t="s">
        <v>75</v>
      </c>
      <c r="AY1120" s="243" t="s">
        <v>183</v>
      </c>
    </row>
    <row r="1121" s="13" customFormat="1">
      <c r="A1121" s="13"/>
      <c r="B1121" s="233"/>
      <c r="C1121" s="234"/>
      <c r="D1121" s="235" t="s">
        <v>194</v>
      </c>
      <c r="E1121" s="236" t="s">
        <v>19</v>
      </c>
      <c r="F1121" s="237" t="s">
        <v>1391</v>
      </c>
      <c r="G1121" s="234"/>
      <c r="H1121" s="236" t="s">
        <v>19</v>
      </c>
      <c r="I1121" s="238"/>
      <c r="J1121" s="234"/>
      <c r="K1121" s="234"/>
      <c r="L1121" s="239"/>
      <c r="M1121" s="240"/>
      <c r="N1121" s="241"/>
      <c r="O1121" s="241"/>
      <c r="P1121" s="241"/>
      <c r="Q1121" s="241"/>
      <c r="R1121" s="241"/>
      <c r="S1121" s="241"/>
      <c r="T1121" s="24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3" t="s">
        <v>194</v>
      </c>
      <c r="AU1121" s="243" t="s">
        <v>84</v>
      </c>
      <c r="AV1121" s="13" t="s">
        <v>82</v>
      </c>
      <c r="AW1121" s="13" t="s">
        <v>36</v>
      </c>
      <c r="AX1121" s="13" t="s">
        <v>75</v>
      </c>
      <c r="AY1121" s="243" t="s">
        <v>183</v>
      </c>
    </row>
    <row r="1122" s="13" customFormat="1">
      <c r="A1122" s="13"/>
      <c r="B1122" s="233"/>
      <c r="C1122" s="234"/>
      <c r="D1122" s="235" t="s">
        <v>194</v>
      </c>
      <c r="E1122" s="236" t="s">
        <v>19</v>
      </c>
      <c r="F1122" s="237" t="s">
        <v>1191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194</v>
      </c>
      <c r="AU1122" s="243" t="s">
        <v>84</v>
      </c>
      <c r="AV1122" s="13" t="s">
        <v>82</v>
      </c>
      <c r="AW1122" s="13" t="s">
        <v>36</v>
      </c>
      <c r="AX1122" s="13" t="s">
        <v>75</v>
      </c>
      <c r="AY1122" s="243" t="s">
        <v>183</v>
      </c>
    </row>
    <row r="1123" s="13" customFormat="1">
      <c r="A1123" s="13"/>
      <c r="B1123" s="233"/>
      <c r="C1123" s="234"/>
      <c r="D1123" s="235" t="s">
        <v>194</v>
      </c>
      <c r="E1123" s="236" t="s">
        <v>19</v>
      </c>
      <c r="F1123" s="237" t="s">
        <v>1392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194</v>
      </c>
      <c r="AU1123" s="243" t="s">
        <v>84</v>
      </c>
      <c r="AV1123" s="13" t="s">
        <v>82</v>
      </c>
      <c r="AW1123" s="13" t="s">
        <v>36</v>
      </c>
      <c r="AX1123" s="13" t="s">
        <v>75</v>
      </c>
      <c r="AY1123" s="243" t="s">
        <v>183</v>
      </c>
    </row>
    <row r="1124" s="13" customFormat="1">
      <c r="A1124" s="13"/>
      <c r="B1124" s="233"/>
      <c r="C1124" s="234"/>
      <c r="D1124" s="235" t="s">
        <v>194</v>
      </c>
      <c r="E1124" s="236" t="s">
        <v>19</v>
      </c>
      <c r="F1124" s="237" t="s">
        <v>1394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194</v>
      </c>
      <c r="AU1124" s="243" t="s">
        <v>84</v>
      </c>
      <c r="AV1124" s="13" t="s">
        <v>82</v>
      </c>
      <c r="AW1124" s="13" t="s">
        <v>36</v>
      </c>
      <c r="AX1124" s="13" t="s">
        <v>75</v>
      </c>
      <c r="AY1124" s="243" t="s">
        <v>183</v>
      </c>
    </row>
    <row r="1125" s="13" customFormat="1">
      <c r="A1125" s="13"/>
      <c r="B1125" s="233"/>
      <c r="C1125" s="234"/>
      <c r="D1125" s="235" t="s">
        <v>194</v>
      </c>
      <c r="E1125" s="236" t="s">
        <v>19</v>
      </c>
      <c r="F1125" s="237" t="s">
        <v>1191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194</v>
      </c>
      <c r="AU1125" s="243" t="s">
        <v>84</v>
      </c>
      <c r="AV1125" s="13" t="s">
        <v>82</v>
      </c>
      <c r="AW1125" s="13" t="s">
        <v>36</v>
      </c>
      <c r="AX1125" s="13" t="s">
        <v>75</v>
      </c>
      <c r="AY1125" s="243" t="s">
        <v>183</v>
      </c>
    </row>
    <row r="1126" s="13" customFormat="1">
      <c r="A1126" s="13"/>
      <c r="B1126" s="233"/>
      <c r="C1126" s="234"/>
      <c r="D1126" s="235" t="s">
        <v>194</v>
      </c>
      <c r="E1126" s="236" t="s">
        <v>19</v>
      </c>
      <c r="F1126" s="237" t="s">
        <v>1395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194</v>
      </c>
      <c r="AU1126" s="243" t="s">
        <v>84</v>
      </c>
      <c r="AV1126" s="13" t="s">
        <v>82</v>
      </c>
      <c r="AW1126" s="13" t="s">
        <v>36</v>
      </c>
      <c r="AX1126" s="13" t="s">
        <v>75</v>
      </c>
      <c r="AY1126" s="243" t="s">
        <v>183</v>
      </c>
    </row>
    <row r="1127" s="13" customFormat="1">
      <c r="A1127" s="13"/>
      <c r="B1127" s="233"/>
      <c r="C1127" s="234"/>
      <c r="D1127" s="235" t="s">
        <v>194</v>
      </c>
      <c r="E1127" s="236" t="s">
        <v>19</v>
      </c>
      <c r="F1127" s="237" t="s">
        <v>1397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194</v>
      </c>
      <c r="AU1127" s="243" t="s">
        <v>84</v>
      </c>
      <c r="AV1127" s="13" t="s">
        <v>82</v>
      </c>
      <c r="AW1127" s="13" t="s">
        <v>36</v>
      </c>
      <c r="AX1127" s="13" t="s">
        <v>75</v>
      </c>
      <c r="AY1127" s="243" t="s">
        <v>183</v>
      </c>
    </row>
    <row r="1128" s="13" customFormat="1">
      <c r="A1128" s="13"/>
      <c r="B1128" s="233"/>
      <c r="C1128" s="234"/>
      <c r="D1128" s="235" t="s">
        <v>194</v>
      </c>
      <c r="E1128" s="236" t="s">
        <v>19</v>
      </c>
      <c r="F1128" s="237" t="s">
        <v>1191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194</v>
      </c>
      <c r="AU1128" s="243" t="s">
        <v>84</v>
      </c>
      <c r="AV1128" s="13" t="s">
        <v>82</v>
      </c>
      <c r="AW1128" s="13" t="s">
        <v>36</v>
      </c>
      <c r="AX1128" s="13" t="s">
        <v>75</v>
      </c>
      <c r="AY1128" s="243" t="s">
        <v>183</v>
      </c>
    </row>
    <row r="1129" s="13" customFormat="1">
      <c r="A1129" s="13"/>
      <c r="B1129" s="233"/>
      <c r="C1129" s="234"/>
      <c r="D1129" s="235" t="s">
        <v>194</v>
      </c>
      <c r="E1129" s="236" t="s">
        <v>19</v>
      </c>
      <c r="F1129" s="237" t="s">
        <v>1398</v>
      </c>
      <c r="G1129" s="234"/>
      <c r="H1129" s="236" t="s">
        <v>19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194</v>
      </c>
      <c r="AU1129" s="243" t="s">
        <v>84</v>
      </c>
      <c r="AV1129" s="13" t="s">
        <v>82</v>
      </c>
      <c r="AW1129" s="13" t="s">
        <v>36</v>
      </c>
      <c r="AX1129" s="13" t="s">
        <v>75</v>
      </c>
      <c r="AY1129" s="243" t="s">
        <v>183</v>
      </c>
    </row>
    <row r="1130" s="14" customFormat="1">
      <c r="A1130" s="14"/>
      <c r="B1130" s="244"/>
      <c r="C1130" s="245"/>
      <c r="D1130" s="235" t="s">
        <v>194</v>
      </c>
      <c r="E1130" s="246" t="s">
        <v>19</v>
      </c>
      <c r="F1130" s="247" t="s">
        <v>1549</v>
      </c>
      <c r="G1130" s="245"/>
      <c r="H1130" s="248">
        <v>110.40000000000001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194</v>
      </c>
      <c r="AU1130" s="254" t="s">
        <v>84</v>
      </c>
      <c r="AV1130" s="14" t="s">
        <v>84</v>
      </c>
      <c r="AW1130" s="14" t="s">
        <v>36</v>
      </c>
      <c r="AX1130" s="14" t="s">
        <v>75</v>
      </c>
      <c r="AY1130" s="254" t="s">
        <v>183</v>
      </c>
    </row>
    <row r="1131" s="14" customFormat="1">
      <c r="A1131" s="14"/>
      <c r="B1131" s="244"/>
      <c r="C1131" s="245"/>
      <c r="D1131" s="235" t="s">
        <v>194</v>
      </c>
      <c r="E1131" s="246" t="s">
        <v>19</v>
      </c>
      <c r="F1131" s="247" t="s">
        <v>1550</v>
      </c>
      <c r="G1131" s="245"/>
      <c r="H1131" s="248">
        <v>110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194</v>
      </c>
      <c r="AU1131" s="254" t="s">
        <v>84</v>
      </c>
      <c r="AV1131" s="14" t="s">
        <v>84</v>
      </c>
      <c r="AW1131" s="14" t="s">
        <v>36</v>
      </c>
      <c r="AX1131" s="14" t="s">
        <v>75</v>
      </c>
      <c r="AY1131" s="254" t="s">
        <v>183</v>
      </c>
    </row>
    <row r="1132" s="14" customFormat="1">
      <c r="A1132" s="14"/>
      <c r="B1132" s="244"/>
      <c r="C1132" s="245"/>
      <c r="D1132" s="235" t="s">
        <v>194</v>
      </c>
      <c r="E1132" s="246" t="s">
        <v>19</v>
      </c>
      <c r="F1132" s="247" t="s">
        <v>1551</v>
      </c>
      <c r="G1132" s="245"/>
      <c r="H1132" s="248">
        <v>5.7999999999999998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194</v>
      </c>
      <c r="AU1132" s="254" t="s">
        <v>84</v>
      </c>
      <c r="AV1132" s="14" t="s">
        <v>84</v>
      </c>
      <c r="AW1132" s="14" t="s">
        <v>36</v>
      </c>
      <c r="AX1132" s="14" t="s">
        <v>75</v>
      </c>
      <c r="AY1132" s="254" t="s">
        <v>183</v>
      </c>
    </row>
    <row r="1133" s="15" customFormat="1">
      <c r="A1133" s="15"/>
      <c r="B1133" s="259"/>
      <c r="C1133" s="260"/>
      <c r="D1133" s="235" t="s">
        <v>194</v>
      </c>
      <c r="E1133" s="261" t="s">
        <v>19</v>
      </c>
      <c r="F1133" s="262" t="s">
        <v>320</v>
      </c>
      <c r="G1133" s="260"/>
      <c r="H1133" s="263">
        <v>226.19999999999999</v>
      </c>
      <c r="I1133" s="264"/>
      <c r="J1133" s="260"/>
      <c r="K1133" s="260"/>
      <c r="L1133" s="265"/>
      <c r="M1133" s="266"/>
      <c r="N1133" s="267"/>
      <c r="O1133" s="267"/>
      <c r="P1133" s="267"/>
      <c r="Q1133" s="267"/>
      <c r="R1133" s="267"/>
      <c r="S1133" s="267"/>
      <c r="T1133" s="268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9" t="s">
        <v>194</v>
      </c>
      <c r="AU1133" s="269" t="s">
        <v>84</v>
      </c>
      <c r="AV1133" s="15" t="s">
        <v>190</v>
      </c>
      <c r="AW1133" s="15" t="s">
        <v>36</v>
      </c>
      <c r="AX1133" s="15" t="s">
        <v>82</v>
      </c>
      <c r="AY1133" s="269" t="s">
        <v>183</v>
      </c>
    </row>
    <row r="1134" s="2" customFormat="1" ht="24.15" customHeight="1">
      <c r="A1134" s="40"/>
      <c r="B1134" s="41"/>
      <c r="C1134" s="215" t="s">
        <v>625</v>
      </c>
      <c r="D1134" s="215" t="s">
        <v>185</v>
      </c>
      <c r="E1134" s="216" t="s">
        <v>1556</v>
      </c>
      <c r="F1134" s="217" t="s">
        <v>1557</v>
      </c>
      <c r="G1134" s="218" t="s">
        <v>438</v>
      </c>
      <c r="H1134" s="219">
        <v>67.329999999999998</v>
      </c>
      <c r="I1134" s="220"/>
      <c r="J1134" s="221">
        <f>ROUND(I1134*H1134,2)</f>
        <v>0</v>
      </c>
      <c r="K1134" s="217" t="s">
        <v>189</v>
      </c>
      <c r="L1134" s="46"/>
      <c r="M1134" s="222" t="s">
        <v>19</v>
      </c>
      <c r="N1134" s="223" t="s">
        <v>46</v>
      </c>
      <c r="O1134" s="86"/>
      <c r="P1134" s="224">
        <f>O1134*H1134</f>
        <v>0</v>
      </c>
      <c r="Q1134" s="224">
        <v>2.0999999999999999E-05</v>
      </c>
      <c r="R1134" s="224">
        <f>Q1134*H1134</f>
        <v>0.0014139299999999999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190</v>
      </c>
      <c r="AT1134" s="226" t="s">
        <v>185</v>
      </c>
      <c r="AU1134" s="226" t="s">
        <v>84</v>
      </c>
      <c r="AY1134" s="19" t="s">
        <v>183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82</v>
      </c>
      <c r="BK1134" s="227">
        <f>ROUND(I1134*H1134,2)</f>
        <v>0</v>
      </c>
      <c r="BL1134" s="19" t="s">
        <v>190</v>
      </c>
      <c r="BM1134" s="226" t="s">
        <v>1558</v>
      </c>
    </row>
    <row r="1135" s="2" customFormat="1">
      <c r="A1135" s="40"/>
      <c r="B1135" s="41"/>
      <c r="C1135" s="42"/>
      <c r="D1135" s="228" t="s">
        <v>192</v>
      </c>
      <c r="E1135" s="42"/>
      <c r="F1135" s="229" t="s">
        <v>1559</v>
      </c>
      <c r="G1135" s="42"/>
      <c r="H1135" s="42"/>
      <c r="I1135" s="230"/>
      <c r="J1135" s="42"/>
      <c r="K1135" s="42"/>
      <c r="L1135" s="46"/>
      <c r="M1135" s="231"/>
      <c r="N1135" s="232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192</v>
      </c>
      <c r="AU1135" s="19" t="s">
        <v>84</v>
      </c>
    </row>
    <row r="1136" s="13" customFormat="1">
      <c r="A1136" s="13"/>
      <c r="B1136" s="233"/>
      <c r="C1136" s="234"/>
      <c r="D1136" s="235" t="s">
        <v>194</v>
      </c>
      <c r="E1136" s="236" t="s">
        <v>19</v>
      </c>
      <c r="F1136" s="237" t="s">
        <v>1560</v>
      </c>
      <c r="G1136" s="234"/>
      <c r="H1136" s="236" t="s">
        <v>19</v>
      </c>
      <c r="I1136" s="238"/>
      <c r="J1136" s="234"/>
      <c r="K1136" s="234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194</v>
      </c>
      <c r="AU1136" s="243" t="s">
        <v>84</v>
      </c>
      <c r="AV1136" s="13" t="s">
        <v>82</v>
      </c>
      <c r="AW1136" s="13" t="s">
        <v>36</v>
      </c>
      <c r="AX1136" s="13" t="s">
        <v>75</v>
      </c>
      <c r="AY1136" s="243" t="s">
        <v>183</v>
      </c>
    </row>
    <row r="1137" s="13" customFormat="1">
      <c r="A1137" s="13"/>
      <c r="B1137" s="233"/>
      <c r="C1137" s="234"/>
      <c r="D1137" s="235" t="s">
        <v>194</v>
      </c>
      <c r="E1137" s="236" t="s">
        <v>19</v>
      </c>
      <c r="F1137" s="237" t="s">
        <v>1561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194</v>
      </c>
      <c r="AU1137" s="243" t="s">
        <v>84</v>
      </c>
      <c r="AV1137" s="13" t="s">
        <v>82</v>
      </c>
      <c r="AW1137" s="13" t="s">
        <v>36</v>
      </c>
      <c r="AX1137" s="13" t="s">
        <v>75</v>
      </c>
      <c r="AY1137" s="243" t="s">
        <v>183</v>
      </c>
    </row>
    <row r="1138" s="14" customFormat="1">
      <c r="A1138" s="14"/>
      <c r="B1138" s="244"/>
      <c r="C1138" s="245"/>
      <c r="D1138" s="235" t="s">
        <v>194</v>
      </c>
      <c r="E1138" s="246" t="s">
        <v>19</v>
      </c>
      <c r="F1138" s="247" t="s">
        <v>1562</v>
      </c>
      <c r="G1138" s="245"/>
      <c r="H1138" s="248">
        <v>15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194</v>
      </c>
      <c r="AU1138" s="254" t="s">
        <v>84</v>
      </c>
      <c r="AV1138" s="14" t="s">
        <v>84</v>
      </c>
      <c r="AW1138" s="14" t="s">
        <v>36</v>
      </c>
      <c r="AX1138" s="14" t="s">
        <v>75</v>
      </c>
      <c r="AY1138" s="254" t="s">
        <v>183</v>
      </c>
    </row>
    <row r="1139" s="14" customFormat="1">
      <c r="A1139" s="14"/>
      <c r="B1139" s="244"/>
      <c r="C1139" s="245"/>
      <c r="D1139" s="235" t="s">
        <v>194</v>
      </c>
      <c r="E1139" s="246" t="s">
        <v>19</v>
      </c>
      <c r="F1139" s="247" t="s">
        <v>1563</v>
      </c>
      <c r="G1139" s="245"/>
      <c r="H1139" s="248">
        <v>7.4000000000000004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194</v>
      </c>
      <c r="AU1139" s="254" t="s">
        <v>84</v>
      </c>
      <c r="AV1139" s="14" t="s">
        <v>84</v>
      </c>
      <c r="AW1139" s="14" t="s">
        <v>36</v>
      </c>
      <c r="AX1139" s="14" t="s">
        <v>75</v>
      </c>
      <c r="AY1139" s="254" t="s">
        <v>183</v>
      </c>
    </row>
    <row r="1140" s="13" customFormat="1">
      <c r="A1140" s="13"/>
      <c r="B1140" s="233"/>
      <c r="C1140" s="234"/>
      <c r="D1140" s="235" t="s">
        <v>194</v>
      </c>
      <c r="E1140" s="236" t="s">
        <v>19</v>
      </c>
      <c r="F1140" s="237" t="s">
        <v>1564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194</v>
      </c>
      <c r="AU1140" s="243" t="s">
        <v>84</v>
      </c>
      <c r="AV1140" s="13" t="s">
        <v>82</v>
      </c>
      <c r="AW1140" s="13" t="s">
        <v>36</v>
      </c>
      <c r="AX1140" s="13" t="s">
        <v>75</v>
      </c>
      <c r="AY1140" s="243" t="s">
        <v>183</v>
      </c>
    </row>
    <row r="1141" s="14" customFormat="1">
      <c r="A1141" s="14"/>
      <c r="B1141" s="244"/>
      <c r="C1141" s="245"/>
      <c r="D1141" s="235" t="s">
        <v>194</v>
      </c>
      <c r="E1141" s="246" t="s">
        <v>19</v>
      </c>
      <c r="F1141" s="247" t="s">
        <v>1565</v>
      </c>
      <c r="G1141" s="245"/>
      <c r="H1141" s="248">
        <v>9.0299999999999994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194</v>
      </c>
      <c r="AU1141" s="254" t="s">
        <v>84</v>
      </c>
      <c r="AV1141" s="14" t="s">
        <v>84</v>
      </c>
      <c r="AW1141" s="14" t="s">
        <v>36</v>
      </c>
      <c r="AX1141" s="14" t="s">
        <v>75</v>
      </c>
      <c r="AY1141" s="254" t="s">
        <v>183</v>
      </c>
    </row>
    <row r="1142" s="13" customFormat="1">
      <c r="A1142" s="13"/>
      <c r="B1142" s="233"/>
      <c r="C1142" s="234"/>
      <c r="D1142" s="235" t="s">
        <v>194</v>
      </c>
      <c r="E1142" s="236" t="s">
        <v>19</v>
      </c>
      <c r="F1142" s="237" t="s">
        <v>1566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194</v>
      </c>
      <c r="AU1142" s="243" t="s">
        <v>84</v>
      </c>
      <c r="AV1142" s="13" t="s">
        <v>82</v>
      </c>
      <c r="AW1142" s="13" t="s">
        <v>36</v>
      </c>
      <c r="AX1142" s="13" t="s">
        <v>75</v>
      </c>
      <c r="AY1142" s="243" t="s">
        <v>183</v>
      </c>
    </row>
    <row r="1143" s="14" customFormat="1">
      <c r="A1143" s="14"/>
      <c r="B1143" s="244"/>
      <c r="C1143" s="245"/>
      <c r="D1143" s="235" t="s">
        <v>194</v>
      </c>
      <c r="E1143" s="246" t="s">
        <v>19</v>
      </c>
      <c r="F1143" s="247" t="s">
        <v>1567</v>
      </c>
      <c r="G1143" s="245"/>
      <c r="H1143" s="248">
        <v>9.4000000000000004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194</v>
      </c>
      <c r="AU1143" s="254" t="s">
        <v>84</v>
      </c>
      <c r="AV1143" s="14" t="s">
        <v>84</v>
      </c>
      <c r="AW1143" s="14" t="s">
        <v>36</v>
      </c>
      <c r="AX1143" s="14" t="s">
        <v>75</v>
      </c>
      <c r="AY1143" s="254" t="s">
        <v>183</v>
      </c>
    </row>
    <row r="1144" s="13" customFormat="1">
      <c r="A1144" s="13"/>
      <c r="B1144" s="233"/>
      <c r="C1144" s="234"/>
      <c r="D1144" s="235" t="s">
        <v>194</v>
      </c>
      <c r="E1144" s="236" t="s">
        <v>19</v>
      </c>
      <c r="F1144" s="237" t="s">
        <v>1568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194</v>
      </c>
      <c r="AU1144" s="243" t="s">
        <v>84</v>
      </c>
      <c r="AV1144" s="13" t="s">
        <v>82</v>
      </c>
      <c r="AW1144" s="13" t="s">
        <v>36</v>
      </c>
      <c r="AX1144" s="13" t="s">
        <v>75</v>
      </c>
      <c r="AY1144" s="243" t="s">
        <v>183</v>
      </c>
    </row>
    <row r="1145" s="14" customFormat="1">
      <c r="A1145" s="14"/>
      <c r="B1145" s="244"/>
      <c r="C1145" s="245"/>
      <c r="D1145" s="235" t="s">
        <v>194</v>
      </c>
      <c r="E1145" s="246" t="s">
        <v>19</v>
      </c>
      <c r="F1145" s="247" t="s">
        <v>1569</v>
      </c>
      <c r="G1145" s="245"/>
      <c r="H1145" s="248">
        <v>6.7000000000000002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194</v>
      </c>
      <c r="AU1145" s="254" t="s">
        <v>84</v>
      </c>
      <c r="AV1145" s="14" t="s">
        <v>84</v>
      </c>
      <c r="AW1145" s="14" t="s">
        <v>36</v>
      </c>
      <c r="AX1145" s="14" t="s">
        <v>75</v>
      </c>
      <c r="AY1145" s="254" t="s">
        <v>183</v>
      </c>
    </row>
    <row r="1146" s="13" customFormat="1">
      <c r="A1146" s="13"/>
      <c r="B1146" s="233"/>
      <c r="C1146" s="234"/>
      <c r="D1146" s="235" t="s">
        <v>194</v>
      </c>
      <c r="E1146" s="236" t="s">
        <v>19</v>
      </c>
      <c r="F1146" s="237" t="s">
        <v>1570</v>
      </c>
      <c r="G1146" s="234"/>
      <c r="H1146" s="236" t="s">
        <v>19</v>
      </c>
      <c r="I1146" s="238"/>
      <c r="J1146" s="234"/>
      <c r="K1146" s="234"/>
      <c r="L1146" s="239"/>
      <c r="M1146" s="240"/>
      <c r="N1146" s="241"/>
      <c r="O1146" s="241"/>
      <c r="P1146" s="241"/>
      <c r="Q1146" s="241"/>
      <c r="R1146" s="241"/>
      <c r="S1146" s="241"/>
      <c r="T1146" s="24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3" t="s">
        <v>194</v>
      </c>
      <c r="AU1146" s="243" t="s">
        <v>84</v>
      </c>
      <c r="AV1146" s="13" t="s">
        <v>82</v>
      </c>
      <c r="AW1146" s="13" t="s">
        <v>36</v>
      </c>
      <c r="AX1146" s="13" t="s">
        <v>75</v>
      </c>
      <c r="AY1146" s="243" t="s">
        <v>183</v>
      </c>
    </row>
    <row r="1147" s="14" customFormat="1">
      <c r="A1147" s="14"/>
      <c r="B1147" s="244"/>
      <c r="C1147" s="245"/>
      <c r="D1147" s="235" t="s">
        <v>194</v>
      </c>
      <c r="E1147" s="246" t="s">
        <v>19</v>
      </c>
      <c r="F1147" s="247" t="s">
        <v>1571</v>
      </c>
      <c r="G1147" s="245"/>
      <c r="H1147" s="248">
        <v>7.2999999999999998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194</v>
      </c>
      <c r="AU1147" s="254" t="s">
        <v>84</v>
      </c>
      <c r="AV1147" s="14" t="s">
        <v>84</v>
      </c>
      <c r="AW1147" s="14" t="s">
        <v>36</v>
      </c>
      <c r="AX1147" s="14" t="s">
        <v>75</v>
      </c>
      <c r="AY1147" s="254" t="s">
        <v>183</v>
      </c>
    </row>
    <row r="1148" s="13" customFormat="1">
      <c r="A1148" s="13"/>
      <c r="B1148" s="233"/>
      <c r="C1148" s="234"/>
      <c r="D1148" s="235" t="s">
        <v>194</v>
      </c>
      <c r="E1148" s="236" t="s">
        <v>19</v>
      </c>
      <c r="F1148" s="237" t="s">
        <v>1192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194</v>
      </c>
      <c r="AU1148" s="243" t="s">
        <v>84</v>
      </c>
      <c r="AV1148" s="13" t="s">
        <v>82</v>
      </c>
      <c r="AW1148" s="13" t="s">
        <v>36</v>
      </c>
      <c r="AX1148" s="13" t="s">
        <v>75</v>
      </c>
      <c r="AY1148" s="243" t="s">
        <v>183</v>
      </c>
    </row>
    <row r="1149" s="14" customFormat="1">
      <c r="A1149" s="14"/>
      <c r="B1149" s="244"/>
      <c r="C1149" s="245"/>
      <c r="D1149" s="235" t="s">
        <v>194</v>
      </c>
      <c r="E1149" s="246" t="s">
        <v>19</v>
      </c>
      <c r="F1149" s="247" t="s">
        <v>1572</v>
      </c>
      <c r="G1149" s="245"/>
      <c r="H1149" s="248">
        <v>12.5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194</v>
      </c>
      <c r="AU1149" s="254" t="s">
        <v>84</v>
      </c>
      <c r="AV1149" s="14" t="s">
        <v>84</v>
      </c>
      <c r="AW1149" s="14" t="s">
        <v>36</v>
      </c>
      <c r="AX1149" s="14" t="s">
        <v>75</v>
      </c>
      <c r="AY1149" s="254" t="s">
        <v>183</v>
      </c>
    </row>
    <row r="1150" s="15" customFormat="1">
      <c r="A1150" s="15"/>
      <c r="B1150" s="259"/>
      <c r="C1150" s="260"/>
      <c r="D1150" s="235" t="s">
        <v>194</v>
      </c>
      <c r="E1150" s="261" t="s">
        <v>19</v>
      </c>
      <c r="F1150" s="262" t="s">
        <v>320</v>
      </c>
      <c r="G1150" s="260"/>
      <c r="H1150" s="263">
        <v>67.329999999999998</v>
      </c>
      <c r="I1150" s="264"/>
      <c r="J1150" s="260"/>
      <c r="K1150" s="260"/>
      <c r="L1150" s="265"/>
      <c r="M1150" s="266"/>
      <c r="N1150" s="267"/>
      <c r="O1150" s="267"/>
      <c r="P1150" s="267"/>
      <c r="Q1150" s="267"/>
      <c r="R1150" s="267"/>
      <c r="S1150" s="267"/>
      <c r="T1150" s="26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9" t="s">
        <v>194</v>
      </c>
      <c r="AU1150" s="269" t="s">
        <v>84</v>
      </c>
      <c r="AV1150" s="15" t="s">
        <v>190</v>
      </c>
      <c r="AW1150" s="15" t="s">
        <v>36</v>
      </c>
      <c r="AX1150" s="15" t="s">
        <v>82</v>
      </c>
      <c r="AY1150" s="269" t="s">
        <v>183</v>
      </c>
    </row>
    <row r="1151" s="12" customFormat="1" ht="22.8" customHeight="1">
      <c r="A1151" s="12"/>
      <c r="B1151" s="199"/>
      <c r="C1151" s="200"/>
      <c r="D1151" s="201" t="s">
        <v>74</v>
      </c>
      <c r="E1151" s="213" t="s">
        <v>226</v>
      </c>
      <c r="F1151" s="213" t="s">
        <v>525</v>
      </c>
      <c r="G1151" s="200"/>
      <c r="H1151" s="200"/>
      <c r="I1151" s="203"/>
      <c r="J1151" s="214">
        <f>BK1151</f>
        <v>0</v>
      </c>
      <c r="K1151" s="200"/>
      <c r="L1151" s="205"/>
      <c r="M1151" s="206"/>
      <c r="N1151" s="207"/>
      <c r="O1151" s="207"/>
      <c r="P1151" s="208">
        <f>SUM(P1152:P1158)</f>
        <v>0</v>
      </c>
      <c r="Q1151" s="207"/>
      <c r="R1151" s="208">
        <f>SUM(R1152:R1158)</f>
        <v>0</v>
      </c>
      <c r="S1151" s="207"/>
      <c r="T1151" s="209">
        <f>SUM(T1152:T1158)</f>
        <v>4.8671999999999995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0" t="s">
        <v>82</v>
      </c>
      <c r="AT1151" s="211" t="s">
        <v>74</v>
      </c>
      <c r="AU1151" s="211" t="s">
        <v>82</v>
      </c>
      <c r="AY1151" s="210" t="s">
        <v>183</v>
      </c>
      <c r="BK1151" s="212">
        <f>SUM(BK1152:BK1158)</f>
        <v>0</v>
      </c>
    </row>
    <row r="1152" s="2" customFormat="1" ht="21.75" customHeight="1">
      <c r="A1152" s="40"/>
      <c r="B1152" s="41"/>
      <c r="C1152" s="215" t="s">
        <v>511</v>
      </c>
      <c r="D1152" s="215" t="s">
        <v>185</v>
      </c>
      <c r="E1152" s="216" t="s">
        <v>1573</v>
      </c>
      <c r="F1152" s="217" t="s">
        <v>1574</v>
      </c>
      <c r="G1152" s="218" t="s">
        <v>229</v>
      </c>
      <c r="H1152" s="219">
        <v>13.52</v>
      </c>
      <c r="I1152" s="220"/>
      <c r="J1152" s="221">
        <f>ROUND(I1152*H1152,2)</f>
        <v>0</v>
      </c>
      <c r="K1152" s="217" t="s">
        <v>189</v>
      </c>
      <c r="L1152" s="46"/>
      <c r="M1152" s="222" t="s">
        <v>19</v>
      </c>
      <c r="N1152" s="223" t="s">
        <v>46</v>
      </c>
      <c r="O1152" s="86"/>
      <c r="P1152" s="224">
        <f>O1152*H1152</f>
        <v>0</v>
      </c>
      <c r="Q1152" s="224">
        <v>0</v>
      </c>
      <c r="R1152" s="224">
        <f>Q1152*H1152</f>
        <v>0</v>
      </c>
      <c r="S1152" s="224">
        <v>0.35999999999999999</v>
      </c>
      <c r="T1152" s="225">
        <f>S1152*H1152</f>
        <v>4.8671999999999995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6" t="s">
        <v>190</v>
      </c>
      <c r="AT1152" s="226" t="s">
        <v>185</v>
      </c>
      <c r="AU1152" s="226" t="s">
        <v>84</v>
      </c>
      <c r="AY1152" s="19" t="s">
        <v>183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9" t="s">
        <v>82</v>
      </c>
      <c r="BK1152" s="227">
        <f>ROUND(I1152*H1152,2)</f>
        <v>0</v>
      </c>
      <c r="BL1152" s="19" t="s">
        <v>190</v>
      </c>
      <c r="BM1152" s="226" t="s">
        <v>1575</v>
      </c>
    </row>
    <row r="1153" s="2" customFormat="1">
      <c r="A1153" s="40"/>
      <c r="B1153" s="41"/>
      <c r="C1153" s="42"/>
      <c r="D1153" s="228" t="s">
        <v>192</v>
      </c>
      <c r="E1153" s="42"/>
      <c r="F1153" s="229" t="s">
        <v>1576</v>
      </c>
      <c r="G1153" s="42"/>
      <c r="H1153" s="42"/>
      <c r="I1153" s="230"/>
      <c r="J1153" s="42"/>
      <c r="K1153" s="42"/>
      <c r="L1153" s="46"/>
      <c r="M1153" s="231"/>
      <c r="N1153" s="232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192</v>
      </c>
      <c r="AU1153" s="19" t="s">
        <v>84</v>
      </c>
    </row>
    <row r="1154" s="13" customFormat="1">
      <c r="A1154" s="13"/>
      <c r="B1154" s="233"/>
      <c r="C1154" s="234"/>
      <c r="D1154" s="235" t="s">
        <v>194</v>
      </c>
      <c r="E1154" s="236" t="s">
        <v>19</v>
      </c>
      <c r="F1154" s="237" t="s">
        <v>1577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194</v>
      </c>
      <c r="AU1154" s="243" t="s">
        <v>84</v>
      </c>
      <c r="AV1154" s="13" t="s">
        <v>82</v>
      </c>
      <c r="AW1154" s="13" t="s">
        <v>36</v>
      </c>
      <c r="AX1154" s="13" t="s">
        <v>75</v>
      </c>
      <c r="AY1154" s="243" t="s">
        <v>183</v>
      </c>
    </row>
    <row r="1155" s="13" customFormat="1">
      <c r="A1155" s="13"/>
      <c r="B1155" s="233"/>
      <c r="C1155" s="234"/>
      <c r="D1155" s="235" t="s">
        <v>194</v>
      </c>
      <c r="E1155" s="236" t="s">
        <v>19</v>
      </c>
      <c r="F1155" s="237" t="s">
        <v>1578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194</v>
      </c>
      <c r="AU1155" s="243" t="s">
        <v>84</v>
      </c>
      <c r="AV1155" s="13" t="s">
        <v>82</v>
      </c>
      <c r="AW1155" s="13" t="s">
        <v>36</v>
      </c>
      <c r="AX1155" s="13" t="s">
        <v>75</v>
      </c>
      <c r="AY1155" s="243" t="s">
        <v>183</v>
      </c>
    </row>
    <row r="1156" s="13" customFormat="1">
      <c r="A1156" s="13"/>
      <c r="B1156" s="233"/>
      <c r="C1156" s="234"/>
      <c r="D1156" s="235" t="s">
        <v>194</v>
      </c>
      <c r="E1156" s="236" t="s">
        <v>19</v>
      </c>
      <c r="F1156" s="237" t="s">
        <v>1579</v>
      </c>
      <c r="G1156" s="234"/>
      <c r="H1156" s="236" t="s">
        <v>19</v>
      </c>
      <c r="I1156" s="238"/>
      <c r="J1156" s="234"/>
      <c r="K1156" s="234"/>
      <c r="L1156" s="239"/>
      <c r="M1156" s="240"/>
      <c r="N1156" s="241"/>
      <c r="O1156" s="241"/>
      <c r="P1156" s="241"/>
      <c r="Q1156" s="241"/>
      <c r="R1156" s="241"/>
      <c r="S1156" s="241"/>
      <c r="T1156" s="24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3" t="s">
        <v>194</v>
      </c>
      <c r="AU1156" s="243" t="s">
        <v>84</v>
      </c>
      <c r="AV1156" s="13" t="s">
        <v>82</v>
      </c>
      <c r="AW1156" s="13" t="s">
        <v>36</v>
      </c>
      <c r="AX1156" s="13" t="s">
        <v>75</v>
      </c>
      <c r="AY1156" s="243" t="s">
        <v>183</v>
      </c>
    </row>
    <row r="1157" s="13" customFormat="1">
      <c r="A1157" s="13"/>
      <c r="B1157" s="233"/>
      <c r="C1157" s="234"/>
      <c r="D1157" s="235" t="s">
        <v>194</v>
      </c>
      <c r="E1157" s="236" t="s">
        <v>19</v>
      </c>
      <c r="F1157" s="237" t="s">
        <v>1580</v>
      </c>
      <c r="G1157" s="234"/>
      <c r="H1157" s="236" t="s">
        <v>19</v>
      </c>
      <c r="I1157" s="238"/>
      <c r="J1157" s="234"/>
      <c r="K1157" s="234"/>
      <c r="L1157" s="239"/>
      <c r="M1157" s="240"/>
      <c r="N1157" s="241"/>
      <c r="O1157" s="241"/>
      <c r="P1157" s="241"/>
      <c r="Q1157" s="241"/>
      <c r="R1157" s="241"/>
      <c r="S1157" s="241"/>
      <c r="T1157" s="24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3" t="s">
        <v>194</v>
      </c>
      <c r="AU1157" s="243" t="s">
        <v>84</v>
      </c>
      <c r="AV1157" s="13" t="s">
        <v>82</v>
      </c>
      <c r="AW1157" s="13" t="s">
        <v>36</v>
      </c>
      <c r="AX1157" s="13" t="s">
        <v>75</v>
      </c>
      <c r="AY1157" s="243" t="s">
        <v>183</v>
      </c>
    </row>
    <row r="1158" s="14" customFormat="1">
      <c r="A1158" s="14"/>
      <c r="B1158" s="244"/>
      <c r="C1158" s="245"/>
      <c r="D1158" s="235" t="s">
        <v>194</v>
      </c>
      <c r="E1158" s="246" t="s">
        <v>19</v>
      </c>
      <c r="F1158" s="247" t="s">
        <v>1581</v>
      </c>
      <c r="G1158" s="245"/>
      <c r="H1158" s="248">
        <v>13.52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194</v>
      </c>
      <c r="AU1158" s="254" t="s">
        <v>84</v>
      </c>
      <c r="AV1158" s="14" t="s">
        <v>84</v>
      </c>
      <c r="AW1158" s="14" t="s">
        <v>36</v>
      </c>
      <c r="AX1158" s="14" t="s">
        <v>82</v>
      </c>
      <c r="AY1158" s="254" t="s">
        <v>183</v>
      </c>
    </row>
    <row r="1159" s="12" customFormat="1" ht="22.8" customHeight="1">
      <c r="A1159" s="12"/>
      <c r="B1159" s="199"/>
      <c r="C1159" s="200"/>
      <c r="D1159" s="201" t="s">
        <v>74</v>
      </c>
      <c r="E1159" s="213" t="s">
        <v>224</v>
      </c>
      <c r="F1159" s="213" t="s">
        <v>225</v>
      </c>
      <c r="G1159" s="200"/>
      <c r="H1159" s="200"/>
      <c r="I1159" s="203"/>
      <c r="J1159" s="214">
        <f>BK1159</f>
        <v>0</v>
      </c>
      <c r="K1159" s="200"/>
      <c r="L1159" s="205"/>
      <c r="M1159" s="206"/>
      <c r="N1159" s="207"/>
      <c r="O1159" s="207"/>
      <c r="P1159" s="208">
        <f>P1160+SUM(P1161:P1437)+P1440</f>
        <v>0</v>
      </c>
      <c r="Q1159" s="207"/>
      <c r="R1159" s="208">
        <f>R1160+SUM(R1161:R1437)+R1440</f>
        <v>61.749418103499991</v>
      </c>
      <c r="S1159" s="207"/>
      <c r="T1159" s="209">
        <f>T1160+SUM(T1161:T1437)+T1440</f>
        <v>17.68967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210" t="s">
        <v>82</v>
      </c>
      <c r="AT1159" s="211" t="s">
        <v>74</v>
      </c>
      <c r="AU1159" s="211" t="s">
        <v>82</v>
      </c>
      <c r="AY1159" s="210" t="s">
        <v>183</v>
      </c>
      <c r="BK1159" s="212">
        <f>BK1160+SUM(BK1161:BK1437)+BK1440</f>
        <v>0</v>
      </c>
    </row>
    <row r="1160" s="2" customFormat="1" ht="21.75" customHeight="1">
      <c r="A1160" s="40"/>
      <c r="B1160" s="41"/>
      <c r="C1160" s="215" t="s">
        <v>634</v>
      </c>
      <c r="D1160" s="215" t="s">
        <v>185</v>
      </c>
      <c r="E1160" s="216" t="s">
        <v>1582</v>
      </c>
      <c r="F1160" s="217" t="s">
        <v>1583</v>
      </c>
      <c r="G1160" s="218" t="s">
        <v>229</v>
      </c>
      <c r="H1160" s="219">
        <v>26.431999999999999</v>
      </c>
      <c r="I1160" s="220"/>
      <c r="J1160" s="221">
        <f>ROUND(I1160*H1160,2)</f>
        <v>0</v>
      </c>
      <c r="K1160" s="217" t="s">
        <v>19</v>
      </c>
      <c r="L1160" s="46"/>
      <c r="M1160" s="222" t="s">
        <v>19</v>
      </c>
      <c r="N1160" s="223" t="s">
        <v>46</v>
      </c>
      <c r="O1160" s="86"/>
      <c r="P1160" s="224">
        <f>O1160*H1160</f>
        <v>0</v>
      </c>
      <c r="Q1160" s="224">
        <v>2.3113999999999999</v>
      </c>
      <c r="R1160" s="224">
        <f>Q1160*H1160</f>
        <v>61.094924799999994</v>
      </c>
      <c r="S1160" s="224">
        <v>0</v>
      </c>
      <c r="T1160" s="225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6" t="s">
        <v>190</v>
      </c>
      <c r="AT1160" s="226" t="s">
        <v>185</v>
      </c>
      <c r="AU1160" s="226" t="s">
        <v>84</v>
      </c>
      <c r="AY1160" s="19" t="s">
        <v>183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19" t="s">
        <v>82</v>
      </c>
      <c r="BK1160" s="227">
        <f>ROUND(I1160*H1160,2)</f>
        <v>0</v>
      </c>
      <c r="BL1160" s="19" t="s">
        <v>190</v>
      </c>
      <c r="BM1160" s="226" t="s">
        <v>1584</v>
      </c>
    </row>
    <row r="1161" s="13" customFormat="1">
      <c r="A1161" s="13"/>
      <c r="B1161" s="233"/>
      <c r="C1161" s="234"/>
      <c r="D1161" s="235" t="s">
        <v>194</v>
      </c>
      <c r="E1161" s="236" t="s">
        <v>19</v>
      </c>
      <c r="F1161" s="237" t="s">
        <v>1585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194</v>
      </c>
      <c r="AU1161" s="243" t="s">
        <v>84</v>
      </c>
      <c r="AV1161" s="13" t="s">
        <v>82</v>
      </c>
      <c r="AW1161" s="13" t="s">
        <v>36</v>
      </c>
      <c r="AX1161" s="13" t="s">
        <v>75</v>
      </c>
      <c r="AY1161" s="243" t="s">
        <v>183</v>
      </c>
    </row>
    <row r="1162" s="13" customFormat="1">
      <c r="A1162" s="13"/>
      <c r="B1162" s="233"/>
      <c r="C1162" s="234"/>
      <c r="D1162" s="235" t="s">
        <v>194</v>
      </c>
      <c r="E1162" s="236" t="s">
        <v>19</v>
      </c>
      <c r="F1162" s="237" t="s">
        <v>1586</v>
      </c>
      <c r="G1162" s="234"/>
      <c r="H1162" s="236" t="s">
        <v>19</v>
      </c>
      <c r="I1162" s="238"/>
      <c r="J1162" s="234"/>
      <c r="K1162" s="234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194</v>
      </c>
      <c r="AU1162" s="243" t="s">
        <v>84</v>
      </c>
      <c r="AV1162" s="13" t="s">
        <v>82</v>
      </c>
      <c r="AW1162" s="13" t="s">
        <v>36</v>
      </c>
      <c r="AX1162" s="13" t="s">
        <v>75</v>
      </c>
      <c r="AY1162" s="243" t="s">
        <v>183</v>
      </c>
    </row>
    <row r="1163" s="13" customFormat="1">
      <c r="A1163" s="13"/>
      <c r="B1163" s="233"/>
      <c r="C1163" s="234"/>
      <c r="D1163" s="235" t="s">
        <v>194</v>
      </c>
      <c r="E1163" s="236" t="s">
        <v>19</v>
      </c>
      <c r="F1163" s="237" t="s">
        <v>1587</v>
      </c>
      <c r="G1163" s="234"/>
      <c r="H1163" s="236" t="s">
        <v>19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194</v>
      </c>
      <c r="AU1163" s="243" t="s">
        <v>84</v>
      </c>
      <c r="AV1163" s="13" t="s">
        <v>82</v>
      </c>
      <c r="AW1163" s="13" t="s">
        <v>36</v>
      </c>
      <c r="AX1163" s="13" t="s">
        <v>75</v>
      </c>
      <c r="AY1163" s="243" t="s">
        <v>183</v>
      </c>
    </row>
    <row r="1164" s="13" customFormat="1">
      <c r="A1164" s="13"/>
      <c r="B1164" s="233"/>
      <c r="C1164" s="234"/>
      <c r="D1164" s="235" t="s">
        <v>194</v>
      </c>
      <c r="E1164" s="236" t="s">
        <v>19</v>
      </c>
      <c r="F1164" s="237" t="s">
        <v>1588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194</v>
      </c>
      <c r="AU1164" s="243" t="s">
        <v>84</v>
      </c>
      <c r="AV1164" s="13" t="s">
        <v>82</v>
      </c>
      <c r="AW1164" s="13" t="s">
        <v>36</v>
      </c>
      <c r="AX1164" s="13" t="s">
        <v>75</v>
      </c>
      <c r="AY1164" s="243" t="s">
        <v>183</v>
      </c>
    </row>
    <row r="1165" s="14" customFormat="1">
      <c r="A1165" s="14"/>
      <c r="B1165" s="244"/>
      <c r="C1165" s="245"/>
      <c r="D1165" s="235" t="s">
        <v>194</v>
      </c>
      <c r="E1165" s="246" t="s">
        <v>19</v>
      </c>
      <c r="F1165" s="247" t="s">
        <v>1589</v>
      </c>
      <c r="G1165" s="245"/>
      <c r="H1165" s="248">
        <v>20.16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194</v>
      </c>
      <c r="AU1165" s="254" t="s">
        <v>84</v>
      </c>
      <c r="AV1165" s="14" t="s">
        <v>84</v>
      </c>
      <c r="AW1165" s="14" t="s">
        <v>36</v>
      </c>
      <c r="AX1165" s="14" t="s">
        <v>75</v>
      </c>
      <c r="AY1165" s="254" t="s">
        <v>183</v>
      </c>
    </row>
    <row r="1166" s="16" customFormat="1">
      <c r="A1166" s="16"/>
      <c r="B1166" s="287"/>
      <c r="C1166" s="288"/>
      <c r="D1166" s="235" t="s">
        <v>194</v>
      </c>
      <c r="E1166" s="289" t="s">
        <v>19</v>
      </c>
      <c r="F1166" s="290" t="s">
        <v>794</v>
      </c>
      <c r="G1166" s="288"/>
      <c r="H1166" s="291">
        <v>20.16</v>
      </c>
      <c r="I1166" s="292"/>
      <c r="J1166" s="288"/>
      <c r="K1166" s="288"/>
      <c r="L1166" s="293"/>
      <c r="M1166" s="294"/>
      <c r="N1166" s="295"/>
      <c r="O1166" s="295"/>
      <c r="P1166" s="295"/>
      <c r="Q1166" s="295"/>
      <c r="R1166" s="295"/>
      <c r="S1166" s="295"/>
      <c r="T1166" s="29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T1166" s="297" t="s">
        <v>194</v>
      </c>
      <c r="AU1166" s="297" t="s">
        <v>84</v>
      </c>
      <c r="AV1166" s="16" t="s">
        <v>114</v>
      </c>
      <c r="AW1166" s="16" t="s">
        <v>36</v>
      </c>
      <c r="AX1166" s="16" t="s">
        <v>75</v>
      </c>
      <c r="AY1166" s="297" t="s">
        <v>183</v>
      </c>
    </row>
    <row r="1167" s="13" customFormat="1">
      <c r="A1167" s="13"/>
      <c r="B1167" s="233"/>
      <c r="C1167" s="234"/>
      <c r="D1167" s="235" t="s">
        <v>194</v>
      </c>
      <c r="E1167" s="236" t="s">
        <v>19</v>
      </c>
      <c r="F1167" s="237" t="s">
        <v>1590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194</v>
      </c>
      <c r="AU1167" s="243" t="s">
        <v>84</v>
      </c>
      <c r="AV1167" s="13" t="s">
        <v>82</v>
      </c>
      <c r="AW1167" s="13" t="s">
        <v>36</v>
      </c>
      <c r="AX1167" s="13" t="s">
        <v>75</v>
      </c>
      <c r="AY1167" s="243" t="s">
        <v>183</v>
      </c>
    </row>
    <row r="1168" s="13" customFormat="1">
      <c r="A1168" s="13"/>
      <c r="B1168" s="233"/>
      <c r="C1168" s="234"/>
      <c r="D1168" s="235" t="s">
        <v>194</v>
      </c>
      <c r="E1168" s="236" t="s">
        <v>19</v>
      </c>
      <c r="F1168" s="237" t="s">
        <v>1591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194</v>
      </c>
      <c r="AU1168" s="243" t="s">
        <v>84</v>
      </c>
      <c r="AV1168" s="13" t="s">
        <v>82</v>
      </c>
      <c r="AW1168" s="13" t="s">
        <v>36</v>
      </c>
      <c r="AX1168" s="13" t="s">
        <v>75</v>
      </c>
      <c r="AY1168" s="243" t="s">
        <v>183</v>
      </c>
    </row>
    <row r="1169" s="13" customFormat="1">
      <c r="A1169" s="13"/>
      <c r="B1169" s="233"/>
      <c r="C1169" s="234"/>
      <c r="D1169" s="235" t="s">
        <v>194</v>
      </c>
      <c r="E1169" s="236" t="s">
        <v>19</v>
      </c>
      <c r="F1169" s="237" t="s">
        <v>1592</v>
      </c>
      <c r="G1169" s="234"/>
      <c r="H1169" s="236" t="s">
        <v>19</v>
      </c>
      <c r="I1169" s="238"/>
      <c r="J1169" s="234"/>
      <c r="K1169" s="234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194</v>
      </c>
      <c r="AU1169" s="243" t="s">
        <v>84</v>
      </c>
      <c r="AV1169" s="13" t="s">
        <v>82</v>
      </c>
      <c r="AW1169" s="13" t="s">
        <v>36</v>
      </c>
      <c r="AX1169" s="13" t="s">
        <v>75</v>
      </c>
      <c r="AY1169" s="243" t="s">
        <v>183</v>
      </c>
    </row>
    <row r="1170" s="13" customFormat="1">
      <c r="A1170" s="13"/>
      <c r="B1170" s="233"/>
      <c r="C1170" s="234"/>
      <c r="D1170" s="235" t="s">
        <v>194</v>
      </c>
      <c r="E1170" s="236" t="s">
        <v>19</v>
      </c>
      <c r="F1170" s="237" t="s">
        <v>1593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194</v>
      </c>
      <c r="AU1170" s="243" t="s">
        <v>84</v>
      </c>
      <c r="AV1170" s="13" t="s">
        <v>82</v>
      </c>
      <c r="AW1170" s="13" t="s">
        <v>36</v>
      </c>
      <c r="AX1170" s="13" t="s">
        <v>75</v>
      </c>
      <c r="AY1170" s="243" t="s">
        <v>183</v>
      </c>
    </row>
    <row r="1171" s="13" customFormat="1">
      <c r="A1171" s="13"/>
      <c r="B1171" s="233"/>
      <c r="C1171" s="234"/>
      <c r="D1171" s="235" t="s">
        <v>194</v>
      </c>
      <c r="E1171" s="236" t="s">
        <v>19</v>
      </c>
      <c r="F1171" s="237" t="s">
        <v>1440</v>
      </c>
      <c r="G1171" s="234"/>
      <c r="H1171" s="236" t="s">
        <v>19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194</v>
      </c>
      <c r="AU1171" s="243" t="s">
        <v>84</v>
      </c>
      <c r="AV1171" s="13" t="s">
        <v>82</v>
      </c>
      <c r="AW1171" s="13" t="s">
        <v>36</v>
      </c>
      <c r="AX1171" s="13" t="s">
        <v>75</v>
      </c>
      <c r="AY1171" s="243" t="s">
        <v>183</v>
      </c>
    </row>
    <row r="1172" s="13" customFormat="1">
      <c r="A1172" s="13"/>
      <c r="B1172" s="233"/>
      <c r="C1172" s="234"/>
      <c r="D1172" s="235" t="s">
        <v>194</v>
      </c>
      <c r="E1172" s="236" t="s">
        <v>19</v>
      </c>
      <c r="F1172" s="237" t="s">
        <v>839</v>
      </c>
      <c r="G1172" s="234"/>
      <c r="H1172" s="236" t="s">
        <v>19</v>
      </c>
      <c r="I1172" s="238"/>
      <c r="J1172" s="234"/>
      <c r="K1172" s="234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194</v>
      </c>
      <c r="AU1172" s="243" t="s">
        <v>84</v>
      </c>
      <c r="AV1172" s="13" t="s">
        <v>82</v>
      </c>
      <c r="AW1172" s="13" t="s">
        <v>36</v>
      </c>
      <c r="AX1172" s="13" t="s">
        <v>75</v>
      </c>
      <c r="AY1172" s="243" t="s">
        <v>183</v>
      </c>
    </row>
    <row r="1173" s="13" customFormat="1">
      <c r="A1173" s="13"/>
      <c r="B1173" s="233"/>
      <c r="C1173" s="234"/>
      <c r="D1173" s="235" t="s">
        <v>194</v>
      </c>
      <c r="E1173" s="236" t="s">
        <v>19</v>
      </c>
      <c r="F1173" s="237" t="s">
        <v>1441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194</v>
      </c>
      <c r="AU1173" s="243" t="s">
        <v>84</v>
      </c>
      <c r="AV1173" s="13" t="s">
        <v>82</v>
      </c>
      <c r="AW1173" s="13" t="s">
        <v>36</v>
      </c>
      <c r="AX1173" s="13" t="s">
        <v>75</v>
      </c>
      <c r="AY1173" s="243" t="s">
        <v>183</v>
      </c>
    </row>
    <row r="1174" s="13" customFormat="1">
      <c r="A1174" s="13"/>
      <c r="B1174" s="233"/>
      <c r="C1174" s="234"/>
      <c r="D1174" s="235" t="s">
        <v>194</v>
      </c>
      <c r="E1174" s="236" t="s">
        <v>19</v>
      </c>
      <c r="F1174" s="237" t="s">
        <v>1594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194</v>
      </c>
      <c r="AU1174" s="243" t="s">
        <v>84</v>
      </c>
      <c r="AV1174" s="13" t="s">
        <v>82</v>
      </c>
      <c r="AW1174" s="13" t="s">
        <v>36</v>
      </c>
      <c r="AX1174" s="13" t="s">
        <v>75</v>
      </c>
      <c r="AY1174" s="243" t="s">
        <v>183</v>
      </c>
    </row>
    <row r="1175" s="14" customFormat="1">
      <c r="A1175" s="14"/>
      <c r="B1175" s="244"/>
      <c r="C1175" s="245"/>
      <c r="D1175" s="235" t="s">
        <v>194</v>
      </c>
      <c r="E1175" s="246" t="s">
        <v>19</v>
      </c>
      <c r="F1175" s="247" t="s">
        <v>1595</v>
      </c>
      <c r="G1175" s="245"/>
      <c r="H1175" s="248">
        <v>6.2720000000000002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194</v>
      </c>
      <c r="AU1175" s="254" t="s">
        <v>84</v>
      </c>
      <c r="AV1175" s="14" t="s">
        <v>84</v>
      </c>
      <c r="AW1175" s="14" t="s">
        <v>36</v>
      </c>
      <c r="AX1175" s="14" t="s">
        <v>75</v>
      </c>
      <c r="AY1175" s="254" t="s">
        <v>183</v>
      </c>
    </row>
    <row r="1176" s="16" customFormat="1">
      <c r="A1176" s="16"/>
      <c r="B1176" s="287"/>
      <c r="C1176" s="288"/>
      <c r="D1176" s="235" t="s">
        <v>194</v>
      </c>
      <c r="E1176" s="289" t="s">
        <v>19</v>
      </c>
      <c r="F1176" s="290" t="s">
        <v>794</v>
      </c>
      <c r="G1176" s="288"/>
      <c r="H1176" s="291">
        <v>6.2720000000000002</v>
      </c>
      <c r="I1176" s="292"/>
      <c r="J1176" s="288"/>
      <c r="K1176" s="288"/>
      <c r="L1176" s="293"/>
      <c r="M1176" s="294"/>
      <c r="N1176" s="295"/>
      <c r="O1176" s="295"/>
      <c r="P1176" s="295"/>
      <c r="Q1176" s="295"/>
      <c r="R1176" s="295"/>
      <c r="S1176" s="295"/>
      <c r="T1176" s="29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T1176" s="297" t="s">
        <v>194</v>
      </c>
      <c r="AU1176" s="297" t="s">
        <v>84</v>
      </c>
      <c r="AV1176" s="16" t="s">
        <v>114</v>
      </c>
      <c r="AW1176" s="16" t="s">
        <v>36</v>
      </c>
      <c r="AX1176" s="16" t="s">
        <v>75</v>
      </c>
      <c r="AY1176" s="297" t="s">
        <v>183</v>
      </c>
    </row>
    <row r="1177" s="15" customFormat="1">
      <c r="A1177" s="15"/>
      <c r="B1177" s="259"/>
      <c r="C1177" s="260"/>
      <c r="D1177" s="235" t="s">
        <v>194</v>
      </c>
      <c r="E1177" s="261" t="s">
        <v>19</v>
      </c>
      <c r="F1177" s="262" t="s">
        <v>320</v>
      </c>
      <c r="G1177" s="260"/>
      <c r="H1177" s="263">
        <v>26.431999999999999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9" t="s">
        <v>194</v>
      </c>
      <c r="AU1177" s="269" t="s">
        <v>84</v>
      </c>
      <c r="AV1177" s="15" t="s">
        <v>190</v>
      </c>
      <c r="AW1177" s="15" t="s">
        <v>36</v>
      </c>
      <c r="AX1177" s="15" t="s">
        <v>82</v>
      </c>
      <c r="AY1177" s="269" t="s">
        <v>183</v>
      </c>
    </row>
    <row r="1178" s="2" customFormat="1" ht="24.15" customHeight="1">
      <c r="A1178" s="40"/>
      <c r="B1178" s="41"/>
      <c r="C1178" s="215" t="s">
        <v>516</v>
      </c>
      <c r="D1178" s="215" t="s">
        <v>185</v>
      </c>
      <c r="E1178" s="216" t="s">
        <v>1596</v>
      </c>
      <c r="F1178" s="217" t="s">
        <v>1597</v>
      </c>
      <c r="G1178" s="218" t="s">
        <v>304</v>
      </c>
      <c r="H1178" s="219">
        <v>27.559999999999999</v>
      </c>
      <c r="I1178" s="220"/>
      <c r="J1178" s="221">
        <f>ROUND(I1178*H1178,2)</f>
        <v>0</v>
      </c>
      <c r="K1178" s="217" t="s">
        <v>189</v>
      </c>
      <c r="L1178" s="46"/>
      <c r="M1178" s="222" t="s">
        <v>19</v>
      </c>
      <c r="N1178" s="223" t="s">
        <v>46</v>
      </c>
      <c r="O1178" s="86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190</v>
      </c>
      <c r="AT1178" s="226" t="s">
        <v>185</v>
      </c>
      <c r="AU1178" s="226" t="s">
        <v>84</v>
      </c>
      <c r="AY1178" s="19" t="s">
        <v>183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82</v>
      </c>
      <c r="BK1178" s="227">
        <f>ROUND(I1178*H1178,2)</f>
        <v>0</v>
      </c>
      <c r="BL1178" s="19" t="s">
        <v>190</v>
      </c>
      <c r="BM1178" s="226" t="s">
        <v>1598</v>
      </c>
    </row>
    <row r="1179" s="2" customFormat="1">
      <c r="A1179" s="40"/>
      <c r="B1179" s="41"/>
      <c r="C1179" s="42"/>
      <c r="D1179" s="228" t="s">
        <v>192</v>
      </c>
      <c r="E1179" s="42"/>
      <c r="F1179" s="229" t="s">
        <v>1599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192</v>
      </c>
      <c r="AU1179" s="19" t="s">
        <v>84</v>
      </c>
    </row>
    <row r="1180" s="13" customFormat="1">
      <c r="A1180" s="13"/>
      <c r="B1180" s="233"/>
      <c r="C1180" s="234"/>
      <c r="D1180" s="235" t="s">
        <v>194</v>
      </c>
      <c r="E1180" s="236" t="s">
        <v>19</v>
      </c>
      <c r="F1180" s="237" t="s">
        <v>1577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194</v>
      </c>
      <c r="AU1180" s="243" t="s">
        <v>84</v>
      </c>
      <c r="AV1180" s="13" t="s">
        <v>82</v>
      </c>
      <c r="AW1180" s="13" t="s">
        <v>36</v>
      </c>
      <c r="AX1180" s="13" t="s">
        <v>75</v>
      </c>
      <c r="AY1180" s="243" t="s">
        <v>183</v>
      </c>
    </row>
    <row r="1181" s="13" customFormat="1">
      <c r="A1181" s="13"/>
      <c r="B1181" s="233"/>
      <c r="C1181" s="234"/>
      <c r="D1181" s="235" t="s">
        <v>194</v>
      </c>
      <c r="E1181" s="236" t="s">
        <v>19</v>
      </c>
      <c r="F1181" s="237" t="s">
        <v>1578</v>
      </c>
      <c r="G1181" s="234"/>
      <c r="H1181" s="236" t="s">
        <v>19</v>
      </c>
      <c r="I1181" s="238"/>
      <c r="J1181" s="234"/>
      <c r="K1181" s="234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194</v>
      </c>
      <c r="AU1181" s="243" t="s">
        <v>84</v>
      </c>
      <c r="AV1181" s="13" t="s">
        <v>82</v>
      </c>
      <c r="AW1181" s="13" t="s">
        <v>36</v>
      </c>
      <c r="AX1181" s="13" t="s">
        <v>75</v>
      </c>
      <c r="AY1181" s="243" t="s">
        <v>183</v>
      </c>
    </row>
    <row r="1182" s="13" customFormat="1">
      <c r="A1182" s="13"/>
      <c r="B1182" s="233"/>
      <c r="C1182" s="234"/>
      <c r="D1182" s="235" t="s">
        <v>194</v>
      </c>
      <c r="E1182" s="236" t="s">
        <v>19</v>
      </c>
      <c r="F1182" s="237" t="s">
        <v>1579</v>
      </c>
      <c r="G1182" s="234"/>
      <c r="H1182" s="236" t="s">
        <v>19</v>
      </c>
      <c r="I1182" s="238"/>
      <c r="J1182" s="234"/>
      <c r="K1182" s="234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194</v>
      </c>
      <c r="AU1182" s="243" t="s">
        <v>84</v>
      </c>
      <c r="AV1182" s="13" t="s">
        <v>82</v>
      </c>
      <c r="AW1182" s="13" t="s">
        <v>36</v>
      </c>
      <c r="AX1182" s="13" t="s">
        <v>75</v>
      </c>
      <c r="AY1182" s="243" t="s">
        <v>183</v>
      </c>
    </row>
    <row r="1183" s="13" customFormat="1">
      <c r="A1183" s="13"/>
      <c r="B1183" s="233"/>
      <c r="C1183" s="234"/>
      <c r="D1183" s="235" t="s">
        <v>194</v>
      </c>
      <c r="E1183" s="236" t="s">
        <v>19</v>
      </c>
      <c r="F1183" s="237" t="s">
        <v>1580</v>
      </c>
      <c r="G1183" s="234"/>
      <c r="H1183" s="236" t="s">
        <v>19</v>
      </c>
      <c r="I1183" s="238"/>
      <c r="J1183" s="234"/>
      <c r="K1183" s="234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194</v>
      </c>
      <c r="AU1183" s="243" t="s">
        <v>84</v>
      </c>
      <c r="AV1183" s="13" t="s">
        <v>82</v>
      </c>
      <c r="AW1183" s="13" t="s">
        <v>36</v>
      </c>
      <c r="AX1183" s="13" t="s">
        <v>75</v>
      </c>
      <c r="AY1183" s="243" t="s">
        <v>183</v>
      </c>
    </row>
    <row r="1184" s="14" customFormat="1">
      <c r="A1184" s="14"/>
      <c r="B1184" s="244"/>
      <c r="C1184" s="245"/>
      <c r="D1184" s="235" t="s">
        <v>194</v>
      </c>
      <c r="E1184" s="246" t="s">
        <v>19</v>
      </c>
      <c r="F1184" s="247" t="s">
        <v>1600</v>
      </c>
      <c r="G1184" s="245"/>
      <c r="H1184" s="248">
        <v>6.7599999999999998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194</v>
      </c>
      <c r="AU1184" s="254" t="s">
        <v>84</v>
      </c>
      <c r="AV1184" s="14" t="s">
        <v>84</v>
      </c>
      <c r="AW1184" s="14" t="s">
        <v>36</v>
      </c>
      <c r="AX1184" s="14" t="s">
        <v>75</v>
      </c>
      <c r="AY1184" s="254" t="s">
        <v>183</v>
      </c>
    </row>
    <row r="1185" s="14" customFormat="1">
      <c r="A1185" s="14"/>
      <c r="B1185" s="244"/>
      <c r="C1185" s="245"/>
      <c r="D1185" s="235" t="s">
        <v>194</v>
      </c>
      <c r="E1185" s="246" t="s">
        <v>19</v>
      </c>
      <c r="F1185" s="247" t="s">
        <v>1601</v>
      </c>
      <c r="G1185" s="245"/>
      <c r="H1185" s="248">
        <v>20.800000000000001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194</v>
      </c>
      <c r="AU1185" s="254" t="s">
        <v>84</v>
      </c>
      <c r="AV1185" s="14" t="s">
        <v>84</v>
      </c>
      <c r="AW1185" s="14" t="s">
        <v>36</v>
      </c>
      <c r="AX1185" s="14" t="s">
        <v>75</v>
      </c>
      <c r="AY1185" s="254" t="s">
        <v>183</v>
      </c>
    </row>
    <row r="1186" s="15" customFormat="1">
      <c r="A1186" s="15"/>
      <c r="B1186" s="259"/>
      <c r="C1186" s="260"/>
      <c r="D1186" s="235" t="s">
        <v>194</v>
      </c>
      <c r="E1186" s="261" t="s">
        <v>19</v>
      </c>
      <c r="F1186" s="262" t="s">
        <v>320</v>
      </c>
      <c r="G1186" s="260"/>
      <c r="H1186" s="263">
        <v>27.560000000000002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9" t="s">
        <v>194</v>
      </c>
      <c r="AU1186" s="269" t="s">
        <v>84</v>
      </c>
      <c r="AV1186" s="15" t="s">
        <v>190</v>
      </c>
      <c r="AW1186" s="15" t="s">
        <v>36</v>
      </c>
      <c r="AX1186" s="15" t="s">
        <v>82</v>
      </c>
      <c r="AY1186" s="269" t="s">
        <v>183</v>
      </c>
    </row>
    <row r="1187" s="2" customFormat="1" ht="24.15" customHeight="1">
      <c r="A1187" s="40"/>
      <c r="B1187" s="41"/>
      <c r="C1187" s="215" t="s">
        <v>644</v>
      </c>
      <c r="D1187" s="215" t="s">
        <v>185</v>
      </c>
      <c r="E1187" s="216" t="s">
        <v>1602</v>
      </c>
      <c r="F1187" s="217" t="s">
        <v>1603</v>
      </c>
      <c r="G1187" s="218" t="s">
        <v>304</v>
      </c>
      <c r="H1187" s="219">
        <v>46</v>
      </c>
      <c r="I1187" s="220"/>
      <c r="J1187" s="221">
        <f>ROUND(I1187*H1187,2)</f>
        <v>0</v>
      </c>
      <c r="K1187" s="217" t="s">
        <v>189</v>
      </c>
      <c r="L1187" s="46"/>
      <c r="M1187" s="222" t="s">
        <v>19</v>
      </c>
      <c r="N1187" s="223" t="s">
        <v>46</v>
      </c>
      <c r="O1187" s="86"/>
      <c r="P1187" s="224">
        <f>O1187*H1187</f>
        <v>0</v>
      </c>
      <c r="Q1187" s="224">
        <v>0</v>
      </c>
      <c r="R1187" s="224">
        <f>Q1187*H1187</f>
        <v>0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190</v>
      </c>
      <c r="AT1187" s="226" t="s">
        <v>185</v>
      </c>
      <c r="AU1187" s="226" t="s">
        <v>84</v>
      </c>
      <c r="AY1187" s="19" t="s">
        <v>183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82</v>
      </c>
      <c r="BK1187" s="227">
        <f>ROUND(I1187*H1187,2)</f>
        <v>0</v>
      </c>
      <c r="BL1187" s="19" t="s">
        <v>190</v>
      </c>
      <c r="BM1187" s="226" t="s">
        <v>1604</v>
      </c>
    </row>
    <row r="1188" s="2" customFormat="1">
      <c r="A1188" s="40"/>
      <c r="B1188" s="41"/>
      <c r="C1188" s="42"/>
      <c r="D1188" s="228" t="s">
        <v>192</v>
      </c>
      <c r="E1188" s="42"/>
      <c r="F1188" s="229" t="s">
        <v>1605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192</v>
      </c>
      <c r="AU1188" s="19" t="s">
        <v>84</v>
      </c>
    </row>
    <row r="1189" s="13" customFormat="1">
      <c r="A1189" s="13"/>
      <c r="B1189" s="233"/>
      <c r="C1189" s="234"/>
      <c r="D1189" s="235" t="s">
        <v>194</v>
      </c>
      <c r="E1189" s="236" t="s">
        <v>19</v>
      </c>
      <c r="F1189" s="237" t="s">
        <v>1606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194</v>
      </c>
      <c r="AU1189" s="243" t="s">
        <v>84</v>
      </c>
      <c r="AV1189" s="13" t="s">
        <v>82</v>
      </c>
      <c r="AW1189" s="13" t="s">
        <v>36</v>
      </c>
      <c r="AX1189" s="13" t="s">
        <v>75</v>
      </c>
      <c r="AY1189" s="243" t="s">
        <v>183</v>
      </c>
    </row>
    <row r="1190" s="13" customFormat="1">
      <c r="A1190" s="13"/>
      <c r="B1190" s="233"/>
      <c r="C1190" s="234"/>
      <c r="D1190" s="235" t="s">
        <v>194</v>
      </c>
      <c r="E1190" s="236" t="s">
        <v>19</v>
      </c>
      <c r="F1190" s="237" t="s">
        <v>750</v>
      </c>
      <c r="G1190" s="234"/>
      <c r="H1190" s="236" t="s">
        <v>19</v>
      </c>
      <c r="I1190" s="238"/>
      <c r="J1190" s="234"/>
      <c r="K1190" s="234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194</v>
      </c>
      <c r="AU1190" s="243" t="s">
        <v>84</v>
      </c>
      <c r="AV1190" s="13" t="s">
        <v>82</v>
      </c>
      <c r="AW1190" s="13" t="s">
        <v>36</v>
      </c>
      <c r="AX1190" s="13" t="s">
        <v>75</v>
      </c>
      <c r="AY1190" s="243" t="s">
        <v>183</v>
      </c>
    </row>
    <row r="1191" s="13" customFormat="1">
      <c r="A1191" s="13"/>
      <c r="B1191" s="233"/>
      <c r="C1191" s="234"/>
      <c r="D1191" s="235" t="s">
        <v>194</v>
      </c>
      <c r="E1191" s="236" t="s">
        <v>19</v>
      </c>
      <c r="F1191" s="237" t="s">
        <v>751</v>
      </c>
      <c r="G1191" s="234"/>
      <c r="H1191" s="236" t="s">
        <v>19</v>
      </c>
      <c r="I1191" s="238"/>
      <c r="J1191" s="234"/>
      <c r="K1191" s="234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194</v>
      </c>
      <c r="AU1191" s="243" t="s">
        <v>84</v>
      </c>
      <c r="AV1191" s="13" t="s">
        <v>82</v>
      </c>
      <c r="AW1191" s="13" t="s">
        <v>36</v>
      </c>
      <c r="AX1191" s="13" t="s">
        <v>75</v>
      </c>
      <c r="AY1191" s="243" t="s">
        <v>183</v>
      </c>
    </row>
    <row r="1192" s="13" customFormat="1">
      <c r="A1192" s="13"/>
      <c r="B1192" s="233"/>
      <c r="C1192" s="234"/>
      <c r="D1192" s="235" t="s">
        <v>194</v>
      </c>
      <c r="E1192" s="236" t="s">
        <v>19</v>
      </c>
      <c r="F1192" s="237" t="s">
        <v>752</v>
      </c>
      <c r="G1192" s="234"/>
      <c r="H1192" s="236" t="s">
        <v>19</v>
      </c>
      <c r="I1192" s="238"/>
      <c r="J1192" s="234"/>
      <c r="K1192" s="234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194</v>
      </c>
      <c r="AU1192" s="243" t="s">
        <v>84</v>
      </c>
      <c r="AV1192" s="13" t="s">
        <v>82</v>
      </c>
      <c r="AW1192" s="13" t="s">
        <v>36</v>
      </c>
      <c r="AX1192" s="13" t="s">
        <v>75</v>
      </c>
      <c r="AY1192" s="243" t="s">
        <v>183</v>
      </c>
    </row>
    <row r="1193" s="13" customFormat="1">
      <c r="A1193" s="13"/>
      <c r="B1193" s="233"/>
      <c r="C1193" s="234"/>
      <c r="D1193" s="235" t="s">
        <v>194</v>
      </c>
      <c r="E1193" s="236" t="s">
        <v>19</v>
      </c>
      <c r="F1193" s="237" t="s">
        <v>756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194</v>
      </c>
      <c r="AU1193" s="243" t="s">
        <v>84</v>
      </c>
      <c r="AV1193" s="13" t="s">
        <v>82</v>
      </c>
      <c r="AW1193" s="13" t="s">
        <v>36</v>
      </c>
      <c r="AX1193" s="13" t="s">
        <v>75</v>
      </c>
      <c r="AY1193" s="243" t="s">
        <v>183</v>
      </c>
    </row>
    <row r="1194" s="14" customFormat="1">
      <c r="A1194" s="14"/>
      <c r="B1194" s="244"/>
      <c r="C1194" s="245"/>
      <c r="D1194" s="235" t="s">
        <v>194</v>
      </c>
      <c r="E1194" s="246" t="s">
        <v>19</v>
      </c>
      <c r="F1194" s="247" t="s">
        <v>850</v>
      </c>
      <c r="G1194" s="245"/>
      <c r="H1194" s="248">
        <v>33.060000000000002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194</v>
      </c>
      <c r="AU1194" s="254" t="s">
        <v>84</v>
      </c>
      <c r="AV1194" s="14" t="s">
        <v>84</v>
      </c>
      <c r="AW1194" s="14" t="s">
        <v>36</v>
      </c>
      <c r="AX1194" s="14" t="s">
        <v>75</v>
      </c>
      <c r="AY1194" s="254" t="s">
        <v>183</v>
      </c>
    </row>
    <row r="1195" s="14" customFormat="1">
      <c r="A1195" s="14"/>
      <c r="B1195" s="244"/>
      <c r="C1195" s="245"/>
      <c r="D1195" s="235" t="s">
        <v>194</v>
      </c>
      <c r="E1195" s="246" t="s">
        <v>19</v>
      </c>
      <c r="F1195" s="247" t="s">
        <v>851</v>
      </c>
      <c r="G1195" s="245"/>
      <c r="H1195" s="248">
        <v>12.824999999999999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194</v>
      </c>
      <c r="AU1195" s="254" t="s">
        <v>84</v>
      </c>
      <c r="AV1195" s="14" t="s">
        <v>84</v>
      </c>
      <c r="AW1195" s="14" t="s">
        <v>36</v>
      </c>
      <c r="AX1195" s="14" t="s">
        <v>75</v>
      </c>
      <c r="AY1195" s="254" t="s">
        <v>183</v>
      </c>
    </row>
    <row r="1196" s="15" customFormat="1">
      <c r="A1196" s="15"/>
      <c r="B1196" s="259"/>
      <c r="C1196" s="260"/>
      <c r="D1196" s="235" t="s">
        <v>194</v>
      </c>
      <c r="E1196" s="261" t="s">
        <v>19</v>
      </c>
      <c r="F1196" s="262" t="s">
        <v>320</v>
      </c>
      <c r="G1196" s="260"/>
      <c r="H1196" s="263">
        <v>45.885000000000005</v>
      </c>
      <c r="I1196" s="264"/>
      <c r="J1196" s="260"/>
      <c r="K1196" s="260"/>
      <c r="L1196" s="265"/>
      <c r="M1196" s="266"/>
      <c r="N1196" s="267"/>
      <c r="O1196" s="267"/>
      <c r="P1196" s="267"/>
      <c r="Q1196" s="267"/>
      <c r="R1196" s="267"/>
      <c r="S1196" s="267"/>
      <c r="T1196" s="268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9" t="s">
        <v>194</v>
      </c>
      <c r="AU1196" s="269" t="s">
        <v>84</v>
      </c>
      <c r="AV1196" s="15" t="s">
        <v>190</v>
      </c>
      <c r="AW1196" s="15" t="s">
        <v>36</v>
      </c>
      <c r="AX1196" s="15" t="s">
        <v>75</v>
      </c>
      <c r="AY1196" s="269" t="s">
        <v>183</v>
      </c>
    </row>
    <row r="1197" s="14" customFormat="1">
      <c r="A1197" s="14"/>
      <c r="B1197" s="244"/>
      <c r="C1197" s="245"/>
      <c r="D1197" s="235" t="s">
        <v>194</v>
      </c>
      <c r="E1197" s="246" t="s">
        <v>19</v>
      </c>
      <c r="F1197" s="247" t="s">
        <v>452</v>
      </c>
      <c r="G1197" s="245"/>
      <c r="H1197" s="248">
        <v>46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194</v>
      </c>
      <c r="AU1197" s="254" t="s">
        <v>84</v>
      </c>
      <c r="AV1197" s="14" t="s">
        <v>84</v>
      </c>
      <c r="AW1197" s="14" t="s">
        <v>36</v>
      </c>
      <c r="AX1197" s="14" t="s">
        <v>82</v>
      </c>
      <c r="AY1197" s="254" t="s">
        <v>183</v>
      </c>
    </row>
    <row r="1198" s="2" customFormat="1" ht="24.15" customHeight="1">
      <c r="A1198" s="40"/>
      <c r="B1198" s="41"/>
      <c r="C1198" s="215" t="s">
        <v>522</v>
      </c>
      <c r="D1198" s="215" t="s">
        <v>185</v>
      </c>
      <c r="E1198" s="216" t="s">
        <v>1607</v>
      </c>
      <c r="F1198" s="217" t="s">
        <v>1608</v>
      </c>
      <c r="G1198" s="218" t="s">
        <v>304</v>
      </c>
      <c r="H1198" s="219">
        <v>1380</v>
      </c>
      <c r="I1198" s="220"/>
      <c r="J1198" s="221">
        <f>ROUND(I1198*H1198,2)</f>
        <v>0</v>
      </c>
      <c r="K1198" s="217" t="s">
        <v>189</v>
      </c>
      <c r="L1198" s="46"/>
      <c r="M1198" s="222" t="s">
        <v>19</v>
      </c>
      <c r="N1198" s="223" t="s">
        <v>46</v>
      </c>
      <c r="O1198" s="86"/>
      <c r="P1198" s="224">
        <f>O1198*H1198</f>
        <v>0</v>
      </c>
      <c r="Q1198" s="224">
        <v>0</v>
      </c>
      <c r="R1198" s="224">
        <f>Q1198*H1198</f>
        <v>0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190</v>
      </c>
      <c r="AT1198" s="226" t="s">
        <v>185</v>
      </c>
      <c r="AU1198" s="226" t="s">
        <v>84</v>
      </c>
      <c r="AY1198" s="19" t="s">
        <v>183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82</v>
      </c>
      <c r="BK1198" s="227">
        <f>ROUND(I1198*H1198,2)</f>
        <v>0</v>
      </c>
      <c r="BL1198" s="19" t="s">
        <v>190</v>
      </c>
      <c r="BM1198" s="226" t="s">
        <v>1609</v>
      </c>
    </row>
    <row r="1199" s="2" customFormat="1">
      <c r="A1199" s="40"/>
      <c r="B1199" s="41"/>
      <c r="C1199" s="42"/>
      <c r="D1199" s="228" t="s">
        <v>192</v>
      </c>
      <c r="E1199" s="42"/>
      <c r="F1199" s="229" t="s">
        <v>1610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192</v>
      </c>
      <c r="AU1199" s="19" t="s">
        <v>84</v>
      </c>
    </row>
    <row r="1200" s="14" customFormat="1">
      <c r="A1200" s="14"/>
      <c r="B1200" s="244"/>
      <c r="C1200" s="245"/>
      <c r="D1200" s="235" t="s">
        <v>194</v>
      </c>
      <c r="E1200" s="245"/>
      <c r="F1200" s="247" t="s">
        <v>1611</v>
      </c>
      <c r="G1200" s="245"/>
      <c r="H1200" s="248">
        <v>1380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194</v>
      </c>
      <c r="AU1200" s="254" t="s">
        <v>84</v>
      </c>
      <c r="AV1200" s="14" t="s">
        <v>84</v>
      </c>
      <c r="AW1200" s="14" t="s">
        <v>4</v>
      </c>
      <c r="AX1200" s="14" t="s">
        <v>82</v>
      </c>
      <c r="AY1200" s="254" t="s">
        <v>183</v>
      </c>
    </row>
    <row r="1201" s="2" customFormat="1" ht="24.15" customHeight="1">
      <c r="A1201" s="40"/>
      <c r="B1201" s="41"/>
      <c r="C1201" s="215" t="s">
        <v>657</v>
      </c>
      <c r="D1201" s="215" t="s">
        <v>185</v>
      </c>
      <c r="E1201" s="216" t="s">
        <v>1612</v>
      </c>
      <c r="F1201" s="217" t="s">
        <v>1613</v>
      </c>
      <c r="G1201" s="218" t="s">
        <v>304</v>
      </c>
      <c r="H1201" s="219">
        <v>46</v>
      </c>
      <c r="I1201" s="220"/>
      <c r="J1201" s="221">
        <f>ROUND(I1201*H1201,2)</f>
        <v>0</v>
      </c>
      <c r="K1201" s="217" t="s">
        <v>189</v>
      </c>
      <c r="L1201" s="46"/>
      <c r="M1201" s="222" t="s">
        <v>19</v>
      </c>
      <c r="N1201" s="223" t="s">
        <v>46</v>
      </c>
      <c r="O1201" s="86"/>
      <c r="P1201" s="224">
        <f>O1201*H1201</f>
        <v>0</v>
      </c>
      <c r="Q1201" s="224">
        <v>0</v>
      </c>
      <c r="R1201" s="224">
        <f>Q1201*H1201</f>
        <v>0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190</v>
      </c>
      <c r="AT1201" s="226" t="s">
        <v>185</v>
      </c>
      <c r="AU1201" s="226" t="s">
        <v>84</v>
      </c>
      <c r="AY1201" s="19" t="s">
        <v>183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82</v>
      </c>
      <c r="BK1201" s="227">
        <f>ROUND(I1201*H1201,2)</f>
        <v>0</v>
      </c>
      <c r="BL1201" s="19" t="s">
        <v>190</v>
      </c>
      <c r="BM1201" s="226" t="s">
        <v>1614</v>
      </c>
    </row>
    <row r="1202" s="2" customFormat="1">
      <c r="A1202" s="40"/>
      <c r="B1202" s="41"/>
      <c r="C1202" s="42"/>
      <c r="D1202" s="228" t="s">
        <v>192</v>
      </c>
      <c r="E1202" s="42"/>
      <c r="F1202" s="229" t="s">
        <v>1615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192</v>
      </c>
      <c r="AU1202" s="19" t="s">
        <v>84</v>
      </c>
    </row>
    <row r="1203" s="2" customFormat="1" ht="24.15" customHeight="1">
      <c r="A1203" s="40"/>
      <c r="B1203" s="41"/>
      <c r="C1203" s="215" t="s">
        <v>528</v>
      </c>
      <c r="D1203" s="215" t="s">
        <v>185</v>
      </c>
      <c r="E1203" s="216" t="s">
        <v>1616</v>
      </c>
      <c r="F1203" s="217" t="s">
        <v>1617</v>
      </c>
      <c r="G1203" s="218" t="s">
        <v>188</v>
      </c>
      <c r="H1203" s="219">
        <v>6</v>
      </c>
      <c r="I1203" s="220"/>
      <c r="J1203" s="221">
        <f>ROUND(I1203*H1203,2)</f>
        <v>0</v>
      </c>
      <c r="K1203" s="217" t="s">
        <v>189</v>
      </c>
      <c r="L1203" s="46"/>
      <c r="M1203" s="222" t="s">
        <v>19</v>
      </c>
      <c r="N1203" s="223" t="s">
        <v>46</v>
      </c>
      <c r="O1203" s="86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190</v>
      </c>
      <c r="AT1203" s="226" t="s">
        <v>185</v>
      </c>
      <c r="AU1203" s="226" t="s">
        <v>84</v>
      </c>
      <c r="AY1203" s="19" t="s">
        <v>183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82</v>
      </c>
      <c r="BK1203" s="227">
        <f>ROUND(I1203*H1203,2)</f>
        <v>0</v>
      </c>
      <c r="BL1203" s="19" t="s">
        <v>190</v>
      </c>
      <c r="BM1203" s="226" t="s">
        <v>1618</v>
      </c>
    </row>
    <row r="1204" s="2" customFormat="1">
      <c r="A1204" s="40"/>
      <c r="B1204" s="41"/>
      <c r="C1204" s="42"/>
      <c r="D1204" s="228" t="s">
        <v>192</v>
      </c>
      <c r="E1204" s="42"/>
      <c r="F1204" s="229" t="s">
        <v>1619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192</v>
      </c>
      <c r="AU1204" s="19" t="s">
        <v>84</v>
      </c>
    </row>
    <row r="1205" s="13" customFormat="1">
      <c r="A1205" s="13"/>
      <c r="B1205" s="233"/>
      <c r="C1205" s="234"/>
      <c r="D1205" s="235" t="s">
        <v>194</v>
      </c>
      <c r="E1205" s="236" t="s">
        <v>19</v>
      </c>
      <c r="F1205" s="237" t="s">
        <v>1620</v>
      </c>
      <c r="G1205" s="234"/>
      <c r="H1205" s="236" t="s">
        <v>19</v>
      </c>
      <c r="I1205" s="238"/>
      <c r="J1205" s="234"/>
      <c r="K1205" s="234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194</v>
      </c>
      <c r="AU1205" s="243" t="s">
        <v>84</v>
      </c>
      <c r="AV1205" s="13" t="s">
        <v>82</v>
      </c>
      <c r="AW1205" s="13" t="s">
        <v>36</v>
      </c>
      <c r="AX1205" s="13" t="s">
        <v>75</v>
      </c>
      <c r="AY1205" s="243" t="s">
        <v>183</v>
      </c>
    </row>
    <row r="1206" s="14" customFormat="1">
      <c r="A1206" s="14"/>
      <c r="B1206" s="244"/>
      <c r="C1206" s="245"/>
      <c r="D1206" s="235" t="s">
        <v>194</v>
      </c>
      <c r="E1206" s="246" t="s">
        <v>19</v>
      </c>
      <c r="F1206" s="247" t="s">
        <v>114</v>
      </c>
      <c r="G1206" s="245"/>
      <c r="H1206" s="248">
        <v>3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194</v>
      </c>
      <c r="AU1206" s="254" t="s">
        <v>84</v>
      </c>
      <c r="AV1206" s="14" t="s">
        <v>84</v>
      </c>
      <c r="AW1206" s="14" t="s">
        <v>36</v>
      </c>
      <c r="AX1206" s="14" t="s">
        <v>75</v>
      </c>
      <c r="AY1206" s="254" t="s">
        <v>183</v>
      </c>
    </row>
    <row r="1207" s="13" customFormat="1">
      <c r="A1207" s="13"/>
      <c r="B1207" s="233"/>
      <c r="C1207" s="234"/>
      <c r="D1207" s="235" t="s">
        <v>194</v>
      </c>
      <c r="E1207" s="236" t="s">
        <v>19</v>
      </c>
      <c r="F1207" s="237" t="s">
        <v>1621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194</v>
      </c>
      <c r="AU1207" s="243" t="s">
        <v>84</v>
      </c>
      <c r="AV1207" s="13" t="s">
        <v>82</v>
      </c>
      <c r="AW1207" s="13" t="s">
        <v>36</v>
      </c>
      <c r="AX1207" s="13" t="s">
        <v>75</v>
      </c>
      <c r="AY1207" s="243" t="s">
        <v>183</v>
      </c>
    </row>
    <row r="1208" s="14" customFormat="1">
      <c r="A1208" s="14"/>
      <c r="B1208" s="244"/>
      <c r="C1208" s="245"/>
      <c r="D1208" s="235" t="s">
        <v>194</v>
      </c>
      <c r="E1208" s="246" t="s">
        <v>19</v>
      </c>
      <c r="F1208" s="247" t="s">
        <v>84</v>
      </c>
      <c r="G1208" s="245"/>
      <c r="H1208" s="248">
        <v>2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194</v>
      </c>
      <c r="AU1208" s="254" t="s">
        <v>84</v>
      </c>
      <c r="AV1208" s="14" t="s">
        <v>84</v>
      </c>
      <c r="AW1208" s="14" t="s">
        <v>36</v>
      </c>
      <c r="AX1208" s="14" t="s">
        <v>75</v>
      </c>
      <c r="AY1208" s="254" t="s">
        <v>183</v>
      </c>
    </row>
    <row r="1209" s="13" customFormat="1">
      <c r="A1209" s="13"/>
      <c r="B1209" s="233"/>
      <c r="C1209" s="234"/>
      <c r="D1209" s="235" t="s">
        <v>194</v>
      </c>
      <c r="E1209" s="236" t="s">
        <v>19</v>
      </c>
      <c r="F1209" s="237" t="s">
        <v>1622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194</v>
      </c>
      <c r="AU1209" s="243" t="s">
        <v>84</v>
      </c>
      <c r="AV1209" s="13" t="s">
        <v>82</v>
      </c>
      <c r="AW1209" s="13" t="s">
        <v>36</v>
      </c>
      <c r="AX1209" s="13" t="s">
        <v>75</v>
      </c>
      <c r="AY1209" s="243" t="s">
        <v>183</v>
      </c>
    </row>
    <row r="1210" s="14" customFormat="1">
      <c r="A1210" s="14"/>
      <c r="B1210" s="244"/>
      <c r="C1210" s="245"/>
      <c r="D1210" s="235" t="s">
        <v>194</v>
      </c>
      <c r="E1210" s="246" t="s">
        <v>19</v>
      </c>
      <c r="F1210" s="247" t="s">
        <v>82</v>
      </c>
      <c r="G1210" s="245"/>
      <c r="H1210" s="248">
        <v>1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194</v>
      </c>
      <c r="AU1210" s="254" t="s">
        <v>84</v>
      </c>
      <c r="AV1210" s="14" t="s">
        <v>84</v>
      </c>
      <c r="AW1210" s="14" t="s">
        <v>36</v>
      </c>
      <c r="AX1210" s="14" t="s">
        <v>75</v>
      </c>
      <c r="AY1210" s="254" t="s">
        <v>183</v>
      </c>
    </row>
    <row r="1211" s="15" customFormat="1">
      <c r="A1211" s="15"/>
      <c r="B1211" s="259"/>
      <c r="C1211" s="260"/>
      <c r="D1211" s="235" t="s">
        <v>194</v>
      </c>
      <c r="E1211" s="261" t="s">
        <v>19</v>
      </c>
      <c r="F1211" s="262" t="s">
        <v>320</v>
      </c>
      <c r="G1211" s="260"/>
      <c r="H1211" s="263">
        <v>6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9" t="s">
        <v>194</v>
      </c>
      <c r="AU1211" s="269" t="s">
        <v>84</v>
      </c>
      <c r="AV1211" s="15" t="s">
        <v>190</v>
      </c>
      <c r="AW1211" s="15" t="s">
        <v>36</v>
      </c>
      <c r="AX1211" s="15" t="s">
        <v>82</v>
      </c>
      <c r="AY1211" s="269" t="s">
        <v>183</v>
      </c>
    </row>
    <row r="1212" s="2" customFormat="1" ht="24.15" customHeight="1">
      <c r="A1212" s="40"/>
      <c r="B1212" s="41"/>
      <c r="C1212" s="215" t="s">
        <v>665</v>
      </c>
      <c r="D1212" s="215" t="s">
        <v>185</v>
      </c>
      <c r="E1212" s="216" t="s">
        <v>1623</v>
      </c>
      <c r="F1212" s="217" t="s">
        <v>1624</v>
      </c>
      <c r="G1212" s="218" t="s">
        <v>188</v>
      </c>
      <c r="H1212" s="219">
        <v>360</v>
      </c>
      <c r="I1212" s="220"/>
      <c r="J1212" s="221">
        <f>ROUND(I1212*H1212,2)</f>
        <v>0</v>
      </c>
      <c r="K1212" s="217" t="s">
        <v>189</v>
      </c>
      <c r="L1212" s="46"/>
      <c r="M1212" s="222" t="s">
        <v>19</v>
      </c>
      <c r="N1212" s="223" t="s">
        <v>46</v>
      </c>
      <c r="O1212" s="86"/>
      <c r="P1212" s="224">
        <f>O1212*H1212</f>
        <v>0</v>
      </c>
      <c r="Q1212" s="224">
        <v>0</v>
      </c>
      <c r="R1212" s="224">
        <f>Q1212*H1212</f>
        <v>0</v>
      </c>
      <c r="S1212" s="224">
        <v>0</v>
      </c>
      <c r="T1212" s="225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190</v>
      </c>
      <c r="AT1212" s="226" t="s">
        <v>185</v>
      </c>
      <c r="AU1212" s="226" t="s">
        <v>84</v>
      </c>
      <c r="AY1212" s="19" t="s">
        <v>183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82</v>
      </c>
      <c r="BK1212" s="227">
        <f>ROUND(I1212*H1212,2)</f>
        <v>0</v>
      </c>
      <c r="BL1212" s="19" t="s">
        <v>190</v>
      </c>
      <c r="BM1212" s="226" t="s">
        <v>1625</v>
      </c>
    </row>
    <row r="1213" s="2" customFormat="1">
      <c r="A1213" s="40"/>
      <c r="B1213" s="41"/>
      <c r="C1213" s="42"/>
      <c r="D1213" s="228" t="s">
        <v>192</v>
      </c>
      <c r="E1213" s="42"/>
      <c r="F1213" s="229" t="s">
        <v>1626</v>
      </c>
      <c r="G1213" s="42"/>
      <c r="H1213" s="42"/>
      <c r="I1213" s="230"/>
      <c r="J1213" s="42"/>
      <c r="K1213" s="42"/>
      <c r="L1213" s="46"/>
      <c r="M1213" s="231"/>
      <c r="N1213" s="232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192</v>
      </c>
      <c r="AU1213" s="19" t="s">
        <v>84</v>
      </c>
    </row>
    <row r="1214" s="14" customFormat="1">
      <c r="A1214" s="14"/>
      <c r="B1214" s="244"/>
      <c r="C1214" s="245"/>
      <c r="D1214" s="235" t="s">
        <v>194</v>
      </c>
      <c r="E1214" s="245"/>
      <c r="F1214" s="247" t="s">
        <v>1627</v>
      </c>
      <c r="G1214" s="245"/>
      <c r="H1214" s="248">
        <v>360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194</v>
      </c>
      <c r="AU1214" s="254" t="s">
        <v>84</v>
      </c>
      <c r="AV1214" s="14" t="s">
        <v>84</v>
      </c>
      <c r="AW1214" s="14" t="s">
        <v>4</v>
      </c>
      <c r="AX1214" s="14" t="s">
        <v>82</v>
      </c>
      <c r="AY1214" s="254" t="s">
        <v>183</v>
      </c>
    </row>
    <row r="1215" s="2" customFormat="1" ht="24.15" customHeight="1">
      <c r="A1215" s="40"/>
      <c r="B1215" s="41"/>
      <c r="C1215" s="215" t="s">
        <v>533</v>
      </c>
      <c r="D1215" s="215" t="s">
        <v>185</v>
      </c>
      <c r="E1215" s="216" t="s">
        <v>1628</v>
      </c>
      <c r="F1215" s="217" t="s">
        <v>1629</v>
      </c>
      <c r="G1215" s="218" t="s">
        <v>188</v>
      </c>
      <c r="H1215" s="219">
        <v>6</v>
      </c>
      <c r="I1215" s="220"/>
      <c r="J1215" s="221">
        <f>ROUND(I1215*H1215,2)</f>
        <v>0</v>
      </c>
      <c r="K1215" s="217" t="s">
        <v>189</v>
      </c>
      <c r="L1215" s="46"/>
      <c r="M1215" s="222" t="s">
        <v>19</v>
      </c>
      <c r="N1215" s="223" t="s">
        <v>46</v>
      </c>
      <c r="O1215" s="86"/>
      <c r="P1215" s="224">
        <f>O1215*H1215</f>
        <v>0</v>
      </c>
      <c r="Q1215" s="224">
        <v>0</v>
      </c>
      <c r="R1215" s="224">
        <f>Q1215*H1215</f>
        <v>0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190</v>
      </c>
      <c r="AT1215" s="226" t="s">
        <v>185</v>
      </c>
      <c r="AU1215" s="226" t="s">
        <v>84</v>
      </c>
      <c r="AY1215" s="19" t="s">
        <v>183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82</v>
      </c>
      <c r="BK1215" s="227">
        <f>ROUND(I1215*H1215,2)</f>
        <v>0</v>
      </c>
      <c r="BL1215" s="19" t="s">
        <v>190</v>
      </c>
      <c r="BM1215" s="226" t="s">
        <v>1630</v>
      </c>
    </row>
    <row r="1216" s="2" customFormat="1">
      <c r="A1216" s="40"/>
      <c r="B1216" s="41"/>
      <c r="C1216" s="42"/>
      <c r="D1216" s="228" t="s">
        <v>192</v>
      </c>
      <c r="E1216" s="42"/>
      <c r="F1216" s="229" t="s">
        <v>1631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192</v>
      </c>
      <c r="AU1216" s="19" t="s">
        <v>84</v>
      </c>
    </row>
    <row r="1217" s="2" customFormat="1" ht="24.15" customHeight="1">
      <c r="A1217" s="40"/>
      <c r="B1217" s="41"/>
      <c r="C1217" s="215" t="s">
        <v>673</v>
      </c>
      <c r="D1217" s="215" t="s">
        <v>185</v>
      </c>
      <c r="E1217" s="216" t="s">
        <v>1632</v>
      </c>
      <c r="F1217" s="217" t="s">
        <v>1633</v>
      </c>
      <c r="G1217" s="218" t="s">
        <v>304</v>
      </c>
      <c r="H1217" s="219">
        <v>371.10000000000002</v>
      </c>
      <c r="I1217" s="220"/>
      <c r="J1217" s="221">
        <f>ROUND(I1217*H1217,2)</f>
        <v>0</v>
      </c>
      <c r="K1217" s="217" t="s">
        <v>189</v>
      </c>
      <c r="L1217" s="46"/>
      <c r="M1217" s="222" t="s">
        <v>19</v>
      </c>
      <c r="N1217" s="223" t="s">
        <v>46</v>
      </c>
      <c r="O1217" s="86"/>
      <c r="P1217" s="224">
        <f>O1217*H1217</f>
        <v>0</v>
      </c>
      <c r="Q1217" s="224">
        <v>0.00021000000000000001</v>
      </c>
      <c r="R1217" s="224">
        <f>Q1217*H1217</f>
        <v>0.077931000000000014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190</v>
      </c>
      <c r="AT1217" s="226" t="s">
        <v>185</v>
      </c>
      <c r="AU1217" s="226" t="s">
        <v>84</v>
      </c>
      <c r="AY1217" s="19" t="s">
        <v>183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82</v>
      </c>
      <c r="BK1217" s="227">
        <f>ROUND(I1217*H1217,2)</f>
        <v>0</v>
      </c>
      <c r="BL1217" s="19" t="s">
        <v>190</v>
      </c>
      <c r="BM1217" s="226" t="s">
        <v>1634</v>
      </c>
    </row>
    <row r="1218" s="2" customFormat="1">
      <c r="A1218" s="40"/>
      <c r="B1218" s="41"/>
      <c r="C1218" s="42"/>
      <c r="D1218" s="228" t="s">
        <v>192</v>
      </c>
      <c r="E1218" s="42"/>
      <c r="F1218" s="229" t="s">
        <v>1635</v>
      </c>
      <c r="G1218" s="42"/>
      <c r="H1218" s="42"/>
      <c r="I1218" s="230"/>
      <c r="J1218" s="42"/>
      <c r="K1218" s="42"/>
      <c r="L1218" s="46"/>
      <c r="M1218" s="231"/>
      <c r="N1218" s="232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192</v>
      </c>
      <c r="AU1218" s="19" t="s">
        <v>84</v>
      </c>
    </row>
    <row r="1219" s="13" customFormat="1">
      <c r="A1219" s="13"/>
      <c r="B1219" s="233"/>
      <c r="C1219" s="234"/>
      <c r="D1219" s="235" t="s">
        <v>194</v>
      </c>
      <c r="E1219" s="236" t="s">
        <v>19</v>
      </c>
      <c r="F1219" s="237" t="s">
        <v>1636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194</v>
      </c>
      <c r="AU1219" s="243" t="s">
        <v>84</v>
      </c>
      <c r="AV1219" s="13" t="s">
        <v>82</v>
      </c>
      <c r="AW1219" s="13" t="s">
        <v>36</v>
      </c>
      <c r="AX1219" s="13" t="s">
        <v>75</v>
      </c>
      <c r="AY1219" s="243" t="s">
        <v>183</v>
      </c>
    </row>
    <row r="1220" s="13" customFormat="1">
      <c r="A1220" s="13"/>
      <c r="B1220" s="233"/>
      <c r="C1220" s="234"/>
      <c r="D1220" s="235" t="s">
        <v>194</v>
      </c>
      <c r="E1220" s="236" t="s">
        <v>19</v>
      </c>
      <c r="F1220" s="237" t="s">
        <v>1637</v>
      </c>
      <c r="G1220" s="234"/>
      <c r="H1220" s="236" t="s">
        <v>19</v>
      </c>
      <c r="I1220" s="238"/>
      <c r="J1220" s="234"/>
      <c r="K1220" s="234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194</v>
      </c>
      <c r="AU1220" s="243" t="s">
        <v>84</v>
      </c>
      <c r="AV1220" s="13" t="s">
        <v>82</v>
      </c>
      <c r="AW1220" s="13" t="s">
        <v>36</v>
      </c>
      <c r="AX1220" s="13" t="s">
        <v>75</v>
      </c>
      <c r="AY1220" s="243" t="s">
        <v>183</v>
      </c>
    </row>
    <row r="1221" s="13" customFormat="1">
      <c r="A1221" s="13"/>
      <c r="B1221" s="233"/>
      <c r="C1221" s="234"/>
      <c r="D1221" s="235" t="s">
        <v>194</v>
      </c>
      <c r="E1221" s="236" t="s">
        <v>19</v>
      </c>
      <c r="F1221" s="237" t="s">
        <v>1638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194</v>
      </c>
      <c r="AU1221" s="243" t="s">
        <v>84</v>
      </c>
      <c r="AV1221" s="13" t="s">
        <v>82</v>
      </c>
      <c r="AW1221" s="13" t="s">
        <v>36</v>
      </c>
      <c r="AX1221" s="13" t="s">
        <v>75</v>
      </c>
      <c r="AY1221" s="243" t="s">
        <v>183</v>
      </c>
    </row>
    <row r="1222" s="13" customFormat="1">
      <c r="A1222" s="13"/>
      <c r="B1222" s="233"/>
      <c r="C1222" s="234"/>
      <c r="D1222" s="235" t="s">
        <v>194</v>
      </c>
      <c r="E1222" s="236" t="s">
        <v>19</v>
      </c>
      <c r="F1222" s="237" t="s">
        <v>1639</v>
      </c>
      <c r="G1222" s="234"/>
      <c r="H1222" s="236" t="s">
        <v>19</v>
      </c>
      <c r="I1222" s="238"/>
      <c r="J1222" s="234"/>
      <c r="K1222" s="234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194</v>
      </c>
      <c r="AU1222" s="243" t="s">
        <v>84</v>
      </c>
      <c r="AV1222" s="13" t="s">
        <v>82</v>
      </c>
      <c r="AW1222" s="13" t="s">
        <v>36</v>
      </c>
      <c r="AX1222" s="13" t="s">
        <v>75</v>
      </c>
      <c r="AY1222" s="243" t="s">
        <v>183</v>
      </c>
    </row>
    <row r="1223" s="13" customFormat="1">
      <c r="A1223" s="13"/>
      <c r="B1223" s="233"/>
      <c r="C1223" s="234"/>
      <c r="D1223" s="235" t="s">
        <v>194</v>
      </c>
      <c r="E1223" s="236" t="s">
        <v>19</v>
      </c>
      <c r="F1223" s="237" t="s">
        <v>1640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194</v>
      </c>
      <c r="AU1223" s="243" t="s">
        <v>84</v>
      </c>
      <c r="AV1223" s="13" t="s">
        <v>82</v>
      </c>
      <c r="AW1223" s="13" t="s">
        <v>36</v>
      </c>
      <c r="AX1223" s="13" t="s">
        <v>75</v>
      </c>
      <c r="AY1223" s="243" t="s">
        <v>183</v>
      </c>
    </row>
    <row r="1224" s="14" customFormat="1">
      <c r="A1224" s="14"/>
      <c r="B1224" s="244"/>
      <c r="C1224" s="245"/>
      <c r="D1224" s="235" t="s">
        <v>194</v>
      </c>
      <c r="E1224" s="246" t="s">
        <v>19</v>
      </c>
      <c r="F1224" s="247" t="s">
        <v>1641</v>
      </c>
      <c r="G1224" s="245"/>
      <c r="H1224" s="248">
        <v>328.5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194</v>
      </c>
      <c r="AU1224" s="254" t="s">
        <v>84</v>
      </c>
      <c r="AV1224" s="14" t="s">
        <v>84</v>
      </c>
      <c r="AW1224" s="14" t="s">
        <v>36</v>
      </c>
      <c r="AX1224" s="14" t="s">
        <v>75</v>
      </c>
      <c r="AY1224" s="254" t="s">
        <v>183</v>
      </c>
    </row>
    <row r="1225" s="16" customFormat="1">
      <c r="A1225" s="16"/>
      <c r="B1225" s="287"/>
      <c r="C1225" s="288"/>
      <c r="D1225" s="235" t="s">
        <v>194</v>
      </c>
      <c r="E1225" s="289" t="s">
        <v>19</v>
      </c>
      <c r="F1225" s="290" t="s">
        <v>794</v>
      </c>
      <c r="G1225" s="288"/>
      <c r="H1225" s="291">
        <v>328.5</v>
      </c>
      <c r="I1225" s="292"/>
      <c r="J1225" s="288"/>
      <c r="K1225" s="288"/>
      <c r="L1225" s="293"/>
      <c r="M1225" s="294"/>
      <c r="N1225" s="295"/>
      <c r="O1225" s="295"/>
      <c r="P1225" s="295"/>
      <c r="Q1225" s="295"/>
      <c r="R1225" s="295"/>
      <c r="S1225" s="295"/>
      <c r="T1225" s="29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97" t="s">
        <v>194</v>
      </c>
      <c r="AU1225" s="297" t="s">
        <v>84</v>
      </c>
      <c r="AV1225" s="16" t="s">
        <v>114</v>
      </c>
      <c r="AW1225" s="16" t="s">
        <v>36</v>
      </c>
      <c r="AX1225" s="16" t="s">
        <v>75</v>
      </c>
      <c r="AY1225" s="297" t="s">
        <v>183</v>
      </c>
    </row>
    <row r="1226" s="13" customFormat="1">
      <c r="A1226" s="13"/>
      <c r="B1226" s="233"/>
      <c r="C1226" s="234"/>
      <c r="D1226" s="235" t="s">
        <v>194</v>
      </c>
      <c r="E1226" s="236" t="s">
        <v>19</v>
      </c>
      <c r="F1226" s="237" t="s">
        <v>1642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194</v>
      </c>
      <c r="AU1226" s="243" t="s">
        <v>84</v>
      </c>
      <c r="AV1226" s="13" t="s">
        <v>82</v>
      </c>
      <c r="AW1226" s="13" t="s">
        <v>36</v>
      </c>
      <c r="AX1226" s="13" t="s">
        <v>75</v>
      </c>
      <c r="AY1226" s="243" t="s">
        <v>183</v>
      </c>
    </row>
    <row r="1227" s="13" customFormat="1">
      <c r="A1227" s="13"/>
      <c r="B1227" s="233"/>
      <c r="C1227" s="234"/>
      <c r="D1227" s="235" t="s">
        <v>194</v>
      </c>
      <c r="E1227" s="236" t="s">
        <v>19</v>
      </c>
      <c r="F1227" s="237" t="s">
        <v>1637</v>
      </c>
      <c r="G1227" s="234"/>
      <c r="H1227" s="236" t="s">
        <v>19</v>
      </c>
      <c r="I1227" s="238"/>
      <c r="J1227" s="234"/>
      <c r="K1227" s="234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194</v>
      </c>
      <c r="AU1227" s="243" t="s">
        <v>84</v>
      </c>
      <c r="AV1227" s="13" t="s">
        <v>82</v>
      </c>
      <c r="AW1227" s="13" t="s">
        <v>36</v>
      </c>
      <c r="AX1227" s="13" t="s">
        <v>75</v>
      </c>
      <c r="AY1227" s="243" t="s">
        <v>183</v>
      </c>
    </row>
    <row r="1228" s="13" customFormat="1">
      <c r="A1228" s="13"/>
      <c r="B1228" s="233"/>
      <c r="C1228" s="234"/>
      <c r="D1228" s="235" t="s">
        <v>194</v>
      </c>
      <c r="E1228" s="236" t="s">
        <v>19</v>
      </c>
      <c r="F1228" s="237" t="s">
        <v>1643</v>
      </c>
      <c r="G1228" s="234"/>
      <c r="H1228" s="236" t="s">
        <v>19</v>
      </c>
      <c r="I1228" s="238"/>
      <c r="J1228" s="234"/>
      <c r="K1228" s="234"/>
      <c r="L1228" s="239"/>
      <c r="M1228" s="240"/>
      <c r="N1228" s="241"/>
      <c r="O1228" s="241"/>
      <c r="P1228" s="241"/>
      <c r="Q1228" s="241"/>
      <c r="R1228" s="241"/>
      <c r="S1228" s="241"/>
      <c r="T1228" s="24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3" t="s">
        <v>194</v>
      </c>
      <c r="AU1228" s="243" t="s">
        <v>84</v>
      </c>
      <c r="AV1228" s="13" t="s">
        <v>82</v>
      </c>
      <c r="AW1228" s="13" t="s">
        <v>36</v>
      </c>
      <c r="AX1228" s="13" t="s">
        <v>75</v>
      </c>
      <c r="AY1228" s="243" t="s">
        <v>183</v>
      </c>
    </row>
    <row r="1229" s="13" customFormat="1">
      <c r="A1229" s="13"/>
      <c r="B1229" s="233"/>
      <c r="C1229" s="234"/>
      <c r="D1229" s="235" t="s">
        <v>194</v>
      </c>
      <c r="E1229" s="236" t="s">
        <v>19</v>
      </c>
      <c r="F1229" s="237" t="s">
        <v>1644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194</v>
      </c>
      <c r="AU1229" s="243" t="s">
        <v>84</v>
      </c>
      <c r="AV1229" s="13" t="s">
        <v>82</v>
      </c>
      <c r="AW1229" s="13" t="s">
        <v>36</v>
      </c>
      <c r="AX1229" s="13" t="s">
        <v>75</v>
      </c>
      <c r="AY1229" s="243" t="s">
        <v>183</v>
      </c>
    </row>
    <row r="1230" s="13" customFormat="1">
      <c r="A1230" s="13"/>
      <c r="B1230" s="233"/>
      <c r="C1230" s="234"/>
      <c r="D1230" s="235" t="s">
        <v>194</v>
      </c>
      <c r="E1230" s="236" t="s">
        <v>19</v>
      </c>
      <c r="F1230" s="237" t="s">
        <v>1645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194</v>
      </c>
      <c r="AU1230" s="243" t="s">
        <v>84</v>
      </c>
      <c r="AV1230" s="13" t="s">
        <v>82</v>
      </c>
      <c r="AW1230" s="13" t="s">
        <v>36</v>
      </c>
      <c r="AX1230" s="13" t="s">
        <v>75</v>
      </c>
      <c r="AY1230" s="243" t="s">
        <v>183</v>
      </c>
    </row>
    <row r="1231" s="13" customFormat="1">
      <c r="A1231" s="13"/>
      <c r="B1231" s="233"/>
      <c r="C1231" s="234"/>
      <c r="D1231" s="235" t="s">
        <v>194</v>
      </c>
      <c r="E1231" s="236" t="s">
        <v>19</v>
      </c>
      <c r="F1231" s="237" t="s">
        <v>1646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194</v>
      </c>
      <c r="AU1231" s="243" t="s">
        <v>84</v>
      </c>
      <c r="AV1231" s="13" t="s">
        <v>82</v>
      </c>
      <c r="AW1231" s="13" t="s">
        <v>36</v>
      </c>
      <c r="AX1231" s="13" t="s">
        <v>75</v>
      </c>
      <c r="AY1231" s="243" t="s">
        <v>183</v>
      </c>
    </row>
    <row r="1232" s="13" customFormat="1">
      <c r="A1232" s="13"/>
      <c r="B1232" s="233"/>
      <c r="C1232" s="234"/>
      <c r="D1232" s="235" t="s">
        <v>194</v>
      </c>
      <c r="E1232" s="236" t="s">
        <v>19</v>
      </c>
      <c r="F1232" s="237" t="s">
        <v>1647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194</v>
      </c>
      <c r="AU1232" s="243" t="s">
        <v>84</v>
      </c>
      <c r="AV1232" s="13" t="s">
        <v>82</v>
      </c>
      <c r="AW1232" s="13" t="s">
        <v>36</v>
      </c>
      <c r="AX1232" s="13" t="s">
        <v>75</v>
      </c>
      <c r="AY1232" s="243" t="s">
        <v>183</v>
      </c>
    </row>
    <row r="1233" s="13" customFormat="1">
      <c r="A1233" s="13"/>
      <c r="B1233" s="233"/>
      <c r="C1233" s="234"/>
      <c r="D1233" s="235" t="s">
        <v>194</v>
      </c>
      <c r="E1233" s="236" t="s">
        <v>19</v>
      </c>
      <c r="F1233" s="237" t="s">
        <v>1639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194</v>
      </c>
      <c r="AU1233" s="243" t="s">
        <v>84</v>
      </c>
      <c r="AV1233" s="13" t="s">
        <v>82</v>
      </c>
      <c r="AW1233" s="13" t="s">
        <v>36</v>
      </c>
      <c r="AX1233" s="13" t="s">
        <v>75</v>
      </c>
      <c r="AY1233" s="243" t="s">
        <v>183</v>
      </c>
    </row>
    <row r="1234" s="13" customFormat="1">
      <c r="A1234" s="13"/>
      <c r="B1234" s="233"/>
      <c r="C1234" s="234"/>
      <c r="D1234" s="235" t="s">
        <v>194</v>
      </c>
      <c r="E1234" s="236" t="s">
        <v>19</v>
      </c>
      <c r="F1234" s="237" t="s">
        <v>1640</v>
      </c>
      <c r="G1234" s="234"/>
      <c r="H1234" s="236" t="s">
        <v>19</v>
      </c>
      <c r="I1234" s="238"/>
      <c r="J1234" s="234"/>
      <c r="K1234" s="234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194</v>
      </c>
      <c r="AU1234" s="243" t="s">
        <v>84</v>
      </c>
      <c r="AV1234" s="13" t="s">
        <v>82</v>
      </c>
      <c r="AW1234" s="13" t="s">
        <v>36</v>
      </c>
      <c r="AX1234" s="13" t="s">
        <v>75</v>
      </c>
      <c r="AY1234" s="243" t="s">
        <v>183</v>
      </c>
    </row>
    <row r="1235" s="14" customFormat="1">
      <c r="A1235" s="14"/>
      <c r="B1235" s="244"/>
      <c r="C1235" s="245"/>
      <c r="D1235" s="235" t="s">
        <v>194</v>
      </c>
      <c r="E1235" s="246" t="s">
        <v>19</v>
      </c>
      <c r="F1235" s="247" t="s">
        <v>1385</v>
      </c>
      <c r="G1235" s="245"/>
      <c r="H1235" s="248">
        <v>12.6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194</v>
      </c>
      <c r="AU1235" s="254" t="s">
        <v>84</v>
      </c>
      <c r="AV1235" s="14" t="s">
        <v>84</v>
      </c>
      <c r="AW1235" s="14" t="s">
        <v>36</v>
      </c>
      <c r="AX1235" s="14" t="s">
        <v>75</v>
      </c>
      <c r="AY1235" s="254" t="s">
        <v>183</v>
      </c>
    </row>
    <row r="1236" s="16" customFormat="1">
      <c r="A1236" s="16"/>
      <c r="B1236" s="287"/>
      <c r="C1236" s="288"/>
      <c r="D1236" s="235" t="s">
        <v>194</v>
      </c>
      <c r="E1236" s="289" t="s">
        <v>19</v>
      </c>
      <c r="F1236" s="290" t="s">
        <v>794</v>
      </c>
      <c r="G1236" s="288"/>
      <c r="H1236" s="291">
        <v>12.6</v>
      </c>
      <c r="I1236" s="292"/>
      <c r="J1236" s="288"/>
      <c r="K1236" s="288"/>
      <c r="L1236" s="293"/>
      <c r="M1236" s="294"/>
      <c r="N1236" s="295"/>
      <c r="O1236" s="295"/>
      <c r="P1236" s="295"/>
      <c r="Q1236" s="295"/>
      <c r="R1236" s="295"/>
      <c r="S1236" s="295"/>
      <c r="T1236" s="29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97" t="s">
        <v>194</v>
      </c>
      <c r="AU1236" s="297" t="s">
        <v>84</v>
      </c>
      <c r="AV1236" s="16" t="s">
        <v>114</v>
      </c>
      <c r="AW1236" s="16" t="s">
        <v>36</v>
      </c>
      <c r="AX1236" s="16" t="s">
        <v>75</v>
      </c>
      <c r="AY1236" s="297" t="s">
        <v>183</v>
      </c>
    </row>
    <row r="1237" s="13" customFormat="1">
      <c r="A1237" s="13"/>
      <c r="B1237" s="233"/>
      <c r="C1237" s="234"/>
      <c r="D1237" s="235" t="s">
        <v>194</v>
      </c>
      <c r="E1237" s="236" t="s">
        <v>19</v>
      </c>
      <c r="F1237" s="237" t="s">
        <v>1648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194</v>
      </c>
      <c r="AU1237" s="243" t="s">
        <v>84</v>
      </c>
      <c r="AV1237" s="13" t="s">
        <v>82</v>
      </c>
      <c r="AW1237" s="13" t="s">
        <v>36</v>
      </c>
      <c r="AX1237" s="13" t="s">
        <v>75</v>
      </c>
      <c r="AY1237" s="243" t="s">
        <v>183</v>
      </c>
    </row>
    <row r="1238" s="13" customFormat="1">
      <c r="A1238" s="13"/>
      <c r="B1238" s="233"/>
      <c r="C1238" s="234"/>
      <c r="D1238" s="235" t="s">
        <v>194</v>
      </c>
      <c r="E1238" s="236" t="s">
        <v>19</v>
      </c>
      <c r="F1238" s="237" t="s">
        <v>1639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194</v>
      </c>
      <c r="AU1238" s="243" t="s">
        <v>84</v>
      </c>
      <c r="AV1238" s="13" t="s">
        <v>82</v>
      </c>
      <c r="AW1238" s="13" t="s">
        <v>36</v>
      </c>
      <c r="AX1238" s="13" t="s">
        <v>75</v>
      </c>
      <c r="AY1238" s="243" t="s">
        <v>183</v>
      </c>
    </row>
    <row r="1239" s="13" customFormat="1">
      <c r="A1239" s="13"/>
      <c r="B1239" s="233"/>
      <c r="C1239" s="234"/>
      <c r="D1239" s="235" t="s">
        <v>194</v>
      </c>
      <c r="E1239" s="236" t="s">
        <v>19</v>
      </c>
      <c r="F1239" s="237" t="s">
        <v>1649</v>
      </c>
      <c r="G1239" s="234"/>
      <c r="H1239" s="236" t="s">
        <v>19</v>
      </c>
      <c r="I1239" s="238"/>
      <c r="J1239" s="234"/>
      <c r="K1239" s="234"/>
      <c r="L1239" s="239"/>
      <c r="M1239" s="240"/>
      <c r="N1239" s="241"/>
      <c r="O1239" s="241"/>
      <c r="P1239" s="241"/>
      <c r="Q1239" s="241"/>
      <c r="R1239" s="241"/>
      <c r="S1239" s="241"/>
      <c r="T1239" s="24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3" t="s">
        <v>194</v>
      </c>
      <c r="AU1239" s="243" t="s">
        <v>84</v>
      </c>
      <c r="AV1239" s="13" t="s">
        <v>82</v>
      </c>
      <c r="AW1239" s="13" t="s">
        <v>36</v>
      </c>
      <c r="AX1239" s="13" t="s">
        <v>75</v>
      </c>
      <c r="AY1239" s="243" t="s">
        <v>183</v>
      </c>
    </row>
    <row r="1240" s="13" customFormat="1">
      <c r="A1240" s="13"/>
      <c r="B1240" s="233"/>
      <c r="C1240" s="234"/>
      <c r="D1240" s="235" t="s">
        <v>194</v>
      </c>
      <c r="E1240" s="236" t="s">
        <v>19</v>
      </c>
      <c r="F1240" s="237" t="s">
        <v>1650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194</v>
      </c>
      <c r="AU1240" s="243" t="s">
        <v>84</v>
      </c>
      <c r="AV1240" s="13" t="s">
        <v>82</v>
      </c>
      <c r="AW1240" s="13" t="s">
        <v>36</v>
      </c>
      <c r="AX1240" s="13" t="s">
        <v>75</v>
      </c>
      <c r="AY1240" s="243" t="s">
        <v>183</v>
      </c>
    </row>
    <row r="1241" s="13" customFormat="1">
      <c r="A1241" s="13"/>
      <c r="B1241" s="233"/>
      <c r="C1241" s="234"/>
      <c r="D1241" s="235" t="s">
        <v>194</v>
      </c>
      <c r="E1241" s="236" t="s">
        <v>19</v>
      </c>
      <c r="F1241" s="237" t="s">
        <v>1651</v>
      </c>
      <c r="G1241" s="234"/>
      <c r="H1241" s="236" t="s">
        <v>19</v>
      </c>
      <c r="I1241" s="238"/>
      <c r="J1241" s="234"/>
      <c r="K1241" s="234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194</v>
      </c>
      <c r="AU1241" s="243" t="s">
        <v>84</v>
      </c>
      <c r="AV1241" s="13" t="s">
        <v>82</v>
      </c>
      <c r="AW1241" s="13" t="s">
        <v>36</v>
      </c>
      <c r="AX1241" s="13" t="s">
        <v>75</v>
      </c>
      <c r="AY1241" s="243" t="s">
        <v>183</v>
      </c>
    </row>
    <row r="1242" s="14" customFormat="1">
      <c r="A1242" s="14"/>
      <c r="B1242" s="244"/>
      <c r="C1242" s="245"/>
      <c r="D1242" s="235" t="s">
        <v>194</v>
      </c>
      <c r="E1242" s="246" t="s">
        <v>19</v>
      </c>
      <c r="F1242" s="247" t="s">
        <v>365</v>
      </c>
      <c r="G1242" s="245"/>
      <c r="H1242" s="248">
        <v>30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194</v>
      </c>
      <c r="AU1242" s="254" t="s">
        <v>84</v>
      </c>
      <c r="AV1242" s="14" t="s">
        <v>84</v>
      </c>
      <c r="AW1242" s="14" t="s">
        <v>36</v>
      </c>
      <c r="AX1242" s="14" t="s">
        <v>75</v>
      </c>
      <c r="AY1242" s="254" t="s">
        <v>183</v>
      </c>
    </row>
    <row r="1243" s="16" customFormat="1">
      <c r="A1243" s="16"/>
      <c r="B1243" s="287"/>
      <c r="C1243" s="288"/>
      <c r="D1243" s="235" t="s">
        <v>194</v>
      </c>
      <c r="E1243" s="289" t="s">
        <v>19</v>
      </c>
      <c r="F1243" s="290" t="s">
        <v>794</v>
      </c>
      <c r="G1243" s="288"/>
      <c r="H1243" s="291">
        <v>30</v>
      </c>
      <c r="I1243" s="292"/>
      <c r="J1243" s="288"/>
      <c r="K1243" s="288"/>
      <c r="L1243" s="293"/>
      <c r="M1243" s="294"/>
      <c r="N1243" s="295"/>
      <c r="O1243" s="295"/>
      <c r="P1243" s="295"/>
      <c r="Q1243" s="295"/>
      <c r="R1243" s="295"/>
      <c r="S1243" s="295"/>
      <c r="T1243" s="29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T1243" s="297" t="s">
        <v>194</v>
      </c>
      <c r="AU1243" s="297" t="s">
        <v>84</v>
      </c>
      <c r="AV1243" s="16" t="s">
        <v>114</v>
      </c>
      <c r="AW1243" s="16" t="s">
        <v>36</v>
      </c>
      <c r="AX1243" s="16" t="s">
        <v>75</v>
      </c>
      <c r="AY1243" s="297" t="s">
        <v>183</v>
      </c>
    </row>
    <row r="1244" s="15" customFormat="1">
      <c r="A1244" s="15"/>
      <c r="B1244" s="259"/>
      <c r="C1244" s="260"/>
      <c r="D1244" s="235" t="s">
        <v>194</v>
      </c>
      <c r="E1244" s="261" t="s">
        <v>19</v>
      </c>
      <c r="F1244" s="262" t="s">
        <v>320</v>
      </c>
      <c r="G1244" s="260"/>
      <c r="H1244" s="263">
        <v>371.10000000000002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9" t="s">
        <v>194</v>
      </c>
      <c r="AU1244" s="269" t="s">
        <v>84</v>
      </c>
      <c r="AV1244" s="15" t="s">
        <v>190</v>
      </c>
      <c r="AW1244" s="15" t="s">
        <v>36</v>
      </c>
      <c r="AX1244" s="15" t="s">
        <v>82</v>
      </c>
      <c r="AY1244" s="269" t="s">
        <v>183</v>
      </c>
    </row>
    <row r="1245" s="2" customFormat="1" ht="24.15" customHeight="1">
      <c r="A1245" s="40"/>
      <c r="B1245" s="41"/>
      <c r="C1245" s="215" t="s">
        <v>536</v>
      </c>
      <c r="D1245" s="215" t="s">
        <v>185</v>
      </c>
      <c r="E1245" s="216" t="s">
        <v>1652</v>
      </c>
      <c r="F1245" s="217" t="s">
        <v>1653</v>
      </c>
      <c r="G1245" s="218" t="s">
        <v>304</v>
      </c>
      <c r="H1245" s="219">
        <v>1446</v>
      </c>
      <c r="I1245" s="220"/>
      <c r="J1245" s="221">
        <f>ROUND(I1245*H1245,2)</f>
        <v>0</v>
      </c>
      <c r="K1245" s="217" t="s">
        <v>189</v>
      </c>
      <c r="L1245" s="46"/>
      <c r="M1245" s="222" t="s">
        <v>19</v>
      </c>
      <c r="N1245" s="223" t="s">
        <v>46</v>
      </c>
      <c r="O1245" s="86"/>
      <c r="P1245" s="224">
        <f>O1245*H1245</f>
        <v>0</v>
      </c>
      <c r="Q1245" s="224">
        <v>3.3000000000000003E-05</v>
      </c>
      <c r="R1245" s="224">
        <f>Q1245*H1245</f>
        <v>0.047718000000000003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190</v>
      </c>
      <c r="AT1245" s="226" t="s">
        <v>185</v>
      </c>
      <c r="AU1245" s="226" t="s">
        <v>84</v>
      </c>
      <c r="AY1245" s="19" t="s">
        <v>183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82</v>
      </c>
      <c r="BK1245" s="227">
        <f>ROUND(I1245*H1245,2)</f>
        <v>0</v>
      </c>
      <c r="BL1245" s="19" t="s">
        <v>190</v>
      </c>
      <c r="BM1245" s="226" t="s">
        <v>1654</v>
      </c>
    </row>
    <row r="1246" s="2" customFormat="1">
      <c r="A1246" s="40"/>
      <c r="B1246" s="41"/>
      <c r="C1246" s="42"/>
      <c r="D1246" s="228" t="s">
        <v>192</v>
      </c>
      <c r="E1246" s="42"/>
      <c r="F1246" s="229" t="s">
        <v>1655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192</v>
      </c>
      <c r="AU1246" s="19" t="s">
        <v>84</v>
      </c>
    </row>
    <row r="1247" s="13" customFormat="1">
      <c r="A1247" s="13"/>
      <c r="B1247" s="233"/>
      <c r="C1247" s="234"/>
      <c r="D1247" s="235" t="s">
        <v>194</v>
      </c>
      <c r="E1247" s="236" t="s">
        <v>19</v>
      </c>
      <c r="F1247" s="237" t="s">
        <v>1656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194</v>
      </c>
      <c r="AU1247" s="243" t="s">
        <v>84</v>
      </c>
      <c r="AV1247" s="13" t="s">
        <v>82</v>
      </c>
      <c r="AW1247" s="13" t="s">
        <v>36</v>
      </c>
      <c r="AX1247" s="13" t="s">
        <v>75</v>
      </c>
      <c r="AY1247" s="243" t="s">
        <v>183</v>
      </c>
    </row>
    <row r="1248" s="14" customFormat="1">
      <c r="A1248" s="14"/>
      <c r="B1248" s="244"/>
      <c r="C1248" s="245"/>
      <c r="D1248" s="235" t="s">
        <v>194</v>
      </c>
      <c r="E1248" s="246" t="s">
        <v>19</v>
      </c>
      <c r="F1248" s="247" t="s">
        <v>1657</v>
      </c>
      <c r="G1248" s="245"/>
      <c r="H1248" s="248">
        <v>1446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194</v>
      </c>
      <c r="AU1248" s="254" t="s">
        <v>84</v>
      </c>
      <c r="AV1248" s="14" t="s">
        <v>84</v>
      </c>
      <c r="AW1248" s="14" t="s">
        <v>36</v>
      </c>
      <c r="AX1248" s="14" t="s">
        <v>82</v>
      </c>
      <c r="AY1248" s="254" t="s">
        <v>183</v>
      </c>
    </row>
    <row r="1249" s="2" customFormat="1" ht="16.5" customHeight="1">
      <c r="A1249" s="40"/>
      <c r="B1249" s="41"/>
      <c r="C1249" s="215" t="s">
        <v>1658</v>
      </c>
      <c r="D1249" s="215" t="s">
        <v>185</v>
      </c>
      <c r="E1249" s="216" t="s">
        <v>1659</v>
      </c>
      <c r="F1249" s="217" t="s">
        <v>1660</v>
      </c>
      <c r="G1249" s="218" t="s">
        <v>229</v>
      </c>
      <c r="H1249" s="219">
        <v>3.0009999999999999</v>
      </c>
      <c r="I1249" s="220"/>
      <c r="J1249" s="221">
        <f>ROUND(I1249*H1249,2)</f>
        <v>0</v>
      </c>
      <c r="K1249" s="217" t="s">
        <v>189</v>
      </c>
      <c r="L1249" s="46"/>
      <c r="M1249" s="222" t="s">
        <v>19</v>
      </c>
      <c r="N1249" s="223" t="s">
        <v>46</v>
      </c>
      <c r="O1249" s="86"/>
      <c r="P1249" s="224">
        <f>O1249*H1249</f>
        <v>0</v>
      </c>
      <c r="Q1249" s="224">
        <v>0</v>
      </c>
      <c r="R1249" s="224">
        <f>Q1249*H1249</f>
        <v>0</v>
      </c>
      <c r="S1249" s="224">
        <v>2.2000000000000002</v>
      </c>
      <c r="T1249" s="225">
        <f>S1249*H1249</f>
        <v>6.6022000000000007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6" t="s">
        <v>190</v>
      </c>
      <c r="AT1249" s="226" t="s">
        <v>185</v>
      </c>
      <c r="AU1249" s="226" t="s">
        <v>84</v>
      </c>
      <c r="AY1249" s="19" t="s">
        <v>183</v>
      </c>
      <c r="BE1249" s="227">
        <f>IF(N1249="základní",J1249,0)</f>
        <v>0</v>
      </c>
      <c r="BF1249" s="227">
        <f>IF(N1249="snížená",J1249,0)</f>
        <v>0</v>
      </c>
      <c r="BG1249" s="227">
        <f>IF(N1249="zákl. přenesená",J1249,0)</f>
        <v>0</v>
      </c>
      <c r="BH1249" s="227">
        <f>IF(N1249="sníž. přenesená",J1249,0)</f>
        <v>0</v>
      </c>
      <c r="BI1249" s="227">
        <f>IF(N1249="nulová",J1249,0)</f>
        <v>0</v>
      </c>
      <c r="BJ1249" s="19" t="s">
        <v>82</v>
      </c>
      <c r="BK1249" s="227">
        <f>ROUND(I1249*H1249,2)</f>
        <v>0</v>
      </c>
      <c r="BL1249" s="19" t="s">
        <v>190</v>
      </c>
      <c r="BM1249" s="226" t="s">
        <v>1661</v>
      </c>
    </row>
    <row r="1250" s="2" customFormat="1">
      <c r="A1250" s="40"/>
      <c r="B1250" s="41"/>
      <c r="C1250" s="42"/>
      <c r="D1250" s="228" t="s">
        <v>192</v>
      </c>
      <c r="E1250" s="42"/>
      <c r="F1250" s="229" t="s">
        <v>1662</v>
      </c>
      <c r="G1250" s="42"/>
      <c r="H1250" s="42"/>
      <c r="I1250" s="230"/>
      <c r="J1250" s="42"/>
      <c r="K1250" s="42"/>
      <c r="L1250" s="46"/>
      <c r="M1250" s="231"/>
      <c r="N1250" s="232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192</v>
      </c>
      <c r="AU1250" s="19" t="s">
        <v>84</v>
      </c>
    </row>
    <row r="1251" s="13" customFormat="1">
      <c r="A1251" s="13"/>
      <c r="B1251" s="233"/>
      <c r="C1251" s="234"/>
      <c r="D1251" s="235" t="s">
        <v>194</v>
      </c>
      <c r="E1251" s="236" t="s">
        <v>19</v>
      </c>
      <c r="F1251" s="237" t="s">
        <v>1663</v>
      </c>
      <c r="G1251" s="234"/>
      <c r="H1251" s="236" t="s">
        <v>19</v>
      </c>
      <c r="I1251" s="238"/>
      <c r="J1251" s="234"/>
      <c r="K1251" s="234"/>
      <c r="L1251" s="239"/>
      <c r="M1251" s="240"/>
      <c r="N1251" s="241"/>
      <c r="O1251" s="241"/>
      <c r="P1251" s="241"/>
      <c r="Q1251" s="241"/>
      <c r="R1251" s="241"/>
      <c r="S1251" s="241"/>
      <c r="T1251" s="24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3" t="s">
        <v>194</v>
      </c>
      <c r="AU1251" s="243" t="s">
        <v>84</v>
      </c>
      <c r="AV1251" s="13" t="s">
        <v>82</v>
      </c>
      <c r="AW1251" s="13" t="s">
        <v>36</v>
      </c>
      <c r="AX1251" s="13" t="s">
        <v>75</v>
      </c>
      <c r="AY1251" s="243" t="s">
        <v>183</v>
      </c>
    </row>
    <row r="1252" s="13" customFormat="1">
      <c r="A1252" s="13"/>
      <c r="B1252" s="233"/>
      <c r="C1252" s="234"/>
      <c r="D1252" s="235" t="s">
        <v>194</v>
      </c>
      <c r="E1252" s="236" t="s">
        <v>19</v>
      </c>
      <c r="F1252" s="237" t="s">
        <v>1664</v>
      </c>
      <c r="G1252" s="234"/>
      <c r="H1252" s="236" t="s">
        <v>19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194</v>
      </c>
      <c r="AU1252" s="243" t="s">
        <v>84</v>
      </c>
      <c r="AV1252" s="13" t="s">
        <v>82</v>
      </c>
      <c r="AW1252" s="13" t="s">
        <v>36</v>
      </c>
      <c r="AX1252" s="13" t="s">
        <v>75</v>
      </c>
      <c r="AY1252" s="243" t="s">
        <v>183</v>
      </c>
    </row>
    <row r="1253" s="13" customFormat="1">
      <c r="A1253" s="13"/>
      <c r="B1253" s="233"/>
      <c r="C1253" s="234"/>
      <c r="D1253" s="235" t="s">
        <v>194</v>
      </c>
      <c r="E1253" s="236" t="s">
        <v>19</v>
      </c>
      <c r="F1253" s="237" t="s">
        <v>1665</v>
      </c>
      <c r="G1253" s="234"/>
      <c r="H1253" s="236" t="s">
        <v>19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194</v>
      </c>
      <c r="AU1253" s="243" t="s">
        <v>84</v>
      </c>
      <c r="AV1253" s="13" t="s">
        <v>82</v>
      </c>
      <c r="AW1253" s="13" t="s">
        <v>36</v>
      </c>
      <c r="AX1253" s="13" t="s">
        <v>75</v>
      </c>
      <c r="AY1253" s="243" t="s">
        <v>183</v>
      </c>
    </row>
    <row r="1254" s="13" customFormat="1">
      <c r="A1254" s="13"/>
      <c r="B1254" s="233"/>
      <c r="C1254" s="234"/>
      <c r="D1254" s="235" t="s">
        <v>194</v>
      </c>
      <c r="E1254" s="236" t="s">
        <v>19</v>
      </c>
      <c r="F1254" s="237" t="s">
        <v>1666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194</v>
      </c>
      <c r="AU1254" s="243" t="s">
        <v>84</v>
      </c>
      <c r="AV1254" s="13" t="s">
        <v>82</v>
      </c>
      <c r="AW1254" s="13" t="s">
        <v>36</v>
      </c>
      <c r="AX1254" s="13" t="s">
        <v>75</v>
      </c>
      <c r="AY1254" s="243" t="s">
        <v>183</v>
      </c>
    </row>
    <row r="1255" s="13" customFormat="1">
      <c r="A1255" s="13"/>
      <c r="B1255" s="233"/>
      <c r="C1255" s="234"/>
      <c r="D1255" s="235" t="s">
        <v>194</v>
      </c>
      <c r="E1255" s="236" t="s">
        <v>19</v>
      </c>
      <c r="F1255" s="237" t="s">
        <v>1667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194</v>
      </c>
      <c r="AU1255" s="243" t="s">
        <v>84</v>
      </c>
      <c r="AV1255" s="13" t="s">
        <v>82</v>
      </c>
      <c r="AW1255" s="13" t="s">
        <v>36</v>
      </c>
      <c r="AX1255" s="13" t="s">
        <v>75</v>
      </c>
      <c r="AY1255" s="243" t="s">
        <v>183</v>
      </c>
    </row>
    <row r="1256" s="13" customFormat="1">
      <c r="A1256" s="13"/>
      <c r="B1256" s="233"/>
      <c r="C1256" s="234"/>
      <c r="D1256" s="235" t="s">
        <v>194</v>
      </c>
      <c r="E1256" s="236" t="s">
        <v>19</v>
      </c>
      <c r="F1256" s="237" t="s">
        <v>1668</v>
      </c>
      <c r="G1256" s="234"/>
      <c r="H1256" s="236" t="s">
        <v>19</v>
      </c>
      <c r="I1256" s="238"/>
      <c r="J1256" s="234"/>
      <c r="K1256" s="234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194</v>
      </c>
      <c r="AU1256" s="243" t="s">
        <v>84</v>
      </c>
      <c r="AV1256" s="13" t="s">
        <v>82</v>
      </c>
      <c r="AW1256" s="13" t="s">
        <v>36</v>
      </c>
      <c r="AX1256" s="13" t="s">
        <v>75</v>
      </c>
      <c r="AY1256" s="243" t="s">
        <v>183</v>
      </c>
    </row>
    <row r="1257" s="13" customFormat="1">
      <c r="A1257" s="13"/>
      <c r="B1257" s="233"/>
      <c r="C1257" s="234"/>
      <c r="D1257" s="235" t="s">
        <v>194</v>
      </c>
      <c r="E1257" s="236" t="s">
        <v>19</v>
      </c>
      <c r="F1257" s="237" t="s">
        <v>1669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194</v>
      </c>
      <c r="AU1257" s="243" t="s">
        <v>84</v>
      </c>
      <c r="AV1257" s="13" t="s">
        <v>82</v>
      </c>
      <c r="AW1257" s="13" t="s">
        <v>36</v>
      </c>
      <c r="AX1257" s="13" t="s">
        <v>75</v>
      </c>
      <c r="AY1257" s="243" t="s">
        <v>183</v>
      </c>
    </row>
    <row r="1258" s="13" customFormat="1">
      <c r="A1258" s="13"/>
      <c r="B1258" s="233"/>
      <c r="C1258" s="234"/>
      <c r="D1258" s="235" t="s">
        <v>194</v>
      </c>
      <c r="E1258" s="236" t="s">
        <v>19</v>
      </c>
      <c r="F1258" s="237" t="s">
        <v>1319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194</v>
      </c>
      <c r="AU1258" s="243" t="s">
        <v>84</v>
      </c>
      <c r="AV1258" s="13" t="s">
        <v>82</v>
      </c>
      <c r="AW1258" s="13" t="s">
        <v>36</v>
      </c>
      <c r="AX1258" s="13" t="s">
        <v>75</v>
      </c>
      <c r="AY1258" s="243" t="s">
        <v>183</v>
      </c>
    </row>
    <row r="1259" s="14" customFormat="1">
      <c r="A1259" s="14"/>
      <c r="B1259" s="244"/>
      <c r="C1259" s="245"/>
      <c r="D1259" s="235" t="s">
        <v>194</v>
      </c>
      <c r="E1259" s="246" t="s">
        <v>19</v>
      </c>
      <c r="F1259" s="247" t="s">
        <v>1670</v>
      </c>
      <c r="G1259" s="245"/>
      <c r="H1259" s="248">
        <v>1.5840000000000001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194</v>
      </c>
      <c r="AU1259" s="254" t="s">
        <v>84</v>
      </c>
      <c r="AV1259" s="14" t="s">
        <v>84</v>
      </c>
      <c r="AW1259" s="14" t="s">
        <v>36</v>
      </c>
      <c r="AX1259" s="14" t="s">
        <v>75</v>
      </c>
      <c r="AY1259" s="254" t="s">
        <v>183</v>
      </c>
    </row>
    <row r="1260" s="13" customFormat="1">
      <c r="A1260" s="13"/>
      <c r="B1260" s="233"/>
      <c r="C1260" s="234"/>
      <c r="D1260" s="235" t="s">
        <v>194</v>
      </c>
      <c r="E1260" s="236" t="s">
        <v>19</v>
      </c>
      <c r="F1260" s="237" t="s">
        <v>1671</v>
      </c>
      <c r="G1260" s="234"/>
      <c r="H1260" s="236" t="s">
        <v>19</v>
      </c>
      <c r="I1260" s="238"/>
      <c r="J1260" s="234"/>
      <c r="K1260" s="234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194</v>
      </c>
      <c r="AU1260" s="243" t="s">
        <v>84</v>
      </c>
      <c r="AV1260" s="13" t="s">
        <v>82</v>
      </c>
      <c r="AW1260" s="13" t="s">
        <v>36</v>
      </c>
      <c r="AX1260" s="13" t="s">
        <v>75</v>
      </c>
      <c r="AY1260" s="243" t="s">
        <v>183</v>
      </c>
    </row>
    <row r="1261" s="13" customFormat="1">
      <c r="A1261" s="13"/>
      <c r="B1261" s="233"/>
      <c r="C1261" s="234"/>
      <c r="D1261" s="235" t="s">
        <v>194</v>
      </c>
      <c r="E1261" s="236" t="s">
        <v>19</v>
      </c>
      <c r="F1261" s="237" t="s">
        <v>1672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194</v>
      </c>
      <c r="AU1261" s="243" t="s">
        <v>84</v>
      </c>
      <c r="AV1261" s="13" t="s">
        <v>82</v>
      </c>
      <c r="AW1261" s="13" t="s">
        <v>36</v>
      </c>
      <c r="AX1261" s="13" t="s">
        <v>75</v>
      </c>
      <c r="AY1261" s="243" t="s">
        <v>183</v>
      </c>
    </row>
    <row r="1262" s="13" customFormat="1">
      <c r="A1262" s="13"/>
      <c r="B1262" s="233"/>
      <c r="C1262" s="234"/>
      <c r="D1262" s="235" t="s">
        <v>194</v>
      </c>
      <c r="E1262" s="236" t="s">
        <v>19</v>
      </c>
      <c r="F1262" s="237" t="s">
        <v>1673</v>
      </c>
      <c r="G1262" s="234"/>
      <c r="H1262" s="236" t="s">
        <v>19</v>
      </c>
      <c r="I1262" s="238"/>
      <c r="J1262" s="234"/>
      <c r="K1262" s="234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194</v>
      </c>
      <c r="AU1262" s="243" t="s">
        <v>84</v>
      </c>
      <c r="AV1262" s="13" t="s">
        <v>82</v>
      </c>
      <c r="AW1262" s="13" t="s">
        <v>36</v>
      </c>
      <c r="AX1262" s="13" t="s">
        <v>75</v>
      </c>
      <c r="AY1262" s="243" t="s">
        <v>183</v>
      </c>
    </row>
    <row r="1263" s="13" customFormat="1">
      <c r="A1263" s="13"/>
      <c r="B1263" s="233"/>
      <c r="C1263" s="234"/>
      <c r="D1263" s="235" t="s">
        <v>194</v>
      </c>
      <c r="E1263" s="236" t="s">
        <v>19</v>
      </c>
      <c r="F1263" s="237" t="s">
        <v>1674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194</v>
      </c>
      <c r="AU1263" s="243" t="s">
        <v>84</v>
      </c>
      <c r="AV1263" s="13" t="s">
        <v>82</v>
      </c>
      <c r="AW1263" s="13" t="s">
        <v>36</v>
      </c>
      <c r="AX1263" s="13" t="s">
        <v>75</v>
      </c>
      <c r="AY1263" s="243" t="s">
        <v>183</v>
      </c>
    </row>
    <row r="1264" s="14" customFormat="1">
      <c r="A1264" s="14"/>
      <c r="B1264" s="244"/>
      <c r="C1264" s="245"/>
      <c r="D1264" s="235" t="s">
        <v>194</v>
      </c>
      <c r="E1264" s="246" t="s">
        <v>19</v>
      </c>
      <c r="F1264" s="247" t="s">
        <v>1675</v>
      </c>
      <c r="G1264" s="245"/>
      <c r="H1264" s="248">
        <v>1.417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194</v>
      </c>
      <c r="AU1264" s="254" t="s">
        <v>84</v>
      </c>
      <c r="AV1264" s="14" t="s">
        <v>84</v>
      </c>
      <c r="AW1264" s="14" t="s">
        <v>36</v>
      </c>
      <c r="AX1264" s="14" t="s">
        <v>75</v>
      </c>
      <c r="AY1264" s="254" t="s">
        <v>183</v>
      </c>
    </row>
    <row r="1265" s="15" customFormat="1">
      <c r="A1265" s="15"/>
      <c r="B1265" s="259"/>
      <c r="C1265" s="260"/>
      <c r="D1265" s="235" t="s">
        <v>194</v>
      </c>
      <c r="E1265" s="261" t="s">
        <v>19</v>
      </c>
      <c r="F1265" s="262" t="s">
        <v>320</v>
      </c>
      <c r="G1265" s="260"/>
      <c r="H1265" s="263">
        <v>3.0010000000000003</v>
      </c>
      <c r="I1265" s="264"/>
      <c r="J1265" s="260"/>
      <c r="K1265" s="260"/>
      <c r="L1265" s="265"/>
      <c r="M1265" s="266"/>
      <c r="N1265" s="267"/>
      <c r="O1265" s="267"/>
      <c r="P1265" s="267"/>
      <c r="Q1265" s="267"/>
      <c r="R1265" s="267"/>
      <c r="S1265" s="267"/>
      <c r="T1265" s="268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9" t="s">
        <v>194</v>
      </c>
      <c r="AU1265" s="269" t="s">
        <v>84</v>
      </c>
      <c r="AV1265" s="15" t="s">
        <v>190</v>
      </c>
      <c r="AW1265" s="15" t="s">
        <v>36</v>
      </c>
      <c r="AX1265" s="15" t="s">
        <v>82</v>
      </c>
      <c r="AY1265" s="269" t="s">
        <v>183</v>
      </c>
    </row>
    <row r="1266" s="2" customFormat="1" ht="16.5" customHeight="1">
      <c r="A1266" s="40"/>
      <c r="B1266" s="41"/>
      <c r="C1266" s="215" t="s">
        <v>541</v>
      </c>
      <c r="D1266" s="215" t="s">
        <v>185</v>
      </c>
      <c r="E1266" s="216" t="s">
        <v>1676</v>
      </c>
      <c r="F1266" s="217" t="s">
        <v>1677</v>
      </c>
      <c r="G1266" s="218" t="s">
        <v>304</v>
      </c>
      <c r="H1266" s="219">
        <v>30.010000000000002</v>
      </c>
      <c r="I1266" s="220"/>
      <c r="J1266" s="221">
        <f>ROUND(I1266*H1266,2)</f>
        <v>0</v>
      </c>
      <c r="K1266" s="217" t="s">
        <v>189</v>
      </c>
      <c r="L1266" s="46"/>
      <c r="M1266" s="222" t="s">
        <v>19</v>
      </c>
      <c r="N1266" s="223" t="s">
        <v>46</v>
      </c>
      <c r="O1266" s="86"/>
      <c r="P1266" s="224">
        <f>O1266*H1266</f>
        <v>0</v>
      </c>
      <c r="Q1266" s="224">
        <v>0</v>
      </c>
      <c r="R1266" s="224">
        <f>Q1266*H1266</f>
        <v>0</v>
      </c>
      <c r="S1266" s="224">
        <v>0.089999999999999997</v>
      </c>
      <c r="T1266" s="225">
        <f>S1266*H1266</f>
        <v>2.7008999999999999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6" t="s">
        <v>190</v>
      </c>
      <c r="AT1266" s="226" t="s">
        <v>185</v>
      </c>
      <c r="AU1266" s="226" t="s">
        <v>84</v>
      </c>
      <c r="AY1266" s="19" t="s">
        <v>183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19" t="s">
        <v>82</v>
      </c>
      <c r="BK1266" s="227">
        <f>ROUND(I1266*H1266,2)</f>
        <v>0</v>
      </c>
      <c r="BL1266" s="19" t="s">
        <v>190</v>
      </c>
      <c r="BM1266" s="226" t="s">
        <v>1678</v>
      </c>
    </row>
    <row r="1267" s="2" customFormat="1">
      <c r="A1267" s="40"/>
      <c r="B1267" s="41"/>
      <c r="C1267" s="42"/>
      <c r="D1267" s="228" t="s">
        <v>192</v>
      </c>
      <c r="E1267" s="42"/>
      <c r="F1267" s="229" t="s">
        <v>1679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192</v>
      </c>
      <c r="AU1267" s="19" t="s">
        <v>84</v>
      </c>
    </row>
    <row r="1268" s="13" customFormat="1">
      <c r="A1268" s="13"/>
      <c r="B1268" s="233"/>
      <c r="C1268" s="234"/>
      <c r="D1268" s="235" t="s">
        <v>194</v>
      </c>
      <c r="E1268" s="236" t="s">
        <v>19</v>
      </c>
      <c r="F1268" s="237" t="s">
        <v>1663</v>
      </c>
      <c r="G1268" s="234"/>
      <c r="H1268" s="236" t="s">
        <v>19</v>
      </c>
      <c r="I1268" s="238"/>
      <c r="J1268" s="234"/>
      <c r="K1268" s="234"/>
      <c r="L1268" s="239"/>
      <c r="M1268" s="240"/>
      <c r="N1268" s="241"/>
      <c r="O1268" s="241"/>
      <c r="P1268" s="241"/>
      <c r="Q1268" s="241"/>
      <c r="R1268" s="241"/>
      <c r="S1268" s="241"/>
      <c r="T1268" s="24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3" t="s">
        <v>194</v>
      </c>
      <c r="AU1268" s="243" t="s">
        <v>84</v>
      </c>
      <c r="AV1268" s="13" t="s">
        <v>82</v>
      </c>
      <c r="AW1268" s="13" t="s">
        <v>36</v>
      </c>
      <c r="AX1268" s="13" t="s">
        <v>75</v>
      </c>
      <c r="AY1268" s="243" t="s">
        <v>183</v>
      </c>
    </row>
    <row r="1269" s="13" customFormat="1">
      <c r="A1269" s="13"/>
      <c r="B1269" s="233"/>
      <c r="C1269" s="234"/>
      <c r="D1269" s="235" t="s">
        <v>194</v>
      </c>
      <c r="E1269" s="236" t="s">
        <v>19</v>
      </c>
      <c r="F1269" s="237" t="s">
        <v>1664</v>
      </c>
      <c r="G1269" s="234"/>
      <c r="H1269" s="236" t="s">
        <v>19</v>
      </c>
      <c r="I1269" s="238"/>
      <c r="J1269" s="234"/>
      <c r="K1269" s="234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194</v>
      </c>
      <c r="AU1269" s="243" t="s">
        <v>84</v>
      </c>
      <c r="AV1269" s="13" t="s">
        <v>82</v>
      </c>
      <c r="AW1269" s="13" t="s">
        <v>36</v>
      </c>
      <c r="AX1269" s="13" t="s">
        <v>75</v>
      </c>
      <c r="AY1269" s="243" t="s">
        <v>183</v>
      </c>
    </row>
    <row r="1270" s="13" customFormat="1">
      <c r="A1270" s="13"/>
      <c r="B1270" s="233"/>
      <c r="C1270" s="234"/>
      <c r="D1270" s="235" t="s">
        <v>194</v>
      </c>
      <c r="E1270" s="236" t="s">
        <v>19</v>
      </c>
      <c r="F1270" s="237" t="s">
        <v>1665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194</v>
      </c>
      <c r="AU1270" s="243" t="s">
        <v>84</v>
      </c>
      <c r="AV1270" s="13" t="s">
        <v>82</v>
      </c>
      <c r="AW1270" s="13" t="s">
        <v>36</v>
      </c>
      <c r="AX1270" s="13" t="s">
        <v>75</v>
      </c>
      <c r="AY1270" s="243" t="s">
        <v>183</v>
      </c>
    </row>
    <row r="1271" s="13" customFormat="1">
      <c r="A1271" s="13"/>
      <c r="B1271" s="233"/>
      <c r="C1271" s="234"/>
      <c r="D1271" s="235" t="s">
        <v>194</v>
      </c>
      <c r="E1271" s="236" t="s">
        <v>19</v>
      </c>
      <c r="F1271" s="237" t="s">
        <v>1666</v>
      </c>
      <c r="G1271" s="234"/>
      <c r="H1271" s="236" t="s">
        <v>19</v>
      </c>
      <c r="I1271" s="238"/>
      <c r="J1271" s="234"/>
      <c r="K1271" s="234"/>
      <c r="L1271" s="239"/>
      <c r="M1271" s="240"/>
      <c r="N1271" s="241"/>
      <c r="O1271" s="241"/>
      <c r="P1271" s="241"/>
      <c r="Q1271" s="241"/>
      <c r="R1271" s="241"/>
      <c r="S1271" s="241"/>
      <c r="T1271" s="24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3" t="s">
        <v>194</v>
      </c>
      <c r="AU1271" s="243" t="s">
        <v>84</v>
      </c>
      <c r="AV1271" s="13" t="s">
        <v>82</v>
      </c>
      <c r="AW1271" s="13" t="s">
        <v>36</v>
      </c>
      <c r="AX1271" s="13" t="s">
        <v>75</v>
      </c>
      <c r="AY1271" s="243" t="s">
        <v>183</v>
      </c>
    </row>
    <row r="1272" s="13" customFormat="1">
      <c r="A1272" s="13"/>
      <c r="B1272" s="233"/>
      <c r="C1272" s="234"/>
      <c r="D1272" s="235" t="s">
        <v>194</v>
      </c>
      <c r="E1272" s="236" t="s">
        <v>19</v>
      </c>
      <c r="F1272" s="237" t="s">
        <v>1667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194</v>
      </c>
      <c r="AU1272" s="243" t="s">
        <v>84</v>
      </c>
      <c r="AV1272" s="13" t="s">
        <v>82</v>
      </c>
      <c r="AW1272" s="13" t="s">
        <v>36</v>
      </c>
      <c r="AX1272" s="13" t="s">
        <v>75</v>
      </c>
      <c r="AY1272" s="243" t="s">
        <v>183</v>
      </c>
    </row>
    <row r="1273" s="13" customFormat="1">
      <c r="A1273" s="13"/>
      <c r="B1273" s="233"/>
      <c r="C1273" s="234"/>
      <c r="D1273" s="235" t="s">
        <v>194</v>
      </c>
      <c r="E1273" s="236" t="s">
        <v>19</v>
      </c>
      <c r="F1273" s="237" t="s">
        <v>1668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194</v>
      </c>
      <c r="AU1273" s="243" t="s">
        <v>84</v>
      </c>
      <c r="AV1273" s="13" t="s">
        <v>82</v>
      </c>
      <c r="AW1273" s="13" t="s">
        <v>36</v>
      </c>
      <c r="AX1273" s="13" t="s">
        <v>75</v>
      </c>
      <c r="AY1273" s="243" t="s">
        <v>183</v>
      </c>
    </row>
    <row r="1274" s="13" customFormat="1">
      <c r="A1274" s="13"/>
      <c r="B1274" s="233"/>
      <c r="C1274" s="234"/>
      <c r="D1274" s="235" t="s">
        <v>194</v>
      </c>
      <c r="E1274" s="236" t="s">
        <v>19</v>
      </c>
      <c r="F1274" s="237" t="s">
        <v>1669</v>
      </c>
      <c r="G1274" s="234"/>
      <c r="H1274" s="236" t="s">
        <v>19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194</v>
      </c>
      <c r="AU1274" s="243" t="s">
        <v>84</v>
      </c>
      <c r="AV1274" s="13" t="s">
        <v>82</v>
      </c>
      <c r="AW1274" s="13" t="s">
        <v>36</v>
      </c>
      <c r="AX1274" s="13" t="s">
        <v>75</v>
      </c>
      <c r="AY1274" s="243" t="s">
        <v>183</v>
      </c>
    </row>
    <row r="1275" s="13" customFormat="1">
      <c r="A1275" s="13"/>
      <c r="B1275" s="233"/>
      <c r="C1275" s="234"/>
      <c r="D1275" s="235" t="s">
        <v>194</v>
      </c>
      <c r="E1275" s="236" t="s">
        <v>19</v>
      </c>
      <c r="F1275" s="237" t="s">
        <v>1319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194</v>
      </c>
      <c r="AU1275" s="243" t="s">
        <v>84</v>
      </c>
      <c r="AV1275" s="13" t="s">
        <v>82</v>
      </c>
      <c r="AW1275" s="13" t="s">
        <v>36</v>
      </c>
      <c r="AX1275" s="13" t="s">
        <v>75</v>
      </c>
      <c r="AY1275" s="243" t="s">
        <v>183</v>
      </c>
    </row>
    <row r="1276" s="14" customFormat="1">
      <c r="A1276" s="14"/>
      <c r="B1276" s="244"/>
      <c r="C1276" s="245"/>
      <c r="D1276" s="235" t="s">
        <v>194</v>
      </c>
      <c r="E1276" s="246" t="s">
        <v>19</v>
      </c>
      <c r="F1276" s="247" t="s">
        <v>1680</v>
      </c>
      <c r="G1276" s="245"/>
      <c r="H1276" s="248">
        <v>15.84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194</v>
      </c>
      <c r="AU1276" s="254" t="s">
        <v>84</v>
      </c>
      <c r="AV1276" s="14" t="s">
        <v>84</v>
      </c>
      <c r="AW1276" s="14" t="s">
        <v>36</v>
      </c>
      <c r="AX1276" s="14" t="s">
        <v>75</v>
      </c>
      <c r="AY1276" s="254" t="s">
        <v>183</v>
      </c>
    </row>
    <row r="1277" s="13" customFormat="1">
      <c r="A1277" s="13"/>
      <c r="B1277" s="233"/>
      <c r="C1277" s="234"/>
      <c r="D1277" s="235" t="s">
        <v>194</v>
      </c>
      <c r="E1277" s="236" t="s">
        <v>19</v>
      </c>
      <c r="F1277" s="237" t="s">
        <v>1671</v>
      </c>
      <c r="G1277" s="234"/>
      <c r="H1277" s="236" t="s">
        <v>19</v>
      </c>
      <c r="I1277" s="238"/>
      <c r="J1277" s="234"/>
      <c r="K1277" s="234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194</v>
      </c>
      <c r="AU1277" s="243" t="s">
        <v>84</v>
      </c>
      <c r="AV1277" s="13" t="s">
        <v>82</v>
      </c>
      <c r="AW1277" s="13" t="s">
        <v>36</v>
      </c>
      <c r="AX1277" s="13" t="s">
        <v>75</v>
      </c>
      <c r="AY1277" s="243" t="s">
        <v>183</v>
      </c>
    </row>
    <row r="1278" s="13" customFormat="1">
      <c r="A1278" s="13"/>
      <c r="B1278" s="233"/>
      <c r="C1278" s="234"/>
      <c r="D1278" s="235" t="s">
        <v>194</v>
      </c>
      <c r="E1278" s="236" t="s">
        <v>19</v>
      </c>
      <c r="F1278" s="237" t="s">
        <v>1672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194</v>
      </c>
      <c r="AU1278" s="243" t="s">
        <v>84</v>
      </c>
      <c r="AV1278" s="13" t="s">
        <v>82</v>
      </c>
      <c r="AW1278" s="13" t="s">
        <v>36</v>
      </c>
      <c r="AX1278" s="13" t="s">
        <v>75</v>
      </c>
      <c r="AY1278" s="243" t="s">
        <v>183</v>
      </c>
    </row>
    <row r="1279" s="13" customFormat="1">
      <c r="A1279" s="13"/>
      <c r="B1279" s="233"/>
      <c r="C1279" s="234"/>
      <c r="D1279" s="235" t="s">
        <v>194</v>
      </c>
      <c r="E1279" s="236" t="s">
        <v>19</v>
      </c>
      <c r="F1279" s="237" t="s">
        <v>1673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194</v>
      </c>
      <c r="AU1279" s="243" t="s">
        <v>84</v>
      </c>
      <c r="AV1279" s="13" t="s">
        <v>82</v>
      </c>
      <c r="AW1279" s="13" t="s">
        <v>36</v>
      </c>
      <c r="AX1279" s="13" t="s">
        <v>75</v>
      </c>
      <c r="AY1279" s="243" t="s">
        <v>183</v>
      </c>
    </row>
    <row r="1280" s="13" customFormat="1">
      <c r="A1280" s="13"/>
      <c r="B1280" s="233"/>
      <c r="C1280" s="234"/>
      <c r="D1280" s="235" t="s">
        <v>194</v>
      </c>
      <c r="E1280" s="236" t="s">
        <v>19</v>
      </c>
      <c r="F1280" s="237" t="s">
        <v>1674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194</v>
      </c>
      <c r="AU1280" s="243" t="s">
        <v>84</v>
      </c>
      <c r="AV1280" s="13" t="s">
        <v>82</v>
      </c>
      <c r="AW1280" s="13" t="s">
        <v>36</v>
      </c>
      <c r="AX1280" s="13" t="s">
        <v>75</v>
      </c>
      <c r="AY1280" s="243" t="s">
        <v>183</v>
      </c>
    </row>
    <row r="1281" s="14" customFormat="1">
      <c r="A1281" s="14"/>
      <c r="B1281" s="244"/>
      <c r="C1281" s="245"/>
      <c r="D1281" s="235" t="s">
        <v>194</v>
      </c>
      <c r="E1281" s="246" t="s">
        <v>19</v>
      </c>
      <c r="F1281" s="247" t="s">
        <v>1681</v>
      </c>
      <c r="G1281" s="245"/>
      <c r="H1281" s="248">
        <v>14.17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194</v>
      </c>
      <c r="AU1281" s="254" t="s">
        <v>84</v>
      </c>
      <c r="AV1281" s="14" t="s">
        <v>84</v>
      </c>
      <c r="AW1281" s="14" t="s">
        <v>36</v>
      </c>
      <c r="AX1281" s="14" t="s">
        <v>75</v>
      </c>
      <c r="AY1281" s="254" t="s">
        <v>183</v>
      </c>
    </row>
    <row r="1282" s="15" customFormat="1">
      <c r="A1282" s="15"/>
      <c r="B1282" s="259"/>
      <c r="C1282" s="260"/>
      <c r="D1282" s="235" t="s">
        <v>194</v>
      </c>
      <c r="E1282" s="261" t="s">
        <v>19</v>
      </c>
      <c r="F1282" s="262" t="s">
        <v>320</v>
      </c>
      <c r="G1282" s="260"/>
      <c r="H1282" s="263">
        <v>30.009999999999998</v>
      </c>
      <c r="I1282" s="264"/>
      <c r="J1282" s="260"/>
      <c r="K1282" s="260"/>
      <c r="L1282" s="265"/>
      <c r="M1282" s="266"/>
      <c r="N1282" s="267"/>
      <c r="O1282" s="267"/>
      <c r="P1282" s="267"/>
      <c r="Q1282" s="267"/>
      <c r="R1282" s="267"/>
      <c r="S1282" s="267"/>
      <c r="T1282" s="268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9" t="s">
        <v>194</v>
      </c>
      <c r="AU1282" s="269" t="s">
        <v>84</v>
      </c>
      <c r="AV1282" s="15" t="s">
        <v>190</v>
      </c>
      <c r="AW1282" s="15" t="s">
        <v>36</v>
      </c>
      <c r="AX1282" s="15" t="s">
        <v>82</v>
      </c>
      <c r="AY1282" s="269" t="s">
        <v>183</v>
      </c>
    </row>
    <row r="1283" s="2" customFormat="1" ht="21.75" customHeight="1">
      <c r="A1283" s="40"/>
      <c r="B1283" s="41"/>
      <c r="C1283" s="215" t="s">
        <v>1682</v>
      </c>
      <c r="D1283" s="215" t="s">
        <v>185</v>
      </c>
      <c r="E1283" s="216" t="s">
        <v>1683</v>
      </c>
      <c r="F1283" s="217" t="s">
        <v>1684</v>
      </c>
      <c r="G1283" s="218" t="s">
        <v>229</v>
      </c>
      <c r="H1283" s="219">
        <v>3.0009999999999999</v>
      </c>
      <c r="I1283" s="220"/>
      <c r="J1283" s="221">
        <f>ROUND(I1283*H1283,2)</f>
        <v>0</v>
      </c>
      <c r="K1283" s="217" t="s">
        <v>189</v>
      </c>
      <c r="L1283" s="46"/>
      <c r="M1283" s="222" t="s">
        <v>19</v>
      </c>
      <c r="N1283" s="223" t="s">
        <v>46</v>
      </c>
      <c r="O1283" s="86"/>
      <c r="P1283" s="224">
        <f>O1283*H1283</f>
        <v>0</v>
      </c>
      <c r="Q1283" s="224">
        <v>0</v>
      </c>
      <c r="R1283" s="224">
        <f>Q1283*H1283</f>
        <v>0</v>
      </c>
      <c r="S1283" s="224">
        <v>1.3999999999999999</v>
      </c>
      <c r="T1283" s="225">
        <f>S1283*H1283</f>
        <v>4.2013999999999996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190</v>
      </c>
      <c r="AT1283" s="226" t="s">
        <v>185</v>
      </c>
      <c r="AU1283" s="226" t="s">
        <v>84</v>
      </c>
      <c r="AY1283" s="19" t="s">
        <v>183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82</v>
      </c>
      <c r="BK1283" s="227">
        <f>ROUND(I1283*H1283,2)</f>
        <v>0</v>
      </c>
      <c r="BL1283" s="19" t="s">
        <v>190</v>
      </c>
      <c r="BM1283" s="226" t="s">
        <v>1685</v>
      </c>
    </row>
    <row r="1284" s="2" customFormat="1">
      <c r="A1284" s="40"/>
      <c r="B1284" s="41"/>
      <c r="C1284" s="42"/>
      <c r="D1284" s="228" t="s">
        <v>192</v>
      </c>
      <c r="E1284" s="42"/>
      <c r="F1284" s="229" t="s">
        <v>1686</v>
      </c>
      <c r="G1284" s="42"/>
      <c r="H1284" s="42"/>
      <c r="I1284" s="230"/>
      <c r="J1284" s="42"/>
      <c r="K1284" s="42"/>
      <c r="L1284" s="46"/>
      <c r="M1284" s="231"/>
      <c r="N1284" s="232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192</v>
      </c>
      <c r="AU1284" s="19" t="s">
        <v>84</v>
      </c>
    </row>
    <row r="1285" s="13" customFormat="1">
      <c r="A1285" s="13"/>
      <c r="B1285" s="233"/>
      <c r="C1285" s="234"/>
      <c r="D1285" s="235" t="s">
        <v>194</v>
      </c>
      <c r="E1285" s="236" t="s">
        <v>19</v>
      </c>
      <c r="F1285" s="237" t="s">
        <v>1663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194</v>
      </c>
      <c r="AU1285" s="243" t="s">
        <v>84</v>
      </c>
      <c r="AV1285" s="13" t="s">
        <v>82</v>
      </c>
      <c r="AW1285" s="13" t="s">
        <v>36</v>
      </c>
      <c r="AX1285" s="13" t="s">
        <v>75</v>
      </c>
      <c r="AY1285" s="243" t="s">
        <v>183</v>
      </c>
    </row>
    <row r="1286" s="13" customFormat="1">
      <c r="A1286" s="13"/>
      <c r="B1286" s="233"/>
      <c r="C1286" s="234"/>
      <c r="D1286" s="235" t="s">
        <v>194</v>
      </c>
      <c r="E1286" s="236" t="s">
        <v>19</v>
      </c>
      <c r="F1286" s="237" t="s">
        <v>1664</v>
      </c>
      <c r="G1286" s="234"/>
      <c r="H1286" s="236" t="s">
        <v>19</v>
      </c>
      <c r="I1286" s="238"/>
      <c r="J1286" s="234"/>
      <c r="K1286" s="234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194</v>
      </c>
      <c r="AU1286" s="243" t="s">
        <v>84</v>
      </c>
      <c r="AV1286" s="13" t="s">
        <v>82</v>
      </c>
      <c r="AW1286" s="13" t="s">
        <v>36</v>
      </c>
      <c r="AX1286" s="13" t="s">
        <v>75</v>
      </c>
      <c r="AY1286" s="243" t="s">
        <v>183</v>
      </c>
    </row>
    <row r="1287" s="13" customFormat="1">
      <c r="A1287" s="13"/>
      <c r="B1287" s="233"/>
      <c r="C1287" s="234"/>
      <c r="D1287" s="235" t="s">
        <v>194</v>
      </c>
      <c r="E1287" s="236" t="s">
        <v>19</v>
      </c>
      <c r="F1287" s="237" t="s">
        <v>1665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194</v>
      </c>
      <c r="AU1287" s="243" t="s">
        <v>84</v>
      </c>
      <c r="AV1287" s="13" t="s">
        <v>82</v>
      </c>
      <c r="AW1287" s="13" t="s">
        <v>36</v>
      </c>
      <c r="AX1287" s="13" t="s">
        <v>75</v>
      </c>
      <c r="AY1287" s="243" t="s">
        <v>183</v>
      </c>
    </row>
    <row r="1288" s="13" customFormat="1">
      <c r="A1288" s="13"/>
      <c r="B1288" s="233"/>
      <c r="C1288" s="234"/>
      <c r="D1288" s="235" t="s">
        <v>194</v>
      </c>
      <c r="E1288" s="236" t="s">
        <v>19</v>
      </c>
      <c r="F1288" s="237" t="s">
        <v>1666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194</v>
      </c>
      <c r="AU1288" s="243" t="s">
        <v>84</v>
      </c>
      <c r="AV1288" s="13" t="s">
        <v>82</v>
      </c>
      <c r="AW1288" s="13" t="s">
        <v>36</v>
      </c>
      <c r="AX1288" s="13" t="s">
        <v>75</v>
      </c>
      <c r="AY1288" s="243" t="s">
        <v>183</v>
      </c>
    </row>
    <row r="1289" s="13" customFormat="1">
      <c r="A1289" s="13"/>
      <c r="B1289" s="233"/>
      <c r="C1289" s="234"/>
      <c r="D1289" s="235" t="s">
        <v>194</v>
      </c>
      <c r="E1289" s="236" t="s">
        <v>19</v>
      </c>
      <c r="F1289" s="237" t="s">
        <v>1667</v>
      </c>
      <c r="G1289" s="234"/>
      <c r="H1289" s="236" t="s">
        <v>19</v>
      </c>
      <c r="I1289" s="238"/>
      <c r="J1289" s="234"/>
      <c r="K1289" s="234"/>
      <c r="L1289" s="239"/>
      <c r="M1289" s="240"/>
      <c r="N1289" s="241"/>
      <c r="O1289" s="241"/>
      <c r="P1289" s="241"/>
      <c r="Q1289" s="241"/>
      <c r="R1289" s="241"/>
      <c r="S1289" s="241"/>
      <c r="T1289" s="24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3" t="s">
        <v>194</v>
      </c>
      <c r="AU1289" s="243" t="s">
        <v>84</v>
      </c>
      <c r="AV1289" s="13" t="s">
        <v>82</v>
      </c>
      <c r="AW1289" s="13" t="s">
        <v>36</v>
      </c>
      <c r="AX1289" s="13" t="s">
        <v>75</v>
      </c>
      <c r="AY1289" s="243" t="s">
        <v>183</v>
      </c>
    </row>
    <row r="1290" s="13" customFormat="1">
      <c r="A1290" s="13"/>
      <c r="B1290" s="233"/>
      <c r="C1290" s="234"/>
      <c r="D1290" s="235" t="s">
        <v>194</v>
      </c>
      <c r="E1290" s="236" t="s">
        <v>19</v>
      </c>
      <c r="F1290" s="237" t="s">
        <v>1668</v>
      </c>
      <c r="G1290" s="234"/>
      <c r="H1290" s="236" t="s">
        <v>19</v>
      </c>
      <c r="I1290" s="238"/>
      <c r="J1290" s="234"/>
      <c r="K1290" s="234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194</v>
      </c>
      <c r="AU1290" s="243" t="s">
        <v>84</v>
      </c>
      <c r="AV1290" s="13" t="s">
        <v>82</v>
      </c>
      <c r="AW1290" s="13" t="s">
        <v>36</v>
      </c>
      <c r="AX1290" s="13" t="s">
        <v>75</v>
      </c>
      <c r="AY1290" s="243" t="s">
        <v>183</v>
      </c>
    </row>
    <row r="1291" s="13" customFormat="1">
      <c r="A1291" s="13"/>
      <c r="B1291" s="233"/>
      <c r="C1291" s="234"/>
      <c r="D1291" s="235" t="s">
        <v>194</v>
      </c>
      <c r="E1291" s="236" t="s">
        <v>19</v>
      </c>
      <c r="F1291" s="237" t="s">
        <v>1669</v>
      </c>
      <c r="G1291" s="234"/>
      <c r="H1291" s="236" t="s">
        <v>19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3" t="s">
        <v>194</v>
      </c>
      <c r="AU1291" s="243" t="s">
        <v>84</v>
      </c>
      <c r="AV1291" s="13" t="s">
        <v>82</v>
      </c>
      <c r="AW1291" s="13" t="s">
        <v>36</v>
      </c>
      <c r="AX1291" s="13" t="s">
        <v>75</v>
      </c>
      <c r="AY1291" s="243" t="s">
        <v>183</v>
      </c>
    </row>
    <row r="1292" s="13" customFormat="1">
      <c r="A1292" s="13"/>
      <c r="B1292" s="233"/>
      <c r="C1292" s="234"/>
      <c r="D1292" s="235" t="s">
        <v>194</v>
      </c>
      <c r="E1292" s="236" t="s">
        <v>19</v>
      </c>
      <c r="F1292" s="237" t="s">
        <v>1319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194</v>
      </c>
      <c r="AU1292" s="243" t="s">
        <v>84</v>
      </c>
      <c r="AV1292" s="13" t="s">
        <v>82</v>
      </c>
      <c r="AW1292" s="13" t="s">
        <v>36</v>
      </c>
      <c r="AX1292" s="13" t="s">
        <v>75</v>
      </c>
      <c r="AY1292" s="243" t="s">
        <v>183</v>
      </c>
    </row>
    <row r="1293" s="14" customFormat="1">
      <c r="A1293" s="14"/>
      <c r="B1293" s="244"/>
      <c r="C1293" s="245"/>
      <c r="D1293" s="235" t="s">
        <v>194</v>
      </c>
      <c r="E1293" s="246" t="s">
        <v>19</v>
      </c>
      <c r="F1293" s="247" t="s">
        <v>1670</v>
      </c>
      <c r="G1293" s="245"/>
      <c r="H1293" s="248">
        <v>1.5840000000000001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194</v>
      </c>
      <c r="AU1293" s="254" t="s">
        <v>84</v>
      </c>
      <c r="AV1293" s="14" t="s">
        <v>84</v>
      </c>
      <c r="AW1293" s="14" t="s">
        <v>36</v>
      </c>
      <c r="AX1293" s="14" t="s">
        <v>75</v>
      </c>
      <c r="AY1293" s="254" t="s">
        <v>183</v>
      </c>
    </row>
    <row r="1294" s="13" customFormat="1">
      <c r="A1294" s="13"/>
      <c r="B1294" s="233"/>
      <c r="C1294" s="234"/>
      <c r="D1294" s="235" t="s">
        <v>194</v>
      </c>
      <c r="E1294" s="236" t="s">
        <v>19</v>
      </c>
      <c r="F1294" s="237" t="s">
        <v>1671</v>
      </c>
      <c r="G1294" s="234"/>
      <c r="H1294" s="236" t="s">
        <v>19</v>
      </c>
      <c r="I1294" s="238"/>
      <c r="J1294" s="234"/>
      <c r="K1294" s="234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194</v>
      </c>
      <c r="AU1294" s="243" t="s">
        <v>84</v>
      </c>
      <c r="AV1294" s="13" t="s">
        <v>82</v>
      </c>
      <c r="AW1294" s="13" t="s">
        <v>36</v>
      </c>
      <c r="AX1294" s="13" t="s">
        <v>75</v>
      </c>
      <c r="AY1294" s="243" t="s">
        <v>183</v>
      </c>
    </row>
    <row r="1295" s="13" customFormat="1">
      <c r="A1295" s="13"/>
      <c r="B1295" s="233"/>
      <c r="C1295" s="234"/>
      <c r="D1295" s="235" t="s">
        <v>194</v>
      </c>
      <c r="E1295" s="236" t="s">
        <v>19</v>
      </c>
      <c r="F1295" s="237" t="s">
        <v>1672</v>
      </c>
      <c r="G1295" s="234"/>
      <c r="H1295" s="236" t="s">
        <v>19</v>
      </c>
      <c r="I1295" s="238"/>
      <c r="J1295" s="234"/>
      <c r="K1295" s="234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3" t="s">
        <v>194</v>
      </c>
      <c r="AU1295" s="243" t="s">
        <v>84</v>
      </c>
      <c r="AV1295" s="13" t="s">
        <v>82</v>
      </c>
      <c r="AW1295" s="13" t="s">
        <v>36</v>
      </c>
      <c r="AX1295" s="13" t="s">
        <v>75</v>
      </c>
      <c r="AY1295" s="243" t="s">
        <v>183</v>
      </c>
    </row>
    <row r="1296" s="13" customFormat="1">
      <c r="A1296" s="13"/>
      <c r="B1296" s="233"/>
      <c r="C1296" s="234"/>
      <c r="D1296" s="235" t="s">
        <v>194</v>
      </c>
      <c r="E1296" s="236" t="s">
        <v>19</v>
      </c>
      <c r="F1296" s="237" t="s">
        <v>1673</v>
      </c>
      <c r="G1296" s="234"/>
      <c r="H1296" s="236" t="s">
        <v>19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194</v>
      </c>
      <c r="AU1296" s="243" t="s">
        <v>84</v>
      </c>
      <c r="AV1296" s="13" t="s">
        <v>82</v>
      </c>
      <c r="AW1296" s="13" t="s">
        <v>36</v>
      </c>
      <c r="AX1296" s="13" t="s">
        <v>75</v>
      </c>
      <c r="AY1296" s="243" t="s">
        <v>183</v>
      </c>
    </row>
    <row r="1297" s="13" customFormat="1">
      <c r="A1297" s="13"/>
      <c r="B1297" s="233"/>
      <c r="C1297" s="234"/>
      <c r="D1297" s="235" t="s">
        <v>194</v>
      </c>
      <c r="E1297" s="236" t="s">
        <v>19</v>
      </c>
      <c r="F1297" s="237" t="s">
        <v>1674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194</v>
      </c>
      <c r="AU1297" s="243" t="s">
        <v>84</v>
      </c>
      <c r="AV1297" s="13" t="s">
        <v>82</v>
      </c>
      <c r="AW1297" s="13" t="s">
        <v>36</v>
      </c>
      <c r="AX1297" s="13" t="s">
        <v>75</v>
      </c>
      <c r="AY1297" s="243" t="s">
        <v>183</v>
      </c>
    </row>
    <row r="1298" s="14" customFormat="1">
      <c r="A1298" s="14"/>
      <c r="B1298" s="244"/>
      <c r="C1298" s="245"/>
      <c r="D1298" s="235" t="s">
        <v>194</v>
      </c>
      <c r="E1298" s="246" t="s">
        <v>19</v>
      </c>
      <c r="F1298" s="247" t="s">
        <v>1675</v>
      </c>
      <c r="G1298" s="245"/>
      <c r="H1298" s="248">
        <v>1.417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194</v>
      </c>
      <c r="AU1298" s="254" t="s">
        <v>84</v>
      </c>
      <c r="AV1298" s="14" t="s">
        <v>84</v>
      </c>
      <c r="AW1298" s="14" t="s">
        <v>36</v>
      </c>
      <c r="AX1298" s="14" t="s">
        <v>75</v>
      </c>
      <c r="AY1298" s="254" t="s">
        <v>183</v>
      </c>
    </row>
    <row r="1299" s="15" customFormat="1">
      <c r="A1299" s="15"/>
      <c r="B1299" s="259"/>
      <c r="C1299" s="260"/>
      <c r="D1299" s="235" t="s">
        <v>194</v>
      </c>
      <c r="E1299" s="261" t="s">
        <v>19</v>
      </c>
      <c r="F1299" s="262" t="s">
        <v>320</v>
      </c>
      <c r="G1299" s="260"/>
      <c r="H1299" s="263">
        <v>3.0010000000000003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9" t="s">
        <v>194</v>
      </c>
      <c r="AU1299" s="269" t="s">
        <v>84</v>
      </c>
      <c r="AV1299" s="15" t="s">
        <v>190</v>
      </c>
      <c r="AW1299" s="15" t="s">
        <v>36</v>
      </c>
      <c r="AX1299" s="15" t="s">
        <v>82</v>
      </c>
      <c r="AY1299" s="269" t="s">
        <v>183</v>
      </c>
    </row>
    <row r="1300" s="2" customFormat="1" ht="24.15" customHeight="1">
      <c r="A1300" s="40"/>
      <c r="B1300" s="41"/>
      <c r="C1300" s="215" t="s">
        <v>544</v>
      </c>
      <c r="D1300" s="215" t="s">
        <v>185</v>
      </c>
      <c r="E1300" s="216" t="s">
        <v>1687</v>
      </c>
      <c r="F1300" s="217" t="s">
        <v>1688</v>
      </c>
      <c r="G1300" s="218" t="s">
        <v>304</v>
      </c>
      <c r="H1300" s="219">
        <v>2.48</v>
      </c>
      <c r="I1300" s="220"/>
      <c r="J1300" s="221">
        <f>ROUND(I1300*H1300,2)</f>
        <v>0</v>
      </c>
      <c r="K1300" s="217" t="s">
        <v>189</v>
      </c>
      <c r="L1300" s="46"/>
      <c r="M1300" s="222" t="s">
        <v>19</v>
      </c>
      <c r="N1300" s="223" t="s">
        <v>46</v>
      </c>
      <c r="O1300" s="86"/>
      <c r="P1300" s="224">
        <f>O1300*H1300</f>
        <v>0</v>
      </c>
      <c r="Q1300" s="224">
        <v>0</v>
      </c>
      <c r="R1300" s="224">
        <f>Q1300*H1300</f>
        <v>0</v>
      </c>
      <c r="S1300" s="224">
        <v>0.037999999999999999</v>
      </c>
      <c r="T1300" s="225">
        <f>S1300*H1300</f>
        <v>0.09423999999999999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6" t="s">
        <v>190</v>
      </c>
      <c r="AT1300" s="226" t="s">
        <v>185</v>
      </c>
      <c r="AU1300" s="226" t="s">
        <v>84</v>
      </c>
      <c r="AY1300" s="19" t="s">
        <v>183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9" t="s">
        <v>82</v>
      </c>
      <c r="BK1300" s="227">
        <f>ROUND(I1300*H1300,2)</f>
        <v>0</v>
      </c>
      <c r="BL1300" s="19" t="s">
        <v>190</v>
      </c>
      <c r="BM1300" s="226" t="s">
        <v>1689</v>
      </c>
    </row>
    <row r="1301" s="2" customFormat="1">
      <c r="A1301" s="40"/>
      <c r="B1301" s="41"/>
      <c r="C1301" s="42"/>
      <c r="D1301" s="228" t="s">
        <v>192</v>
      </c>
      <c r="E1301" s="42"/>
      <c r="F1301" s="229" t="s">
        <v>1690</v>
      </c>
      <c r="G1301" s="42"/>
      <c r="H1301" s="42"/>
      <c r="I1301" s="230"/>
      <c r="J1301" s="42"/>
      <c r="K1301" s="42"/>
      <c r="L1301" s="46"/>
      <c r="M1301" s="231"/>
      <c r="N1301" s="232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192</v>
      </c>
      <c r="AU1301" s="19" t="s">
        <v>84</v>
      </c>
    </row>
    <row r="1302" s="13" customFormat="1">
      <c r="A1302" s="13"/>
      <c r="B1302" s="233"/>
      <c r="C1302" s="234"/>
      <c r="D1302" s="235" t="s">
        <v>194</v>
      </c>
      <c r="E1302" s="236" t="s">
        <v>19</v>
      </c>
      <c r="F1302" s="237" t="s">
        <v>1691</v>
      </c>
      <c r="G1302" s="234"/>
      <c r="H1302" s="236" t="s">
        <v>19</v>
      </c>
      <c r="I1302" s="238"/>
      <c r="J1302" s="234"/>
      <c r="K1302" s="234"/>
      <c r="L1302" s="239"/>
      <c r="M1302" s="240"/>
      <c r="N1302" s="241"/>
      <c r="O1302" s="241"/>
      <c r="P1302" s="241"/>
      <c r="Q1302" s="241"/>
      <c r="R1302" s="241"/>
      <c r="S1302" s="241"/>
      <c r="T1302" s="24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3" t="s">
        <v>194</v>
      </c>
      <c r="AU1302" s="243" t="s">
        <v>84</v>
      </c>
      <c r="AV1302" s="13" t="s">
        <v>82</v>
      </c>
      <c r="AW1302" s="13" t="s">
        <v>36</v>
      </c>
      <c r="AX1302" s="13" t="s">
        <v>75</v>
      </c>
      <c r="AY1302" s="243" t="s">
        <v>183</v>
      </c>
    </row>
    <row r="1303" s="13" customFormat="1">
      <c r="A1303" s="13"/>
      <c r="B1303" s="233"/>
      <c r="C1303" s="234"/>
      <c r="D1303" s="235" t="s">
        <v>194</v>
      </c>
      <c r="E1303" s="236" t="s">
        <v>19</v>
      </c>
      <c r="F1303" s="237" t="s">
        <v>1692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194</v>
      </c>
      <c r="AU1303" s="243" t="s">
        <v>84</v>
      </c>
      <c r="AV1303" s="13" t="s">
        <v>82</v>
      </c>
      <c r="AW1303" s="13" t="s">
        <v>36</v>
      </c>
      <c r="AX1303" s="13" t="s">
        <v>75</v>
      </c>
      <c r="AY1303" s="243" t="s">
        <v>183</v>
      </c>
    </row>
    <row r="1304" s="13" customFormat="1">
      <c r="A1304" s="13"/>
      <c r="B1304" s="233"/>
      <c r="C1304" s="234"/>
      <c r="D1304" s="235" t="s">
        <v>194</v>
      </c>
      <c r="E1304" s="236" t="s">
        <v>19</v>
      </c>
      <c r="F1304" s="237" t="s">
        <v>1693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194</v>
      </c>
      <c r="AU1304" s="243" t="s">
        <v>84</v>
      </c>
      <c r="AV1304" s="13" t="s">
        <v>82</v>
      </c>
      <c r="AW1304" s="13" t="s">
        <v>36</v>
      </c>
      <c r="AX1304" s="13" t="s">
        <v>75</v>
      </c>
      <c r="AY1304" s="243" t="s">
        <v>183</v>
      </c>
    </row>
    <row r="1305" s="14" customFormat="1">
      <c r="A1305" s="14"/>
      <c r="B1305" s="244"/>
      <c r="C1305" s="245"/>
      <c r="D1305" s="235" t="s">
        <v>194</v>
      </c>
      <c r="E1305" s="246" t="s">
        <v>19</v>
      </c>
      <c r="F1305" s="247" t="s">
        <v>1694</v>
      </c>
      <c r="G1305" s="245"/>
      <c r="H1305" s="248">
        <v>2.48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194</v>
      </c>
      <c r="AU1305" s="254" t="s">
        <v>84</v>
      </c>
      <c r="AV1305" s="14" t="s">
        <v>84</v>
      </c>
      <c r="AW1305" s="14" t="s">
        <v>36</v>
      </c>
      <c r="AX1305" s="14" t="s">
        <v>75</v>
      </c>
      <c r="AY1305" s="254" t="s">
        <v>183</v>
      </c>
    </row>
    <row r="1306" s="13" customFormat="1">
      <c r="A1306" s="13"/>
      <c r="B1306" s="233"/>
      <c r="C1306" s="234"/>
      <c r="D1306" s="235" t="s">
        <v>194</v>
      </c>
      <c r="E1306" s="236" t="s">
        <v>19</v>
      </c>
      <c r="F1306" s="237" t="s">
        <v>1695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194</v>
      </c>
      <c r="AU1306" s="243" t="s">
        <v>84</v>
      </c>
      <c r="AV1306" s="13" t="s">
        <v>82</v>
      </c>
      <c r="AW1306" s="13" t="s">
        <v>36</v>
      </c>
      <c r="AX1306" s="13" t="s">
        <v>75</v>
      </c>
      <c r="AY1306" s="243" t="s">
        <v>183</v>
      </c>
    </row>
    <row r="1307" s="13" customFormat="1">
      <c r="A1307" s="13"/>
      <c r="B1307" s="233"/>
      <c r="C1307" s="234"/>
      <c r="D1307" s="235" t="s">
        <v>194</v>
      </c>
      <c r="E1307" s="236" t="s">
        <v>19</v>
      </c>
      <c r="F1307" s="237" t="s">
        <v>1696</v>
      </c>
      <c r="G1307" s="234"/>
      <c r="H1307" s="236" t="s">
        <v>19</v>
      </c>
      <c r="I1307" s="238"/>
      <c r="J1307" s="234"/>
      <c r="K1307" s="234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194</v>
      </c>
      <c r="AU1307" s="243" t="s">
        <v>84</v>
      </c>
      <c r="AV1307" s="13" t="s">
        <v>82</v>
      </c>
      <c r="AW1307" s="13" t="s">
        <v>36</v>
      </c>
      <c r="AX1307" s="13" t="s">
        <v>75</v>
      </c>
      <c r="AY1307" s="243" t="s">
        <v>183</v>
      </c>
    </row>
    <row r="1308" s="15" customFormat="1">
      <c r="A1308" s="15"/>
      <c r="B1308" s="259"/>
      <c r="C1308" s="260"/>
      <c r="D1308" s="235" t="s">
        <v>194</v>
      </c>
      <c r="E1308" s="261" t="s">
        <v>19</v>
      </c>
      <c r="F1308" s="262" t="s">
        <v>320</v>
      </c>
      <c r="G1308" s="260"/>
      <c r="H1308" s="263">
        <v>2.48</v>
      </c>
      <c r="I1308" s="264"/>
      <c r="J1308" s="260"/>
      <c r="K1308" s="260"/>
      <c r="L1308" s="265"/>
      <c r="M1308" s="266"/>
      <c r="N1308" s="267"/>
      <c r="O1308" s="267"/>
      <c r="P1308" s="267"/>
      <c r="Q1308" s="267"/>
      <c r="R1308" s="267"/>
      <c r="S1308" s="267"/>
      <c r="T1308" s="268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9" t="s">
        <v>194</v>
      </c>
      <c r="AU1308" s="269" t="s">
        <v>84</v>
      </c>
      <c r="AV1308" s="15" t="s">
        <v>190</v>
      </c>
      <c r="AW1308" s="15" t="s">
        <v>36</v>
      </c>
      <c r="AX1308" s="15" t="s">
        <v>82</v>
      </c>
      <c r="AY1308" s="269" t="s">
        <v>183</v>
      </c>
    </row>
    <row r="1309" s="2" customFormat="1" ht="24.15" customHeight="1">
      <c r="A1309" s="40"/>
      <c r="B1309" s="41"/>
      <c r="C1309" s="215" t="s">
        <v>1697</v>
      </c>
      <c r="D1309" s="215" t="s">
        <v>185</v>
      </c>
      <c r="E1309" s="216" t="s">
        <v>1698</v>
      </c>
      <c r="F1309" s="217" t="s">
        <v>1699</v>
      </c>
      <c r="G1309" s="218" t="s">
        <v>304</v>
      </c>
      <c r="H1309" s="219">
        <v>2.1600000000000001</v>
      </c>
      <c r="I1309" s="220"/>
      <c r="J1309" s="221">
        <f>ROUND(I1309*H1309,2)</f>
        <v>0</v>
      </c>
      <c r="K1309" s="217" t="s">
        <v>189</v>
      </c>
      <c r="L1309" s="46"/>
      <c r="M1309" s="222" t="s">
        <v>19</v>
      </c>
      <c r="N1309" s="223" t="s">
        <v>46</v>
      </c>
      <c r="O1309" s="86"/>
      <c r="P1309" s="224">
        <f>O1309*H1309</f>
        <v>0</v>
      </c>
      <c r="Q1309" s="224">
        <v>0</v>
      </c>
      <c r="R1309" s="224">
        <f>Q1309*H1309</f>
        <v>0</v>
      </c>
      <c r="S1309" s="224">
        <v>0.041000000000000002</v>
      </c>
      <c r="T1309" s="225">
        <f>S1309*H1309</f>
        <v>0.088560000000000014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190</v>
      </c>
      <c r="AT1309" s="226" t="s">
        <v>185</v>
      </c>
      <c r="AU1309" s="226" t="s">
        <v>84</v>
      </c>
      <c r="AY1309" s="19" t="s">
        <v>183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82</v>
      </c>
      <c r="BK1309" s="227">
        <f>ROUND(I1309*H1309,2)</f>
        <v>0</v>
      </c>
      <c r="BL1309" s="19" t="s">
        <v>190</v>
      </c>
      <c r="BM1309" s="226" t="s">
        <v>1700</v>
      </c>
    </row>
    <row r="1310" s="2" customFormat="1">
      <c r="A1310" s="40"/>
      <c r="B1310" s="41"/>
      <c r="C1310" s="42"/>
      <c r="D1310" s="228" t="s">
        <v>192</v>
      </c>
      <c r="E1310" s="42"/>
      <c r="F1310" s="229" t="s">
        <v>1701</v>
      </c>
      <c r="G1310" s="42"/>
      <c r="H1310" s="42"/>
      <c r="I1310" s="230"/>
      <c r="J1310" s="42"/>
      <c r="K1310" s="42"/>
      <c r="L1310" s="46"/>
      <c r="M1310" s="231"/>
      <c r="N1310" s="232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192</v>
      </c>
      <c r="AU1310" s="19" t="s">
        <v>84</v>
      </c>
    </row>
    <row r="1311" s="13" customFormat="1">
      <c r="A1311" s="13"/>
      <c r="B1311" s="233"/>
      <c r="C1311" s="234"/>
      <c r="D1311" s="235" t="s">
        <v>194</v>
      </c>
      <c r="E1311" s="236" t="s">
        <v>19</v>
      </c>
      <c r="F1311" s="237" t="s">
        <v>1702</v>
      </c>
      <c r="G1311" s="234"/>
      <c r="H1311" s="236" t="s">
        <v>19</v>
      </c>
      <c r="I1311" s="238"/>
      <c r="J1311" s="234"/>
      <c r="K1311" s="234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3" t="s">
        <v>194</v>
      </c>
      <c r="AU1311" s="243" t="s">
        <v>84</v>
      </c>
      <c r="AV1311" s="13" t="s">
        <v>82</v>
      </c>
      <c r="AW1311" s="13" t="s">
        <v>36</v>
      </c>
      <c r="AX1311" s="13" t="s">
        <v>75</v>
      </c>
      <c r="AY1311" s="243" t="s">
        <v>183</v>
      </c>
    </row>
    <row r="1312" s="13" customFormat="1">
      <c r="A1312" s="13"/>
      <c r="B1312" s="233"/>
      <c r="C1312" s="234"/>
      <c r="D1312" s="235" t="s">
        <v>194</v>
      </c>
      <c r="E1312" s="236" t="s">
        <v>19</v>
      </c>
      <c r="F1312" s="237" t="s">
        <v>1703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194</v>
      </c>
      <c r="AU1312" s="243" t="s">
        <v>84</v>
      </c>
      <c r="AV1312" s="13" t="s">
        <v>82</v>
      </c>
      <c r="AW1312" s="13" t="s">
        <v>36</v>
      </c>
      <c r="AX1312" s="13" t="s">
        <v>75</v>
      </c>
      <c r="AY1312" s="243" t="s">
        <v>183</v>
      </c>
    </row>
    <row r="1313" s="13" customFormat="1">
      <c r="A1313" s="13"/>
      <c r="B1313" s="233"/>
      <c r="C1313" s="234"/>
      <c r="D1313" s="235" t="s">
        <v>194</v>
      </c>
      <c r="E1313" s="236" t="s">
        <v>19</v>
      </c>
      <c r="F1313" s="237" t="s">
        <v>1704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194</v>
      </c>
      <c r="AU1313" s="243" t="s">
        <v>84</v>
      </c>
      <c r="AV1313" s="13" t="s">
        <v>82</v>
      </c>
      <c r="AW1313" s="13" t="s">
        <v>36</v>
      </c>
      <c r="AX1313" s="13" t="s">
        <v>75</v>
      </c>
      <c r="AY1313" s="243" t="s">
        <v>183</v>
      </c>
    </row>
    <row r="1314" s="14" customFormat="1">
      <c r="A1314" s="14"/>
      <c r="B1314" s="244"/>
      <c r="C1314" s="245"/>
      <c r="D1314" s="235" t="s">
        <v>194</v>
      </c>
      <c r="E1314" s="246" t="s">
        <v>19</v>
      </c>
      <c r="F1314" s="247" t="s">
        <v>1705</v>
      </c>
      <c r="G1314" s="245"/>
      <c r="H1314" s="248">
        <v>2.1600000000000001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194</v>
      </c>
      <c r="AU1314" s="254" t="s">
        <v>84</v>
      </c>
      <c r="AV1314" s="14" t="s">
        <v>84</v>
      </c>
      <c r="AW1314" s="14" t="s">
        <v>36</v>
      </c>
      <c r="AX1314" s="14" t="s">
        <v>75</v>
      </c>
      <c r="AY1314" s="254" t="s">
        <v>183</v>
      </c>
    </row>
    <row r="1315" s="13" customFormat="1">
      <c r="A1315" s="13"/>
      <c r="B1315" s="233"/>
      <c r="C1315" s="234"/>
      <c r="D1315" s="235" t="s">
        <v>194</v>
      </c>
      <c r="E1315" s="236" t="s">
        <v>19</v>
      </c>
      <c r="F1315" s="237" t="s">
        <v>1706</v>
      </c>
      <c r="G1315" s="234"/>
      <c r="H1315" s="236" t="s">
        <v>19</v>
      </c>
      <c r="I1315" s="238"/>
      <c r="J1315" s="234"/>
      <c r="K1315" s="234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194</v>
      </c>
      <c r="AU1315" s="243" t="s">
        <v>84</v>
      </c>
      <c r="AV1315" s="13" t="s">
        <v>82</v>
      </c>
      <c r="AW1315" s="13" t="s">
        <v>36</v>
      </c>
      <c r="AX1315" s="13" t="s">
        <v>75</v>
      </c>
      <c r="AY1315" s="243" t="s">
        <v>183</v>
      </c>
    </row>
    <row r="1316" s="13" customFormat="1">
      <c r="A1316" s="13"/>
      <c r="B1316" s="233"/>
      <c r="C1316" s="234"/>
      <c r="D1316" s="235" t="s">
        <v>194</v>
      </c>
      <c r="E1316" s="236" t="s">
        <v>19</v>
      </c>
      <c r="F1316" s="237" t="s">
        <v>1707</v>
      </c>
      <c r="G1316" s="234"/>
      <c r="H1316" s="236" t="s">
        <v>19</v>
      </c>
      <c r="I1316" s="238"/>
      <c r="J1316" s="234"/>
      <c r="K1316" s="234"/>
      <c r="L1316" s="239"/>
      <c r="M1316" s="240"/>
      <c r="N1316" s="241"/>
      <c r="O1316" s="241"/>
      <c r="P1316" s="241"/>
      <c r="Q1316" s="241"/>
      <c r="R1316" s="241"/>
      <c r="S1316" s="241"/>
      <c r="T1316" s="24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3" t="s">
        <v>194</v>
      </c>
      <c r="AU1316" s="243" t="s">
        <v>84</v>
      </c>
      <c r="AV1316" s="13" t="s">
        <v>82</v>
      </c>
      <c r="AW1316" s="13" t="s">
        <v>36</v>
      </c>
      <c r="AX1316" s="13" t="s">
        <v>75</v>
      </c>
      <c r="AY1316" s="243" t="s">
        <v>183</v>
      </c>
    </row>
    <row r="1317" s="15" customFormat="1">
      <c r="A1317" s="15"/>
      <c r="B1317" s="259"/>
      <c r="C1317" s="260"/>
      <c r="D1317" s="235" t="s">
        <v>194</v>
      </c>
      <c r="E1317" s="261" t="s">
        <v>19</v>
      </c>
      <c r="F1317" s="262" t="s">
        <v>320</v>
      </c>
      <c r="G1317" s="260"/>
      <c r="H1317" s="263">
        <v>2.1600000000000001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9" t="s">
        <v>194</v>
      </c>
      <c r="AU1317" s="269" t="s">
        <v>84</v>
      </c>
      <c r="AV1317" s="15" t="s">
        <v>190</v>
      </c>
      <c r="AW1317" s="15" t="s">
        <v>36</v>
      </c>
      <c r="AX1317" s="15" t="s">
        <v>82</v>
      </c>
      <c r="AY1317" s="269" t="s">
        <v>183</v>
      </c>
    </row>
    <row r="1318" s="2" customFormat="1" ht="24.15" customHeight="1">
      <c r="A1318" s="40"/>
      <c r="B1318" s="41"/>
      <c r="C1318" s="215" t="s">
        <v>549</v>
      </c>
      <c r="D1318" s="215" t="s">
        <v>185</v>
      </c>
      <c r="E1318" s="216" t="s">
        <v>1708</v>
      </c>
      <c r="F1318" s="217" t="s">
        <v>1709</v>
      </c>
      <c r="G1318" s="218" t="s">
        <v>304</v>
      </c>
      <c r="H1318" s="219">
        <v>4.6200000000000001</v>
      </c>
      <c r="I1318" s="220"/>
      <c r="J1318" s="221">
        <f>ROUND(I1318*H1318,2)</f>
        <v>0</v>
      </c>
      <c r="K1318" s="217" t="s">
        <v>189</v>
      </c>
      <c r="L1318" s="46"/>
      <c r="M1318" s="222" t="s">
        <v>19</v>
      </c>
      <c r="N1318" s="223" t="s">
        <v>46</v>
      </c>
      <c r="O1318" s="86"/>
      <c r="P1318" s="224">
        <f>O1318*H1318</f>
        <v>0</v>
      </c>
      <c r="Q1318" s="224">
        <v>0</v>
      </c>
      <c r="R1318" s="224">
        <f>Q1318*H1318</f>
        <v>0</v>
      </c>
      <c r="S1318" s="224">
        <v>0.075999999999999998</v>
      </c>
      <c r="T1318" s="225">
        <f>S1318*H1318</f>
        <v>0.35111999999999999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190</v>
      </c>
      <c r="AT1318" s="226" t="s">
        <v>185</v>
      </c>
      <c r="AU1318" s="226" t="s">
        <v>84</v>
      </c>
      <c r="AY1318" s="19" t="s">
        <v>183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82</v>
      </c>
      <c r="BK1318" s="227">
        <f>ROUND(I1318*H1318,2)</f>
        <v>0</v>
      </c>
      <c r="BL1318" s="19" t="s">
        <v>190</v>
      </c>
      <c r="BM1318" s="226" t="s">
        <v>1710</v>
      </c>
    </row>
    <row r="1319" s="2" customFormat="1">
      <c r="A1319" s="40"/>
      <c r="B1319" s="41"/>
      <c r="C1319" s="42"/>
      <c r="D1319" s="228" t="s">
        <v>192</v>
      </c>
      <c r="E1319" s="42"/>
      <c r="F1319" s="229" t="s">
        <v>1711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192</v>
      </c>
      <c r="AU1319" s="19" t="s">
        <v>84</v>
      </c>
    </row>
    <row r="1320" s="13" customFormat="1">
      <c r="A1320" s="13"/>
      <c r="B1320" s="233"/>
      <c r="C1320" s="234"/>
      <c r="D1320" s="235" t="s">
        <v>194</v>
      </c>
      <c r="E1320" s="236" t="s">
        <v>19</v>
      </c>
      <c r="F1320" s="237" t="s">
        <v>1712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194</v>
      </c>
      <c r="AU1320" s="243" t="s">
        <v>84</v>
      </c>
      <c r="AV1320" s="13" t="s">
        <v>82</v>
      </c>
      <c r="AW1320" s="13" t="s">
        <v>36</v>
      </c>
      <c r="AX1320" s="13" t="s">
        <v>75</v>
      </c>
      <c r="AY1320" s="243" t="s">
        <v>183</v>
      </c>
    </row>
    <row r="1321" s="13" customFormat="1">
      <c r="A1321" s="13"/>
      <c r="B1321" s="233"/>
      <c r="C1321" s="234"/>
      <c r="D1321" s="235" t="s">
        <v>194</v>
      </c>
      <c r="E1321" s="236" t="s">
        <v>19</v>
      </c>
      <c r="F1321" s="237" t="s">
        <v>1713</v>
      </c>
      <c r="G1321" s="234"/>
      <c r="H1321" s="236" t="s">
        <v>19</v>
      </c>
      <c r="I1321" s="238"/>
      <c r="J1321" s="234"/>
      <c r="K1321" s="234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194</v>
      </c>
      <c r="AU1321" s="243" t="s">
        <v>84</v>
      </c>
      <c r="AV1321" s="13" t="s">
        <v>82</v>
      </c>
      <c r="AW1321" s="13" t="s">
        <v>36</v>
      </c>
      <c r="AX1321" s="13" t="s">
        <v>75</v>
      </c>
      <c r="AY1321" s="243" t="s">
        <v>183</v>
      </c>
    </row>
    <row r="1322" s="13" customFormat="1">
      <c r="A1322" s="13"/>
      <c r="B1322" s="233"/>
      <c r="C1322" s="234"/>
      <c r="D1322" s="235" t="s">
        <v>194</v>
      </c>
      <c r="E1322" s="236" t="s">
        <v>19</v>
      </c>
      <c r="F1322" s="237" t="s">
        <v>1714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194</v>
      </c>
      <c r="AU1322" s="243" t="s">
        <v>84</v>
      </c>
      <c r="AV1322" s="13" t="s">
        <v>82</v>
      </c>
      <c r="AW1322" s="13" t="s">
        <v>36</v>
      </c>
      <c r="AX1322" s="13" t="s">
        <v>75</v>
      </c>
      <c r="AY1322" s="243" t="s">
        <v>183</v>
      </c>
    </row>
    <row r="1323" s="14" customFormat="1">
      <c r="A1323" s="14"/>
      <c r="B1323" s="244"/>
      <c r="C1323" s="245"/>
      <c r="D1323" s="235" t="s">
        <v>194</v>
      </c>
      <c r="E1323" s="246" t="s">
        <v>19</v>
      </c>
      <c r="F1323" s="247" t="s">
        <v>1715</v>
      </c>
      <c r="G1323" s="245"/>
      <c r="H1323" s="248">
        <v>1.7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194</v>
      </c>
      <c r="AU1323" s="254" t="s">
        <v>84</v>
      </c>
      <c r="AV1323" s="14" t="s">
        <v>84</v>
      </c>
      <c r="AW1323" s="14" t="s">
        <v>36</v>
      </c>
      <c r="AX1323" s="14" t="s">
        <v>75</v>
      </c>
      <c r="AY1323" s="254" t="s">
        <v>183</v>
      </c>
    </row>
    <row r="1324" s="13" customFormat="1">
      <c r="A1324" s="13"/>
      <c r="B1324" s="233"/>
      <c r="C1324" s="234"/>
      <c r="D1324" s="235" t="s">
        <v>194</v>
      </c>
      <c r="E1324" s="236" t="s">
        <v>19</v>
      </c>
      <c r="F1324" s="237" t="s">
        <v>1716</v>
      </c>
      <c r="G1324" s="234"/>
      <c r="H1324" s="236" t="s">
        <v>19</v>
      </c>
      <c r="I1324" s="238"/>
      <c r="J1324" s="234"/>
      <c r="K1324" s="234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194</v>
      </c>
      <c r="AU1324" s="243" t="s">
        <v>84</v>
      </c>
      <c r="AV1324" s="13" t="s">
        <v>82</v>
      </c>
      <c r="AW1324" s="13" t="s">
        <v>36</v>
      </c>
      <c r="AX1324" s="13" t="s">
        <v>75</v>
      </c>
      <c r="AY1324" s="243" t="s">
        <v>183</v>
      </c>
    </row>
    <row r="1325" s="13" customFormat="1">
      <c r="A1325" s="13"/>
      <c r="B1325" s="233"/>
      <c r="C1325" s="234"/>
      <c r="D1325" s="235" t="s">
        <v>194</v>
      </c>
      <c r="E1325" s="236" t="s">
        <v>19</v>
      </c>
      <c r="F1325" s="237" t="s">
        <v>1717</v>
      </c>
      <c r="G1325" s="234"/>
      <c r="H1325" s="236" t="s">
        <v>19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194</v>
      </c>
      <c r="AU1325" s="243" t="s">
        <v>84</v>
      </c>
      <c r="AV1325" s="13" t="s">
        <v>82</v>
      </c>
      <c r="AW1325" s="13" t="s">
        <v>36</v>
      </c>
      <c r="AX1325" s="13" t="s">
        <v>75</v>
      </c>
      <c r="AY1325" s="243" t="s">
        <v>183</v>
      </c>
    </row>
    <row r="1326" s="13" customFormat="1">
      <c r="A1326" s="13"/>
      <c r="B1326" s="233"/>
      <c r="C1326" s="234"/>
      <c r="D1326" s="235" t="s">
        <v>194</v>
      </c>
      <c r="E1326" s="236" t="s">
        <v>19</v>
      </c>
      <c r="F1326" s="237" t="s">
        <v>1718</v>
      </c>
      <c r="G1326" s="234"/>
      <c r="H1326" s="236" t="s">
        <v>19</v>
      </c>
      <c r="I1326" s="238"/>
      <c r="J1326" s="234"/>
      <c r="K1326" s="234"/>
      <c r="L1326" s="239"/>
      <c r="M1326" s="240"/>
      <c r="N1326" s="241"/>
      <c r="O1326" s="241"/>
      <c r="P1326" s="241"/>
      <c r="Q1326" s="241"/>
      <c r="R1326" s="241"/>
      <c r="S1326" s="241"/>
      <c r="T1326" s="24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3" t="s">
        <v>194</v>
      </c>
      <c r="AU1326" s="243" t="s">
        <v>84</v>
      </c>
      <c r="AV1326" s="13" t="s">
        <v>82</v>
      </c>
      <c r="AW1326" s="13" t="s">
        <v>36</v>
      </c>
      <c r="AX1326" s="13" t="s">
        <v>75</v>
      </c>
      <c r="AY1326" s="243" t="s">
        <v>183</v>
      </c>
    </row>
    <row r="1327" s="13" customFormat="1">
      <c r="A1327" s="13"/>
      <c r="B1327" s="233"/>
      <c r="C1327" s="234"/>
      <c r="D1327" s="235" t="s">
        <v>194</v>
      </c>
      <c r="E1327" s="236" t="s">
        <v>19</v>
      </c>
      <c r="F1327" s="237" t="s">
        <v>1719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194</v>
      </c>
      <c r="AU1327" s="243" t="s">
        <v>84</v>
      </c>
      <c r="AV1327" s="13" t="s">
        <v>82</v>
      </c>
      <c r="AW1327" s="13" t="s">
        <v>36</v>
      </c>
      <c r="AX1327" s="13" t="s">
        <v>75</v>
      </c>
      <c r="AY1327" s="243" t="s">
        <v>183</v>
      </c>
    </row>
    <row r="1328" s="13" customFormat="1">
      <c r="A1328" s="13"/>
      <c r="B1328" s="233"/>
      <c r="C1328" s="234"/>
      <c r="D1328" s="235" t="s">
        <v>194</v>
      </c>
      <c r="E1328" s="236" t="s">
        <v>19</v>
      </c>
      <c r="F1328" s="237" t="s">
        <v>1720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194</v>
      </c>
      <c r="AU1328" s="243" t="s">
        <v>84</v>
      </c>
      <c r="AV1328" s="13" t="s">
        <v>82</v>
      </c>
      <c r="AW1328" s="13" t="s">
        <v>36</v>
      </c>
      <c r="AX1328" s="13" t="s">
        <v>75</v>
      </c>
      <c r="AY1328" s="243" t="s">
        <v>183</v>
      </c>
    </row>
    <row r="1329" s="13" customFormat="1">
      <c r="A1329" s="13"/>
      <c r="B1329" s="233"/>
      <c r="C1329" s="234"/>
      <c r="D1329" s="235" t="s">
        <v>194</v>
      </c>
      <c r="E1329" s="236" t="s">
        <v>19</v>
      </c>
      <c r="F1329" s="237" t="s">
        <v>1721</v>
      </c>
      <c r="G1329" s="234"/>
      <c r="H1329" s="236" t="s">
        <v>19</v>
      </c>
      <c r="I1329" s="238"/>
      <c r="J1329" s="234"/>
      <c r="K1329" s="234"/>
      <c r="L1329" s="239"/>
      <c r="M1329" s="240"/>
      <c r="N1329" s="241"/>
      <c r="O1329" s="241"/>
      <c r="P1329" s="241"/>
      <c r="Q1329" s="241"/>
      <c r="R1329" s="241"/>
      <c r="S1329" s="241"/>
      <c r="T1329" s="24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3" t="s">
        <v>194</v>
      </c>
      <c r="AU1329" s="243" t="s">
        <v>84</v>
      </c>
      <c r="AV1329" s="13" t="s">
        <v>82</v>
      </c>
      <c r="AW1329" s="13" t="s">
        <v>36</v>
      </c>
      <c r="AX1329" s="13" t="s">
        <v>75</v>
      </c>
      <c r="AY1329" s="243" t="s">
        <v>183</v>
      </c>
    </row>
    <row r="1330" s="13" customFormat="1">
      <c r="A1330" s="13"/>
      <c r="B1330" s="233"/>
      <c r="C1330" s="234"/>
      <c r="D1330" s="235" t="s">
        <v>194</v>
      </c>
      <c r="E1330" s="236" t="s">
        <v>19</v>
      </c>
      <c r="F1330" s="237" t="s">
        <v>1722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194</v>
      </c>
      <c r="AU1330" s="243" t="s">
        <v>84</v>
      </c>
      <c r="AV1330" s="13" t="s">
        <v>82</v>
      </c>
      <c r="AW1330" s="13" t="s">
        <v>36</v>
      </c>
      <c r="AX1330" s="13" t="s">
        <v>75</v>
      </c>
      <c r="AY1330" s="243" t="s">
        <v>183</v>
      </c>
    </row>
    <row r="1331" s="14" customFormat="1">
      <c r="A1331" s="14"/>
      <c r="B1331" s="244"/>
      <c r="C1331" s="245"/>
      <c r="D1331" s="235" t="s">
        <v>194</v>
      </c>
      <c r="E1331" s="246" t="s">
        <v>19</v>
      </c>
      <c r="F1331" s="247" t="s">
        <v>1723</v>
      </c>
      <c r="G1331" s="245"/>
      <c r="H1331" s="248">
        <v>1.3999999999999999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194</v>
      </c>
      <c r="AU1331" s="254" t="s">
        <v>84</v>
      </c>
      <c r="AV1331" s="14" t="s">
        <v>84</v>
      </c>
      <c r="AW1331" s="14" t="s">
        <v>36</v>
      </c>
      <c r="AX1331" s="14" t="s">
        <v>75</v>
      </c>
      <c r="AY1331" s="254" t="s">
        <v>183</v>
      </c>
    </row>
    <row r="1332" s="13" customFormat="1">
      <c r="A1332" s="13"/>
      <c r="B1332" s="233"/>
      <c r="C1332" s="234"/>
      <c r="D1332" s="235" t="s">
        <v>194</v>
      </c>
      <c r="E1332" s="236" t="s">
        <v>19</v>
      </c>
      <c r="F1332" s="237" t="s">
        <v>1716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194</v>
      </c>
      <c r="AU1332" s="243" t="s">
        <v>84</v>
      </c>
      <c r="AV1332" s="13" t="s">
        <v>82</v>
      </c>
      <c r="AW1332" s="13" t="s">
        <v>36</v>
      </c>
      <c r="AX1332" s="13" t="s">
        <v>75</v>
      </c>
      <c r="AY1332" s="243" t="s">
        <v>183</v>
      </c>
    </row>
    <row r="1333" s="13" customFormat="1">
      <c r="A1333" s="13"/>
      <c r="B1333" s="233"/>
      <c r="C1333" s="234"/>
      <c r="D1333" s="235" t="s">
        <v>194</v>
      </c>
      <c r="E1333" s="236" t="s">
        <v>19</v>
      </c>
      <c r="F1333" s="237" t="s">
        <v>1724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194</v>
      </c>
      <c r="AU1333" s="243" t="s">
        <v>84</v>
      </c>
      <c r="AV1333" s="13" t="s">
        <v>82</v>
      </c>
      <c r="AW1333" s="13" t="s">
        <v>36</v>
      </c>
      <c r="AX1333" s="13" t="s">
        <v>75</v>
      </c>
      <c r="AY1333" s="243" t="s">
        <v>183</v>
      </c>
    </row>
    <row r="1334" s="13" customFormat="1">
      <c r="A1334" s="13"/>
      <c r="B1334" s="233"/>
      <c r="C1334" s="234"/>
      <c r="D1334" s="235" t="s">
        <v>194</v>
      </c>
      <c r="E1334" s="236" t="s">
        <v>19</v>
      </c>
      <c r="F1334" s="237" t="s">
        <v>1718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194</v>
      </c>
      <c r="AU1334" s="243" t="s">
        <v>84</v>
      </c>
      <c r="AV1334" s="13" t="s">
        <v>82</v>
      </c>
      <c r="AW1334" s="13" t="s">
        <v>36</v>
      </c>
      <c r="AX1334" s="13" t="s">
        <v>75</v>
      </c>
      <c r="AY1334" s="243" t="s">
        <v>183</v>
      </c>
    </row>
    <row r="1335" s="13" customFormat="1">
      <c r="A1335" s="13"/>
      <c r="B1335" s="233"/>
      <c r="C1335" s="234"/>
      <c r="D1335" s="235" t="s">
        <v>194</v>
      </c>
      <c r="E1335" s="236" t="s">
        <v>19</v>
      </c>
      <c r="F1335" s="237" t="s">
        <v>1725</v>
      </c>
      <c r="G1335" s="234"/>
      <c r="H1335" s="236" t="s">
        <v>19</v>
      </c>
      <c r="I1335" s="238"/>
      <c r="J1335" s="234"/>
      <c r="K1335" s="234"/>
      <c r="L1335" s="239"/>
      <c r="M1335" s="240"/>
      <c r="N1335" s="241"/>
      <c r="O1335" s="241"/>
      <c r="P1335" s="241"/>
      <c r="Q1335" s="241"/>
      <c r="R1335" s="241"/>
      <c r="S1335" s="241"/>
      <c r="T1335" s="242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3" t="s">
        <v>194</v>
      </c>
      <c r="AU1335" s="243" t="s">
        <v>84</v>
      </c>
      <c r="AV1335" s="13" t="s">
        <v>82</v>
      </c>
      <c r="AW1335" s="13" t="s">
        <v>36</v>
      </c>
      <c r="AX1335" s="13" t="s">
        <v>75</v>
      </c>
      <c r="AY1335" s="243" t="s">
        <v>183</v>
      </c>
    </row>
    <row r="1336" s="13" customFormat="1">
      <c r="A1336" s="13"/>
      <c r="B1336" s="233"/>
      <c r="C1336" s="234"/>
      <c r="D1336" s="235" t="s">
        <v>194</v>
      </c>
      <c r="E1336" s="236" t="s">
        <v>19</v>
      </c>
      <c r="F1336" s="237" t="s">
        <v>1726</v>
      </c>
      <c r="G1336" s="234"/>
      <c r="H1336" s="236" t="s">
        <v>19</v>
      </c>
      <c r="I1336" s="238"/>
      <c r="J1336" s="234"/>
      <c r="K1336" s="234"/>
      <c r="L1336" s="239"/>
      <c r="M1336" s="240"/>
      <c r="N1336" s="241"/>
      <c r="O1336" s="241"/>
      <c r="P1336" s="241"/>
      <c r="Q1336" s="241"/>
      <c r="R1336" s="241"/>
      <c r="S1336" s="241"/>
      <c r="T1336" s="24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3" t="s">
        <v>194</v>
      </c>
      <c r="AU1336" s="243" t="s">
        <v>84</v>
      </c>
      <c r="AV1336" s="13" t="s">
        <v>82</v>
      </c>
      <c r="AW1336" s="13" t="s">
        <v>36</v>
      </c>
      <c r="AX1336" s="13" t="s">
        <v>75</v>
      </c>
      <c r="AY1336" s="243" t="s">
        <v>183</v>
      </c>
    </row>
    <row r="1337" s="13" customFormat="1">
      <c r="A1337" s="13"/>
      <c r="B1337" s="233"/>
      <c r="C1337" s="234"/>
      <c r="D1337" s="235" t="s">
        <v>194</v>
      </c>
      <c r="E1337" s="236" t="s">
        <v>19</v>
      </c>
      <c r="F1337" s="237" t="s">
        <v>1727</v>
      </c>
      <c r="G1337" s="234"/>
      <c r="H1337" s="236" t="s">
        <v>19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3" t="s">
        <v>194</v>
      </c>
      <c r="AU1337" s="243" t="s">
        <v>84</v>
      </c>
      <c r="AV1337" s="13" t="s">
        <v>82</v>
      </c>
      <c r="AW1337" s="13" t="s">
        <v>36</v>
      </c>
      <c r="AX1337" s="13" t="s">
        <v>75</v>
      </c>
      <c r="AY1337" s="243" t="s">
        <v>183</v>
      </c>
    </row>
    <row r="1338" s="13" customFormat="1">
      <c r="A1338" s="13"/>
      <c r="B1338" s="233"/>
      <c r="C1338" s="234"/>
      <c r="D1338" s="235" t="s">
        <v>194</v>
      </c>
      <c r="E1338" s="236" t="s">
        <v>19</v>
      </c>
      <c r="F1338" s="237" t="s">
        <v>1722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194</v>
      </c>
      <c r="AU1338" s="243" t="s">
        <v>84</v>
      </c>
      <c r="AV1338" s="13" t="s">
        <v>82</v>
      </c>
      <c r="AW1338" s="13" t="s">
        <v>36</v>
      </c>
      <c r="AX1338" s="13" t="s">
        <v>75</v>
      </c>
      <c r="AY1338" s="243" t="s">
        <v>183</v>
      </c>
    </row>
    <row r="1339" s="14" customFormat="1">
      <c r="A1339" s="14"/>
      <c r="B1339" s="244"/>
      <c r="C1339" s="245"/>
      <c r="D1339" s="235" t="s">
        <v>194</v>
      </c>
      <c r="E1339" s="246" t="s">
        <v>19</v>
      </c>
      <c r="F1339" s="247" t="s">
        <v>1728</v>
      </c>
      <c r="G1339" s="245"/>
      <c r="H1339" s="248">
        <v>1.52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194</v>
      </c>
      <c r="AU1339" s="254" t="s">
        <v>84</v>
      </c>
      <c r="AV1339" s="14" t="s">
        <v>84</v>
      </c>
      <c r="AW1339" s="14" t="s">
        <v>36</v>
      </c>
      <c r="AX1339" s="14" t="s">
        <v>75</v>
      </c>
      <c r="AY1339" s="254" t="s">
        <v>183</v>
      </c>
    </row>
    <row r="1340" s="13" customFormat="1">
      <c r="A1340" s="13"/>
      <c r="B1340" s="233"/>
      <c r="C1340" s="234"/>
      <c r="D1340" s="235" t="s">
        <v>194</v>
      </c>
      <c r="E1340" s="236" t="s">
        <v>19</v>
      </c>
      <c r="F1340" s="237" t="s">
        <v>1716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194</v>
      </c>
      <c r="AU1340" s="243" t="s">
        <v>84</v>
      </c>
      <c r="AV1340" s="13" t="s">
        <v>82</v>
      </c>
      <c r="AW1340" s="13" t="s">
        <v>36</v>
      </c>
      <c r="AX1340" s="13" t="s">
        <v>75</v>
      </c>
      <c r="AY1340" s="243" t="s">
        <v>183</v>
      </c>
    </row>
    <row r="1341" s="13" customFormat="1">
      <c r="A1341" s="13"/>
      <c r="B1341" s="233"/>
      <c r="C1341" s="234"/>
      <c r="D1341" s="235" t="s">
        <v>194</v>
      </c>
      <c r="E1341" s="236" t="s">
        <v>19</v>
      </c>
      <c r="F1341" s="237" t="s">
        <v>1729</v>
      </c>
      <c r="G1341" s="234"/>
      <c r="H1341" s="236" t="s">
        <v>19</v>
      </c>
      <c r="I1341" s="238"/>
      <c r="J1341" s="234"/>
      <c r="K1341" s="234"/>
      <c r="L1341" s="239"/>
      <c r="M1341" s="240"/>
      <c r="N1341" s="241"/>
      <c r="O1341" s="241"/>
      <c r="P1341" s="241"/>
      <c r="Q1341" s="241"/>
      <c r="R1341" s="241"/>
      <c r="S1341" s="241"/>
      <c r="T1341" s="24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3" t="s">
        <v>194</v>
      </c>
      <c r="AU1341" s="243" t="s">
        <v>84</v>
      </c>
      <c r="AV1341" s="13" t="s">
        <v>82</v>
      </c>
      <c r="AW1341" s="13" t="s">
        <v>36</v>
      </c>
      <c r="AX1341" s="13" t="s">
        <v>75</v>
      </c>
      <c r="AY1341" s="243" t="s">
        <v>183</v>
      </c>
    </row>
    <row r="1342" s="13" customFormat="1">
      <c r="A1342" s="13"/>
      <c r="B1342" s="233"/>
      <c r="C1342" s="234"/>
      <c r="D1342" s="235" t="s">
        <v>194</v>
      </c>
      <c r="E1342" s="236" t="s">
        <v>19</v>
      </c>
      <c r="F1342" s="237" t="s">
        <v>1718</v>
      </c>
      <c r="G1342" s="234"/>
      <c r="H1342" s="236" t="s">
        <v>19</v>
      </c>
      <c r="I1342" s="238"/>
      <c r="J1342" s="234"/>
      <c r="K1342" s="234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194</v>
      </c>
      <c r="AU1342" s="243" t="s">
        <v>84</v>
      </c>
      <c r="AV1342" s="13" t="s">
        <v>82</v>
      </c>
      <c r="AW1342" s="13" t="s">
        <v>36</v>
      </c>
      <c r="AX1342" s="13" t="s">
        <v>75</v>
      </c>
      <c r="AY1342" s="243" t="s">
        <v>183</v>
      </c>
    </row>
    <row r="1343" s="13" customFormat="1">
      <c r="A1343" s="13"/>
      <c r="B1343" s="233"/>
      <c r="C1343" s="234"/>
      <c r="D1343" s="235" t="s">
        <v>194</v>
      </c>
      <c r="E1343" s="236" t="s">
        <v>19</v>
      </c>
      <c r="F1343" s="237" t="s">
        <v>1730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194</v>
      </c>
      <c r="AU1343" s="243" t="s">
        <v>84</v>
      </c>
      <c r="AV1343" s="13" t="s">
        <v>82</v>
      </c>
      <c r="AW1343" s="13" t="s">
        <v>36</v>
      </c>
      <c r="AX1343" s="13" t="s">
        <v>75</v>
      </c>
      <c r="AY1343" s="243" t="s">
        <v>183</v>
      </c>
    </row>
    <row r="1344" s="15" customFormat="1">
      <c r="A1344" s="15"/>
      <c r="B1344" s="259"/>
      <c r="C1344" s="260"/>
      <c r="D1344" s="235" t="s">
        <v>194</v>
      </c>
      <c r="E1344" s="261" t="s">
        <v>19</v>
      </c>
      <c r="F1344" s="262" t="s">
        <v>320</v>
      </c>
      <c r="G1344" s="260"/>
      <c r="H1344" s="263">
        <v>4.6199999999999992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9" t="s">
        <v>194</v>
      </c>
      <c r="AU1344" s="269" t="s">
        <v>84</v>
      </c>
      <c r="AV1344" s="15" t="s">
        <v>190</v>
      </c>
      <c r="AW1344" s="15" t="s">
        <v>36</v>
      </c>
      <c r="AX1344" s="15" t="s">
        <v>82</v>
      </c>
      <c r="AY1344" s="269" t="s">
        <v>183</v>
      </c>
    </row>
    <row r="1345" s="2" customFormat="1" ht="24.15" customHeight="1">
      <c r="A1345" s="40"/>
      <c r="B1345" s="41"/>
      <c r="C1345" s="215" t="s">
        <v>1731</v>
      </c>
      <c r="D1345" s="215" t="s">
        <v>185</v>
      </c>
      <c r="E1345" s="216" t="s">
        <v>1732</v>
      </c>
      <c r="F1345" s="217" t="s">
        <v>1733</v>
      </c>
      <c r="G1345" s="218" t="s">
        <v>304</v>
      </c>
      <c r="H1345" s="219">
        <v>9.1500000000000004</v>
      </c>
      <c r="I1345" s="220"/>
      <c r="J1345" s="221">
        <f>ROUND(I1345*H1345,2)</f>
        <v>0</v>
      </c>
      <c r="K1345" s="217" t="s">
        <v>189</v>
      </c>
      <c r="L1345" s="46"/>
      <c r="M1345" s="222" t="s">
        <v>19</v>
      </c>
      <c r="N1345" s="223" t="s">
        <v>46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0.063</v>
      </c>
      <c r="T1345" s="225">
        <f>S1345*H1345</f>
        <v>0.57645000000000002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190</v>
      </c>
      <c r="AT1345" s="226" t="s">
        <v>185</v>
      </c>
      <c r="AU1345" s="226" t="s">
        <v>84</v>
      </c>
      <c r="AY1345" s="19" t="s">
        <v>183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82</v>
      </c>
      <c r="BK1345" s="227">
        <f>ROUND(I1345*H1345,2)</f>
        <v>0</v>
      </c>
      <c r="BL1345" s="19" t="s">
        <v>190</v>
      </c>
      <c r="BM1345" s="226" t="s">
        <v>1734</v>
      </c>
    </row>
    <row r="1346" s="2" customFormat="1">
      <c r="A1346" s="40"/>
      <c r="B1346" s="41"/>
      <c r="C1346" s="42"/>
      <c r="D1346" s="228" t="s">
        <v>192</v>
      </c>
      <c r="E1346" s="42"/>
      <c r="F1346" s="229" t="s">
        <v>1735</v>
      </c>
      <c r="G1346" s="42"/>
      <c r="H1346" s="42"/>
      <c r="I1346" s="230"/>
      <c r="J1346" s="42"/>
      <c r="K1346" s="42"/>
      <c r="L1346" s="46"/>
      <c r="M1346" s="231"/>
      <c r="N1346" s="232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192</v>
      </c>
      <c r="AU1346" s="19" t="s">
        <v>84</v>
      </c>
    </row>
    <row r="1347" s="13" customFormat="1">
      <c r="A1347" s="13"/>
      <c r="B1347" s="233"/>
      <c r="C1347" s="234"/>
      <c r="D1347" s="235" t="s">
        <v>194</v>
      </c>
      <c r="E1347" s="236" t="s">
        <v>19</v>
      </c>
      <c r="F1347" s="237" t="s">
        <v>1736</v>
      </c>
      <c r="G1347" s="234"/>
      <c r="H1347" s="236" t="s">
        <v>19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3" t="s">
        <v>194</v>
      </c>
      <c r="AU1347" s="243" t="s">
        <v>84</v>
      </c>
      <c r="AV1347" s="13" t="s">
        <v>82</v>
      </c>
      <c r="AW1347" s="13" t="s">
        <v>36</v>
      </c>
      <c r="AX1347" s="13" t="s">
        <v>75</v>
      </c>
      <c r="AY1347" s="243" t="s">
        <v>183</v>
      </c>
    </row>
    <row r="1348" s="13" customFormat="1">
      <c r="A1348" s="13"/>
      <c r="B1348" s="233"/>
      <c r="C1348" s="234"/>
      <c r="D1348" s="235" t="s">
        <v>194</v>
      </c>
      <c r="E1348" s="236" t="s">
        <v>19</v>
      </c>
      <c r="F1348" s="237" t="s">
        <v>1737</v>
      </c>
      <c r="G1348" s="234"/>
      <c r="H1348" s="236" t="s">
        <v>19</v>
      </c>
      <c r="I1348" s="238"/>
      <c r="J1348" s="234"/>
      <c r="K1348" s="234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194</v>
      </c>
      <c r="AU1348" s="243" t="s">
        <v>84</v>
      </c>
      <c r="AV1348" s="13" t="s">
        <v>82</v>
      </c>
      <c r="AW1348" s="13" t="s">
        <v>36</v>
      </c>
      <c r="AX1348" s="13" t="s">
        <v>75</v>
      </c>
      <c r="AY1348" s="243" t="s">
        <v>183</v>
      </c>
    </row>
    <row r="1349" s="13" customFormat="1">
      <c r="A1349" s="13"/>
      <c r="B1349" s="233"/>
      <c r="C1349" s="234"/>
      <c r="D1349" s="235" t="s">
        <v>194</v>
      </c>
      <c r="E1349" s="236" t="s">
        <v>19</v>
      </c>
      <c r="F1349" s="237" t="s">
        <v>1738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194</v>
      </c>
      <c r="AU1349" s="243" t="s">
        <v>84</v>
      </c>
      <c r="AV1349" s="13" t="s">
        <v>82</v>
      </c>
      <c r="AW1349" s="13" t="s">
        <v>36</v>
      </c>
      <c r="AX1349" s="13" t="s">
        <v>75</v>
      </c>
      <c r="AY1349" s="243" t="s">
        <v>183</v>
      </c>
    </row>
    <row r="1350" s="14" customFormat="1">
      <c r="A1350" s="14"/>
      <c r="B1350" s="244"/>
      <c r="C1350" s="245"/>
      <c r="D1350" s="235" t="s">
        <v>194</v>
      </c>
      <c r="E1350" s="246" t="s">
        <v>19</v>
      </c>
      <c r="F1350" s="247" t="s">
        <v>1739</v>
      </c>
      <c r="G1350" s="245"/>
      <c r="H1350" s="248">
        <v>6.25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194</v>
      </c>
      <c r="AU1350" s="254" t="s">
        <v>84</v>
      </c>
      <c r="AV1350" s="14" t="s">
        <v>84</v>
      </c>
      <c r="AW1350" s="14" t="s">
        <v>36</v>
      </c>
      <c r="AX1350" s="14" t="s">
        <v>75</v>
      </c>
      <c r="AY1350" s="254" t="s">
        <v>183</v>
      </c>
    </row>
    <row r="1351" s="13" customFormat="1">
      <c r="A1351" s="13"/>
      <c r="B1351" s="233"/>
      <c r="C1351" s="234"/>
      <c r="D1351" s="235" t="s">
        <v>194</v>
      </c>
      <c r="E1351" s="236" t="s">
        <v>19</v>
      </c>
      <c r="F1351" s="237" t="s">
        <v>1740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194</v>
      </c>
      <c r="AU1351" s="243" t="s">
        <v>84</v>
      </c>
      <c r="AV1351" s="13" t="s">
        <v>82</v>
      </c>
      <c r="AW1351" s="13" t="s">
        <v>36</v>
      </c>
      <c r="AX1351" s="13" t="s">
        <v>75</v>
      </c>
      <c r="AY1351" s="243" t="s">
        <v>183</v>
      </c>
    </row>
    <row r="1352" s="13" customFormat="1">
      <c r="A1352" s="13"/>
      <c r="B1352" s="233"/>
      <c r="C1352" s="234"/>
      <c r="D1352" s="235" t="s">
        <v>194</v>
      </c>
      <c r="E1352" s="236" t="s">
        <v>19</v>
      </c>
      <c r="F1352" s="237" t="s">
        <v>1696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194</v>
      </c>
      <c r="AU1352" s="243" t="s">
        <v>84</v>
      </c>
      <c r="AV1352" s="13" t="s">
        <v>82</v>
      </c>
      <c r="AW1352" s="13" t="s">
        <v>36</v>
      </c>
      <c r="AX1352" s="13" t="s">
        <v>75</v>
      </c>
      <c r="AY1352" s="243" t="s">
        <v>183</v>
      </c>
    </row>
    <row r="1353" s="13" customFormat="1">
      <c r="A1353" s="13"/>
      <c r="B1353" s="233"/>
      <c r="C1353" s="234"/>
      <c r="D1353" s="235" t="s">
        <v>194</v>
      </c>
      <c r="E1353" s="236" t="s">
        <v>19</v>
      </c>
      <c r="F1353" s="237" t="s">
        <v>1718</v>
      </c>
      <c r="G1353" s="234"/>
      <c r="H1353" s="236" t="s">
        <v>19</v>
      </c>
      <c r="I1353" s="238"/>
      <c r="J1353" s="234"/>
      <c r="K1353" s="234"/>
      <c r="L1353" s="239"/>
      <c r="M1353" s="240"/>
      <c r="N1353" s="241"/>
      <c r="O1353" s="241"/>
      <c r="P1353" s="241"/>
      <c r="Q1353" s="241"/>
      <c r="R1353" s="241"/>
      <c r="S1353" s="241"/>
      <c r="T1353" s="24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3" t="s">
        <v>194</v>
      </c>
      <c r="AU1353" s="243" t="s">
        <v>84</v>
      </c>
      <c r="AV1353" s="13" t="s">
        <v>82</v>
      </c>
      <c r="AW1353" s="13" t="s">
        <v>36</v>
      </c>
      <c r="AX1353" s="13" t="s">
        <v>75</v>
      </c>
      <c r="AY1353" s="243" t="s">
        <v>183</v>
      </c>
    </row>
    <row r="1354" s="13" customFormat="1">
      <c r="A1354" s="13"/>
      <c r="B1354" s="233"/>
      <c r="C1354" s="234"/>
      <c r="D1354" s="235" t="s">
        <v>194</v>
      </c>
      <c r="E1354" s="236" t="s">
        <v>19</v>
      </c>
      <c r="F1354" s="237" t="s">
        <v>1674</v>
      </c>
      <c r="G1354" s="234"/>
      <c r="H1354" s="236" t="s">
        <v>19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194</v>
      </c>
      <c r="AU1354" s="243" t="s">
        <v>84</v>
      </c>
      <c r="AV1354" s="13" t="s">
        <v>82</v>
      </c>
      <c r="AW1354" s="13" t="s">
        <v>36</v>
      </c>
      <c r="AX1354" s="13" t="s">
        <v>75</v>
      </c>
      <c r="AY1354" s="243" t="s">
        <v>183</v>
      </c>
    </row>
    <row r="1355" s="13" customFormat="1">
      <c r="A1355" s="13"/>
      <c r="B1355" s="233"/>
      <c r="C1355" s="234"/>
      <c r="D1355" s="235" t="s">
        <v>194</v>
      </c>
      <c r="E1355" s="236" t="s">
        <v>19</v>
      </c>
      <c r="F1355" s="237" t="s">
        <v>1741</v>
      </c>
      <c r="G1355" s="234"/>
      <c r="H1355" s="236" t="s">
        <v>19</v>
      </c>
      <c r="I1355" s="238"/>
      <c r="J1355" s="234"/>
      <c r="K1355" s="234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194</v>
      </c>
      <c r="AU1355" s="243" t="s">
        <v>84</v>
      </c>
      <c r="AV1355" s="13" t="s">
        <v>82</v>
      </c>
      <c r="AW1355" s="13" t="s">
        <v>36</v>
      </c>
      <c r="AX1355" s="13" t="s">
        <v>75</v>
      </c>
      <c r="AY1355" s="243" t="s">
        <v>183</v>
      </c>
    </row>
    <row r="1356" s="13" customFormat="1">
      <c r="A1356" s="13"/>
      <c r="B1356" s="233"/>
      <c r="C1356" s="234"/>
      <c r="D1356" s="235" t="s">
        <v>194</v>
      </c>
      <c r="E1356" s="236" t="s">
        <v>19</v>
      </c>
      <c r="F1356" s="237" t="s">
        <v>1742</v>
      </c>
      <c r="G1356" s="234"/>
      <c r="H1356" s="236" t="s">
        <v>19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194</v>
      </c>
      <c r="AU1356" s="243" t="s">
        <v>84</v>
      </c>
      <c r="AV1356" s="13" t="s">
        <v>82</v>
      </c>
      <c r="AW1356" s="13" t="s">
        <v>36</v>
      </c>
      <c r="AX1356" s="13" t="s">
        <v>75</v>
      </c>
      <c r="AY1356" s="243" t="s">
        <v>183</v>
      </c>
    </row>
    <row r="1357" s="13" customFormat="1">
      <c r="A1357" s="13"/>
      <c r="B1357" s="233"/>
      <c r="C1357" s="234"/>
      <c r="D1357" s="235" t="s">
        <v>194</v>
      </c>
      <c r="E1357" s="236" t="s">
        <v>19</v>
      </c>
      <c r="F1357" s="237" t="s">
        <v>1743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194</v>
      </c>
      <c r="AU1357" s="243" t="s">
        <v>84</v>
      </c>
      <c r="AV1357" s="13" t="s">
        <v>82</v>
      </c>
      <c r="AW1357" s="13" t="s">
        <v>36</v>
      </c>
      <c r="AX1357" s="13" t="s">
        <v>75</v>
      </c>
      <c r="AY1357" s="243" t="s">
        <v>183</v>
      </c>
    </row>
    <row r="1358" s="14" customFormat="1">
      <c r="A1358" s="14"/>
      <c r="B1358" s="244"/>
      <c r="C1358" s="245"/>
      <c r="D1358" s="235" t="s">
        <v>194</v>
      </c>
      <c r="E1358" s="246" t="s">
        <v>19</v>
      </c>
      <c r="F1358" s="247" t="s">
        <v>1744</v>
      </c>
      <c r="G1358" s="245"/>
      <c r="H1358" s="248">
        <v>2.8999999999999999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194</v>
      </c>
      <c r="AU1358" s="254" t="s">
        <v>84</v>
      </c>
      <c r="AV1358" s="14" t="s">
        <v>84</v>
      </c>
      <c r="AW1358" s="14" t="s">
        <v>36</v>
      </c>
      <c r="AX1358" s="14" t="s">
        <v>75</v>
      </c>
      <c r="AY1358" s="254" t="s">
        <v>183</v>
      </c>
    </row>
    <row r="1359" s="13" customFormat="1">
      <c r="A1359" s="13"/>
      <c r="B1359" s="233"/>
      <c r="C1359" s="234"/>
      <c r="D1359" s="235" t="s">
        <v>194</v>
      </c>
      <c r="E1359" s="236" t="s">
        <v>19</v>
      </c>
      <c r="F1359" s="237" t="s">
        <v>1716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194</v>
      </c>
      <c r="AU1359" s="243" t="s">
        <v>84</v>
      </c>
      <c r="AV1359" s="13" t="s">
        <v>82</v>
      </c>
      <c r="AW1359" s="13" t="s">
        <v>36</v>
      </c>
      <c r="AX1359" s="13" t="s">
        <v>75</v>
      </c>
      <c r="AY1359" s="243" t="s">
        <v>183</v>
      </c>
    </row>
    <row r="1360" s="13" customFormat="1">
      <c r="A1360" s="13"/>
      <c r="B1360" s="233"/>
      <c r="C1360" s="234"/>
      <c r="D1360" s="235" t="s">
        <v>194</v>
      </c>
      <c r="E1360" s="236" t="s">
        <v>19</v>
      </c>
      <c r="F1360" s="237" t="s">
        <v>1717</v>
      </c>
      <c r="G1360" s="234"/>
      <c r="H1360" s="236" t="s">
        <v>19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194</v>
      </c>
      <c r="AU1360" s="243" t="s">
        <v>84</v>
      </c>
      <c r="AV1360" s="13" t="s">
        <v>82</v>
      </c>
      <c r="AW1360" s="13" t="s">
        <v>36</v>
      </c>
      <c r="AX1360" s="13" t="s">
        <v>75</v>
      </c>
      <c r="AY1360" s="243" t="s">
        <v>183</v>
      </c>
    </row>
    <row r="1361" s="13" customFormat="1">
      <c r="A1361" s="13"/>
      <c r="B1361" s="233"/>
      <c r="C1361" s="234"/>
      <c r="D1361" s="235" t="s">
        <v>194</v>
      </c>
      <c r="E1361" s="236" t="s">
        <v>19</v>
      </c>
      <c r="F1361" s="237" t="s">
        <v>1718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194</v>
      </c>
      <c r="AU1361" s="243" t="s">
        <v>84</v>
      </c>
      <c r="AV1361" s="13" t="s">
        <v>82</v>
      </c>
      <c r="AW1361" s="13" t="s">
        <v>36</v>
      </c>
      <c r="AX1361" s="13" t="s">
        <v>75</v>
      </c>
      <c r="AY1361" s="243" t="s">
        <v>183</v>
      </c>
    </row>
    <row r="1362" s="13" customFormat="1">
      <c r="A1362" s="13"/>
      <c r="B1362" s="233"/>
      <c r="C1362" s="234"/>
      <c r="D1362" s="235" t="s">
        <v>194</v>
      </c>
      <c r="E1362" s="236" t="s">
        <v>19</v>
      </c>
      <c r="F1362" s="237" t="s">
        <v>1719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194</v>
      </c>
      <c r="AU1362" s="243" t="s">
        <v>84</v>
      </c>
      <c r="AV1362" s="13" t="s">
        <v>82</v>
      </c>
      <c r="AW1362" s="13" t="s">
        <v>36</v>
      </c>
      <c r="AX1362" s="13" t="s">
        <v>75</v>
      </c>
      <c r="AY1362" s="243" t="s">
        <v>183</v>
      </c>
    </row>
    <row r="1363" s="15" customFormat="1">
      <c r="A1363" s="15"/>
      <c r="B1363" s="259"/>
      <c r="C1363" s="260"/>
      <c r="D1363" s="235" t="s">
        <v>194</v>
      </c>
      <c r="E1363" s="261" t="s">
        <v>19</v>
      </c>
      <c r="F1363" s="262" t="s">
        <v>320</v>
      </c>
      <c r="G1363" s="260"/>
      <c r="H1363" s="263">
        <v>9.1500000000000004</v>
      </c>
      <c r="I1363" s="264"/>
      <c r="J1363" s="260"/>
      <c r="K1363" s="260"/>
      <c r="L1363" s="265"/>
      <c r="M1363" s="266"/>
      <c r="N1363" s="267"/>
      <c r="O1363" s="267"/>
      <c r="P1363" s="267"/>
      <c r="Q1363" s="267"/>
      <c r="R1363" s="267"/>
      <c r="S1363" s="267"/>
      <c r="T1363" s="268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9" t="s">
        <v>194</v>
      </c>
      <c r="AU1363" s="269" t="s">
        <v>84</v>
      </c>
      <c r="AV1363" s="15" t="s">
        <v>190</v>
      </c>
      <c r="AW1363" s="15" t="s">
        <v>36</v>
      </c>
      <c r="AX1363" s="15" t="s">
        <v>82</v>
      </c>
      <c r="AY1363" s="269" t="s">
        <v>183</v>
      </c>
    </row>
    <row r="1364" s="2" customFormat="1" ht="24.15" customHeight="1">
      <c r="A1364" s="40"/>
      <c r="B1364" s="41"/>
      <c r="C1364" s="215" t="s">
        <v>552</v>
      </c>
      <c r="D1364" s="215" t="s">
        <v>185</v>
      </c>
      <c r="E1364" s="216" t="s">
        <v>1745</v>
      </c>
      <c r="F1364" s="217" t="s">
        <v>1746</v>
      </c>
      <c r="G1364" s="218" t="s">
        <v>188</v>
      </c>
      <c r="H1364" s="219">
        <v>1</v>
      </c>
      <c r="I1364" s="220"/>
      <c r="J1364" s="221">
        <f>ROUND(I1364*H1364,2)</f>
        <v>0</v>
      </c>
      <c r="K1364" s="217" t="s">
        <v>189</v>
      </c>
      <c r="L1364" s="46"/>
      <c r="M1364" s="222" t="s">
        <v>19</v>
      </c>
      <c r="N1364" s="223" t="s">
        <v>46</v>
      </c>
      <c r="O1364" s="86"/>
      <c r="P1364" s="224">
        <f>O1364*H1364</f>
        <v>0</v>
      </c>
      <c r="Q1364" s="224">
        <v>0</v>
      </c>
      <c r="R1364" s="224">
        <f>Q1364*H1364</f>
        <v>0</v>
      </c>
      <c r="S1364" s="224">
        <v>0.27600000000000002</v>
      </c>
      <c r="T1364" s="225">
        <f>S1364*H1364</f>
        <v>0.27600000000000002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6" t="s">
        <v>190</v>
      </c>
      <c r="AT1364" s="226" t="s">
        <v>185</v>
      </c>
      <c r="AU1364" s="226" t="s">
        <v>84</v>
      </c>
      <c r="AY1364" s="19" t="s">
        <v>183</v>
      </c>
      <c r="BE1364" s="227">
        <f>IF(N1364="základní",J1364,0)</f>
        <v>0</v>
      </c>
      <c r="BF1364" s="227">
        <f>IF(N1364="snížená",J1364,0)</f>
        <v>0</v>
      </c>
      <c r="BG1364" s="227">
        <f>IF(N1364="zákl. přenesená",J1364,0)</f>
        <v>0</v>
      </c>
      <c r="BH1364" s="227">
        <f>IF(N1364="sníž. přenesená",J1364,0)</f>
        <v>0</v>
      </c>
      <c r="BI1364" s="227">
        <f>IF(N1364="nulová",J1364,0)</f>
        <v>0</v>
      </c>
      <c r="BJ1364" s="19" t="s">
        <v>82</v>
      </c>
      <c r="BK1364" s="227">
        <f>ROUND(I1364*H1364,2)</f>
        <v>0</v>
      </c>
      <c r="BL1364" s="19" t="s">
        <v>190</v>
      </c>
      <c r="BM1364" s="226" t="s">
        <v>1747</v>
      </c>
    </row>
    <row r="1365" s="2" customFormat="1">
      <c r="A1365" s="40"/>
      <c r="B1365" s="41"/>
      <c r="C1365" s="42"/>
      <c r="D1365" s="228" t="s">
        <v>192</v>
      </c>
      <c r="E1365" s="42"/>
      <c r="F1365" s="229" t="s">
        <v>1748</v>
      </c>
      <c r="G1365" s="42"/>
      <c r="H1365" s="42"/>
      <c r="I1365" s="230"/>
      <c r="J1365" s="42"/>
      <c r="K1365" s="42"/>
      <c r="L1365" s="46"/>
      <c r="M1365" s="231"/>
      <c r="N1365" s="232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192</v>
      </c>
      <c r="AU1365" s="19" t="s">
        <v>84</v>
      </c>
    </row>
    <row r="1366" s="13" customFormat="1">
      <c r="A1366" s="13"/>
      <c r="B1366" s="233"/>
      <c r="C1366" s="234"/>
      <c r="D1366" s="235" t="s">
        <v>194</v>
      </c>
      <c r="E1366" s="236" t="s">
        <v>19</v>
      </c>
      <c r="F1366" s="237" t="s">
        <v>1749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194</v>
      </c>
      <c r="AU1366" s="243" t="s">
        <v>84</v>
      </c>
      <c r="AV1366" s="13" t="s">
        <v>82</v>
      </c>
      <c r="AW1366" s="13" t="s">
        <v>36</v>
      </c>
      <c r="AX1366" s="13" t="s">
        <v>75</v>
      </c>
      <c r="AY1366" s="243" t="s">
        <v>183</v>
      </c>
    </row>
    <row r="1367" s="13" customFormat="1">
      <c r="A1367" s="13"/>
      <c r="B1367" s="233"/>
      <c r="C1367" s="234"/>
      <c r="D1367" s="235" t="s">
        <v>194</v>
      </c>
      <c r="E1367" s="236" t="s">
        <v>19</v>
      </c>
      <c r="F1367" s="237" t="s">
        <v>1750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194</v>
      </c>
      <c r="AU1367" s="243" t="s">
        <v>84</v>
      </c>
      <c r="AV1367" s="13" t="s">
        <v>82</v>
      </c>
      <c r="AW1367" s="13" t="s">
        <v>36</v>
      </c>
      <c r="AX1367" s="13" t="s">
        <v>75</v>
      </c>
      <c r="AY1367" s="243" t="s">
        <v>183</v>
      </c>
    </row>
    <row r="1368" s="13" customFormat="1">
      <c r="A1368" s="13"/>
      <c r="B1368" s="233"/>
      <c r="C1368" s="234"/>
      <c r="D1368" s="235" t="s">
        <v>194</v>
      </c>
      <c r="E1368" s="236" t="s">
        <v>19</v>
      </c>
      <c r="F1368" s="237" t="s">
        <v>1751</v>
      </c>
      <c r="G1368" s="234"/>
      <c r="H1368" s="236" t="s">
        <v>19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194</v>
      </c>
      <c r="AU1368" s="243" t="s">
        <v>84</v>
      </c>
      <c r="AV1368" s="13" t="s">
        <v>82</v>
      </c>
      <c r="AW1368" s="13" t="s">
        <v>36</v>
      </c>
      <c r="AX1368" s="13" t="s">
        <v>75</v>
      </c>
      <c r="AY1368" s="243" t="s">
        <v>183</v>
      </c>
    </row>
    <row r="1369" s="13" customFormat="1">
      <c r="A1369" s="13"/>
      <c r="B1369" s="233"/>
      <c r="C1369" s="234"/>
      <c r="D1369" s="235" t="s">
        <v>194</v>
      </c>
      <c r="E1369" s="236" t="s">
        <v>19</v>
      </c>
      <c r="F1369" s="237" t="s">
        <v>1752</v>
      </c>
      <c r="G1369" s="234"/>
      <c r="H1369" s="236" t="s">
        <v>19</v>
      </c>
      <c r="I1369" s="238"/>
      <c r="J1369" s="234"/>
      <c r="K1369" s="234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194</v>
      </c>
      <c r="AU1369" s="243" t="s">
        <v>84</v>
      </c>
      <c r="AV1369" s="13" t="s">
        <v>82</v>
      </c>
      <c r="AW1369" s="13" t="s">
        <v>36</v>
      </c>
      <c r="AX1369" s="13" t="s">
        <v>75</v>
      </c>
      <c r="AY1369" s="243" t="s">
        <v>183</v>
      </c>
    </row>
    <row r="1370" s="13" customFormat="1">
      <c r="A1370" s="13"/>
      <c r="B1370" s="233"/>
      <c r="C1370" s="234"/>
      <c r="D1370" s="235" t="s">
        <v>194</v>
      </c>
      <c r="E1370" s="236" t="s">
        <v>19</v>
      </c>
      <c r="F1370" s="237" t="s">
        <v>1753</v>
      </c>
      <c r="G1370" s="234"/>
      <c r="H1370" s="236" t="s">
        <v>19</v>
      </c>
      <c r="I1370" s="238"/>
      <c r="J1370" s="234"/>
      <c r="K1370" s="234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194</v>
      </c>
      <c r="AU1370" s="243" t="s">
        <v>84</v>
      </c>
      <c r="AV1370" s="13" t="s">
        <v>82</v>
      </c>
      <c r="AW1370" s="13" t="s">
        <v>36</v>
      </c>
      <c r="AX1370" s="13" t="s">
        <v>75</v>
      </c>
      <c r="AY1370" s="243" t="s">
        <v>183</v>
      </c>
    </row>
    <row r="1371" s="14" customFormat="1">
      <c r="A1371" s="14"/>
      <c r="B1371" s="244"/>
      <c r="C1371" s="245"/>
      <c r="D1371" s="235" t="s">
        <v>194</v>
      </c>
      <c r="E1371" s="246" t="s">
        <v>19</v>
      </c>
      <c r="F1371" s="247" t="s">
        <v>82</v>
      </c>
      <c r="G1371" s="245"/>
      <c r="H1371" s="248">
        <v>1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194</v>
      </c>
      <c r="AU1371" s="254" t="s">
        <v>84</v>
      </c>
      <c r="AV1371" s="14" t="s">
        <v>84</v>
      </c>
      <c r="AW1371" s="14" t="s">
        <v>36</v>
      </c>
      <c r="AX1371" s="14" t="s">
        <v>82</v>
      </c>
      <c r="AY1371" s="254" t="s">
        <v>183</v>
      </c>
    </row>
    <row r="1372" s="2" customFormat="1" ht="24.15" customHeight="1">
      <c r="A1372" s="40"/>
      <c r="B1372" s="41"/>
      <c r="C1372" s="215" t="s">
        <v>1754</v>
      </c>
      <c r="D1372" s="215" t="s">
        <v>185</v>
      </c>
      <c r="E1372" s="216" t="s">
        <v>1755</v>
      </c>
      <c r="F1372" s="217" t="s">
        <v>1756</v>
      </c>
      <c r="G1372" s="218" t="s">
        <v>229</v>
      </c>
      <c r="H1372" s="219">
        <v>1.3200000000000001</v>
      </c>
      <c r="I1372" s="220"/>
      <c r="J1372" s="221">
        <f>ROUND(I1372*H1372,2)</f>
        <v>0</v>
      </c>
      <c r="K1372" s="217" t="s">
        <v>189</v>
      </c>
      <c r="L1372" s="46"/>
      <c r="M1372" s="222" t="s">
        <v>19</v>
      </c>
      <c r="N1372" s="223" t="s">
        <v>46</v>
      </c>
      <c r="O1372" s="86"/>
      <c r="P1372" s="224">
        <f>O1372*H1372</f>
        <v>0</v>
      </c>
      <c r="Q1372" s="224">
        <v>0</v>
      </c>
      <c r="R1372" s="224">
        <f>Q1372*H1372</f>
        <v>0</v>
      </c>
      <c r="S1372" s="224">
        <v>1.8</v>
      </c>
      <c r="T1372" s="225">
        <f>S1372*H1372</f>
        <v>2.3760000000000003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6" t="s">
        <v>190</v>
      </c>
      <c r="AT1372" s="226" t="s">
        <v>185</v>
      </c>
      <c r="AU1372" s="226" t="s">
        <v>84</v>
      </c>
      <c r="AY1372" s="19" t="s">
        <v>183</v>
      </c>
      <c r="BE1372" s="227">
        <f>IF(N1372="základní",J1372,0)</f>
        <v>0</v>
      </c>
      <c r="BF1372" s="227">
        <f>IF(N1372="snížená",J1372,0)</f>
        <v>0</v>
      </c>
      <c r="BG1372" s="227">
        <f>IF(N1372="zákl. přenesená",J1372,0)</f>
        <v>0</v>
      </c>
      <c r="BH1372" s="227">
        <f>IF(N1372="sníž. přenesená",J1372,0)</f>
        <v>0</v>
      </c>
      <c r="BI1372" s="227">
        <f>IF(N1372="nulová",J1372,0)</f>
        <v>0</v>
      </c>
      <c r="BJ1372" s="19" t="s">
        <v>82</v>
      </c>
      <c r="BK1372" s="227">
        <f>ROUND(I1372*H1372,2)</f>
        <v>0</v>
      </c>
      <c r="BL1372" s="19" t="s">
        <v>190</v>
      </c>
      <c r="BM1372" s="226" t="s">
        <v>1757</v>
      </c>
    </row>
    <row r="1373" s="2" customFormat="1">
      <c r="A1373" s="40"/>
      <c r="B1373" s="41"/>
      <c r="C1373" s="42"/>
      <c r="D1373" s="228" t="s">
        <v>192</v>
      </c>
      <c r="E1373" s="42"/>
      <c r="F1373" s="229" t="s">
        <v>1758</v>
      </c>
      <c r="G1373" s="42"/>
      <c r="H1373" s="42"/>
      <c r="I1373" s="230"/>
      <c r="J1373" s="42"/>
      <c r="K1373" s="42"/>
      <c r="L1373" s="46"/>
      <c r="M1373" s="231"/>
      <c r="N1373" s="232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192</v>
      </c>
      <c r="AU1373" s="19" t="s">
        <v>84</v>
      </c>
    </row>
    <row r="1374" s="13" customFormat="1">
      <c r="A1374" s="13"/>
      <c r="B1374" s="233"/>
      <c r="C1374" s="234"/>
      <c r="D1374" s="235" t="s">
        <v>194</v>
      </c>
      <c r="E1374" s="236" t="s">
        <v>19</v>
      </c>
      <c r="F1374" s="237" t="s">
        <v>1311</v>
      </c>
      <c r="G1374" s="234"/>
      <c r="H1374" s="236" t="s">
        <v>19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194</v>
      </c>
      <c r="AU1374" s="243" t="s">
        <v>84</v>
      </c>
      <c r="AV1374" s="13" t="s">
        <v>82</v>
      </c>
      <c r="AW1374" s="13" t="s">
        <v>36</v>
      </c>
      <c r="AX1374" s="13" t="s">
        <v>75</v>
      </c>
      <c r="AY1374" s="243" t="s">
        <v>183</v>
      </c>
    </row>
    <row r="1375" s="13" customFormat="1">
      <c r="A1375" s="13"/>
      <c r="B1375" s="233"/>
      <c r="C1375" s="234"/>
      <c r="D1375" s="235" t="s">
        <v>194</v>
      </c>
      <c r="E1375" s="236" t="s">
        <v>19</v>
      </c>
      <c r="F1375" s="237" t="s">
        <v>1312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194</v>
      </c>
      <c r="AU1375" s="243" t="s">
        <v>84</v>
      </c>
      <c r="AV1375" s="13" t="s">
        <v>82</v>
      </c>
      <c r="AW1375" s="13" t="s">
        <v>36</v>
      </c>
      <c r="AX1375" s="13" t="s">
        <v>75</v>
      </c>
      <c r="AY1375" s="243" t="s">
        <v>183</v>
      </c>
    </row>
    <row r="1376" s="13" customFormat="1">
      <c r="A1376" s="13"/>
      <c r="B1376" s="233"/>
      <c r="C1376" s="234"/>
      <c r="D1376" s="235" t="s">
        <v>194</v>
      </c>
      <c r="E1376" s="236" t="s">
        <v>19</v>
      </c>
      <c r="F1376" s="237" t="s">
        <v>1313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194</v>
      </c>
      <c r="AU1376" s="243" t="s">
        <v>84</v>
      </c>
      <c r="AV1376" s="13" t="s">
        <v>82</v>
      </c>
      <c r="AW1376" s="13" t="s">
        <v>36</v>
      </c>
      <c r="AX1376" s="13" t="s">
        <v>75</v>
      </c>
      <c r="AY1376" s="243" t="s">
        <v>183</v>
      </c>
    </row>
    <row r="1377" s="13" customFormat="1">
      <c r="A1377" s="13"/>
      <c r="B1377" s="233"/>
      <c r="C1377" s="234"/>
      <c r="D1377" s="235" t="s">
        <v>194</v>
      </c>
      <c r="E1377" s="236" t="s">
        <v>19</v>
      </c>
      <c r="F1377" s="237" t="s">
        <v>1314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194</v>
      </c>
      <c r="AU1377" s="243" t="s">
        <v>84</v>
      </c>
      <c r="AV1377" s="13" t="s">
        <v>82</v>
      </c>
      <c r="AW1377" s="13" t="s">
        <v>36</v>
      </c>
      <c r="AX1377" s="13" t="s">
        <v>75</v>
      </c>
      <c r="AY1377" s="243" t="s">
        <v>183</v>
      </c>
    </row>
    <row r="1378" s="13" customFormat="1">
      <c r="A1378" s="13"/>
      <c r="B1378" s="233"/>
      <c r="C1378" s="234"/>
      <c r="D1378" s="235" t="s">
        <v>194</v>
      </c>
      <c r="E1378" s="236" t="s">
        <v>19</v>
      </c>
      <c r="F1378" s="237" t="s">
        <v>1315</v>
      </c>
      <c r="G1378" s="234"/>
      <c r="H1378" s="236" t="s">
        <v>19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194</v>
      </c>
      <c r="AU1378" s="243" t="s">
        <v>84</v>
      </c>
      <c r="AV1378" s="13" t="s">
        <v>82</v>
      </c>
      <c r="AW1378" s="13" t="s">
        <v>36</v>
      </c>
      <c r="AX1378" s="13" t="s">
        <v>75</v>
      </c>
      <c r="AY1378" s="243" t="s">
        <v>183</v>
      </c>
    </row>
    <row r="1379" s="13" customFormat="1">
      <c r="A1379" s="13"/>
      <c r="B1379" s="233"/>
      <c r="C1379" s="234"/>
      <c r="D1379" s="235" t="s">
        <v>194</v>
      </c>
      <c r="E1379" s="236" t="s">
        <v>19</v>
      </c>
      <c r="F1379" s="237" t="s">
        <v>1319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194</v>
      </c>
      <c r="AU1379" s="243" t="s">
        <v>84</v>
      </c>
      <c r="AV1379" s="13" t="s">
        <v>82</v>
      </c>
      <c r="AW1379" s="13" t="s">
        <v>36</v>
      </c>
      <c r="AX1379" s="13" t="s">
        <v>75</v>
      </c>
      <c r="AY1379" s="243" t="s">
        <v>183</v>
      </c>
    </row>
    <row r="1380" s="14" customFormat="1">
      <c r="A1380" s="14"/>
      <c r="B1380" s="244"/>
      <c r="C1380" s="245"/>
      <c r="D1380" s="235" t="s">
        <v>194</v>
      </c>
      <c r="E1380" s="246" t="s">
        <v>19</v>
      </c>
      <c r="F1380" s="247" t="s">
        <v>1759</v>
      </c>
      <c r="G1380" s="245"/>
      <c r="H1380" s="248">
        <v>1.3200000000000001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194</v>
      </c>
      <c r="AU1380" s="254" t="s">
        <v>84</v>
      </c>
      <c r="AV1380" s="14" t="s">
        <v>84</v>
      </c>
      <c r="AW1380" s="14" t="s">
        <v>36</v>
      </c>
      <c r="AX1380" s="14" t="s">
        <v>75</v>
      </c>
      <c r="AY1380" s="254" t="s">
        <v>183</v>
      </c>
    </row>
    <row r="1381" s="15" customFormat="1">
      <c r="A1381" s="15"/>
      <c r="B1381" s="259"/>
      <c r="C1381" s="260"/>
      <c r="D1381" s="235" t="s">
        <v>194</v>
      </c>
      <c r="E1381" s="261" t="s">
        <v>19</v>
      </c>
      <c r="F1381" s="262" t="s">
        <v>320</v>
      </c>
      <c r="G1381" s="260"/>
      <c r="H1381" s="263">
        <v>1.3200000000000001</v>
      </c>
      <c r="I1381" s="264"/>
      <c r="J1381" s="260"/>
      <c r="K1381" s="260"/>
      <c r="L1381" s="265"/>
      <c r="M1381" s="266"/>
      <c r="N1381" s="267"/>
      <c r="O1381" s="267"/>
      <c r="P1381" s="267"/>
      <c r="Q1381" s="267"/>
      <c r="R1381" s="267"/>
      <c r="S1381" s="267"/>
      <c r="T1381" s="268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9" t="s">
        <v>194</v>
      </c>
      <c r="AU1381" s="269" t="s">
        <v>84</v>
      </c>
      <c r="AV1381" s="15" t="s">
        <v>190</v>
      </c>
      <c r="AW1381" s="15" t="s">
        <v>36</v>
      </c>
      <c r="AX1381" s="15" t="s">
        <v>82</v>
      </c>
      <c r="AY1381" s="269" t="s">
        <v>183</v>
      </c>
    </row>
    <row r="1382" s="2" customFormat="1" ht="24.15" customHeight="1">
      <c r="A1382" s="40"/>
      <c r="B1382" s="41"/>
      <c r="C1382" s="215" t="s">
        <v>557</v>
      </c>
      <c r="D1382" s="215" t="s">
        <v>185</v>
      </c>
      <c r="E1382" s="216" t="s">
        <v>1760</v>
      </c>
      <c r="F1382" s="217" t="s">
        <v>1761</v>
      </c>
      <c r="G1382" s="218" t="s">
        <v>188</v>
      </c>
      <c r="H1382" s="219">
        <v>2</v>
      </c>
      <c r="I1382" s="220"/>
      <c r="J1382" s="221">
        <f>ROUND(I1382*H1382,2)</f>
        <v>0</v>
      </c>
      <c r="K1382" s="217" t="s">
        <v>189</v>
      </c>
      <c r="L1382" s="46"/>
      <c r="M1382" s="222" t="s">
        <v>19</v>
      </c>
      <c r="N1382" s="223" t="s">
        <v>46</v>
      </c>
      <c r="O1382" s="86"/>
      <c r="P1382" s="224">
        <f>O1382*H1382</f>
        <v>0</v>
      </c>
      <c r="Q1382" s="224">
        <v>0</v>
      </c>
      <c r="R1382" s="224">
        <f>Q1382*H1382</f>
        <v>0</v>
      </c>
      <c r="S1382" s="224">
        <v>0.098000000000000004</v>
      </c>
      <c r="T1382" s="225">
        <f>S1382*H1382</f>
        <v>0.19600000000000001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6" t="s">
        <v>190</v>
      </c>
      <c r="AT1382" s="226" t="s">
        <v>185</v>
      </c>
      <c r="AU1382" s="226" t="s">
        <v>84</v>
      </c>
      <c r="AY1382" s="19" t="s">
        <v>183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19" t="s">
        <v>82</v>
      </c>
      <c r="BK1382" s="227">
        <f>ROUND(I1382*H1382,2)</f>
        <v>0</v>
      </c>
      <c r="BL1382" s="19" t="s">
        <v>190</v>
      </c>
      <c r="BM1382" s="226" t="s">
        <v>1762</v>
      </c>
    </row>
    <row r="1383" s="2" customFormat="1">
      <c r="A1383" s="40"/>
      <c r="B1383" s="41"/>
      <c r="C1383" s="42"/>
      <c r="D1383" s="228" t="s">
        <v>192</v>
      </c>
      <c r="E1383" s="42"/>
      <c r="F1383" s="229" t="s">
        <v>1763</v>
      </c>
      <c r="G1383" s="42"/>
      <c r="H1383" s="42"/>
      <c r="I1383" s="230"/>
      <c r="J1383" s="42"/>
      <c r="K1383" s="42"/>
      <c r="L1383" s="46"/>
      <c r="M1383" s="231"/>
      <c r="N1383" s="232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192</v>
      </c>
      <c r="AU1383" s="19" t="s">
        <v>84</v>
      </c>
    </row>
    <row r="1384" s="13" customFormat="1">
      <c r="A1384" s="13"/>
      <c r="B1384" s="233"/>
      <c r="C1384" s="234"/>
      <c r="D1384" s="235" t="s">
        <v>194</v>
      </c>
      <c r="E1384" s="236" t="s">
        <v>19</v>
      </c>
      <c r="F1384" s="237" t="s">
        <v>1338</v>
      </c>
      <c r="G1384" s="234"/>
      <c r="H1384" s="236" t="s">
        <v>19</v>
      </c>
      <c r="I1384" s="238"/>
      <c r="J1384" s="234"/>
      <c r="K1384" s="234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194</v>
      </c>
      <c r="AU1384" s="243" t="s">
        <v>84</v>
      </c>
      <c r="AV1384" s="13" t="s">
        <v>82</v>
      </c>
      <c r="AW1384" s="13" t="s">
        <v>36</v>
      </c>
      <c r="AX1384" s="13" t="s">
        <v>75</v>
      </c>
      <c r="AY1384" s="243" t="s">
        <v>183</v>
      </c>
    </row>
    <row r="1385" s="13" customFormat="1">
      <c r="A1385" s="13"/>
      <c r="B1385" s="233"/>
      <c r="C1385" s="234"/>
      <c r="D1385" s="235" t="s">
        <v>194</v>
      </c>
      <c r="E1385" s="236" t="s">
        <v>19</v>
      </c>
      <c r="F1385" s="237" t="s">
        <v>1339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194</v>
      </c>
      <c r="AU1385" s="243" t="s">
        <v>84</v>
      </c>
      <c r="AV1385" s="13" t="s">
        <v>82</v>
      </c>
      <c r="AW1385" s="13" t="s">
        <v>36</v>
      </c>
      <c r="AX1385" s="13" t="s">
        <v>75</v>
      </c>
      <c r="AY1385" s="243" t="s">
        <v>183</v>
      </c>
    </row>
    <row r="1386" s="13" customFormat="1">
      <c r="A1386" s="13"/>
      <c r="B1386" s="233"/>
      <c r="C1386" s="234"/>
      <c r="D1386" s="235" t="s">
        <v>194</v>
      </c>
      <c r="E1386" s="236" t="s">
        <v>19</v>
      </c>
      <c r="F1386" s="237" t="s">
        <v>1340</v>
      </c>
      <c r="G1386" s="234"/>
      <c r="H1386" s="236" t="s">
        <v>19</v>
      </c>
      <c r="I1386" s="238"/>
      <c r="J1386" s="234"/>
      <c r="K1386" s="234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194</v>
      </c>
      <c r="AU1386" s="243" t="s">
        <v>84</v>
      </c>
      <c r="AV1386" s="13" t="s">
        <v>82</v>
      </c>
      <c r="AW1386" s="13" t="s">
        <v>36</v>
      </c>
      <c r="AX1386" s="13" t="s">
        <v>75</v>
      </c>
      <c r="AY1386" s="243" t="s">
        <v>183</v>
      </c>
    </row>
    <row r="1387" s="14" customFormat="1">
      <c r="A1387" s="14"/>
      <c r="B1387" s="244"/>
      <c r="C1387" s="245"/>
      <c r="D1387" s="235" t="s">
        <v>194</v>
      </c>
      <c r="E1387" s="246" t="s">
        <v>19</v>
      </c>
      <c r="F1387" s="247" t="s">
        <v>1764</v>
      </c>
      <c r="G1387" s="245"/>
      <c r="H1387" s="248">
        <v>1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194</v>
      </c>
      <c r="AU1387" s="254" t="s">
        <v>84</v>
      </c>
      <c r="AV1387" s="14" t="s">
        <v>84</v>
      </c>
      <c r="AW1387" s="14" t="s">
        <v>36</v>
      </c>
      <c r="AX1387" s="14" t="s">
        <v>75</v>
      </c>
      <c r="AY1387" s="254" t="s">
        <v>183</v>
      </c>
    </row>
    <row r="1388" s="14" customFormat="1">
      <c r="A1388" s="14"/>
      <c r="B1388" s="244"/>
      <c r="C1388" s="245"/>
      <c r="D1388" s="235" t="s">
        <v>194</v>
      </c>
      <c r="E1388" s="246" t="s">
        <v>19</v>
      </c>
      <c r="F1388" s="247" t="s">
        <v>1765</v>
      </c>
      <c r="G1388" s="245"/>
      <c r="H1388" s="248">
        <v>1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194</v>
      </c>
      <c r="AU1388" s="254" t="s">
        <v>84</v>
      </c>
      <c r="AV1388" s="14" t="s">
        <v>84</v>
      </c>
      <c r="AW1388" s="14" t="s">
        <v>36</v>
      </c>
      <c r="AX1388" s="14" t="s">
        <v>75</v>
      </c>
      <c r="AY1388" s="254" t="s">
        <v>183</v>
      </c>
    </row>
    <row r="1389" s="15" customFormat="1">
      <c r="A1389" s="15"/>
      <c r="B1389" s="259"/>
      <c r="C1389" s="260"/>
      <c r="D1389" s="235" t="s">
        <v>194</v>
      </c>
      <c r="E1389" s="261" t="s">
        <v>19</v>
      </c>
      <c r="F1389" s="262" t="s">
        <v>320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9" t="s">
        <v>194</v>
      </c>
      <c r="AU1389" s="269" t="s">
        <v>84</v>
      </c>
      <c r="AV1389" s="15" t="s">
        <v>190</v>
      </c>
      <c r="AW1389" s="15" t="s">
        <v>36</v>
      </c>
      <c r="AX1389" s="15" t="s">
        <v>82</v>
      </c>
      <c r="AY1389" s="269" t="s">
        <v>183</v>
      </c>
    </row>
    <row r="1390" s="2" customFormat="1" ht="24.15" customHeight="1">
      <c r="A1390" s="40"/>
      <c r="B1390" s="41"/>
      <c r="C1390" s="215" t="s">
        <v>1766</v>
      </c>
      <c r="D1390" s="215" t="s">
        <v>185</v>
      </c>
      <c r="E1390" s="216" t="s">
        <v>1767</v>
      </c>
      <c r="F1390" s="217" t="s">
        <v>1768</v>
      </c>
      <c r="G1390" s="218" t="s">
        <v>438</v>
      </c>
      <c r="H1390" s="219">
        <v>5.4000000000000004</v>
      </c>
      <c r="I1390" s="220"/>
      <c r="J1390" s="221">
        <f>ROUND(I1390*H1390,2)</f>
        <v>0</v>
      </c>
      <c r="K1390" s="217" t="s">
        <v>189</v>
      </c>
      <c r="L1390" s="46"/>
      <c r="M1390" s="222" t="s">
        <v>19</v>
      </c>
      <c r="N1390" s="223" t="s">
        <v>46</v>
      </c>
      <c r="O1390" s="86"/>
      <c r="P1390" s="224">
        <f>O1390*H1390</f>
        <v>0</v>
      </c>
      <c r="Q1390" s="224">
        <v>0</v>
      </c>
      <c r="R1390" s="224">
        <f>Q1390*H1390</f>
        <v>0</v>
      </c>
      <c r="S1390" s="224">
        <v>0.042000000000000003</v>
      </c>
      <c r="T1390" s="225">
        <f>S1390*H1390</f>
        <v>0.22680000000000003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6" t="s">
        <v>190</v>
      </c>
      <c r="AT1390" s="226" t="s">
        <v>185</v>
      </c>
      <c r="AU1390" s="226" t="s">
        <v>84</v>
      </c>
      <c r="AY1390" s="19" t="s">
        <v>183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19" t="s">
        <v>82</v>
      </c>
      <c r="BK1390" s="227">
        <f>ROUND(I1390*H1390,2)</f>
        <v>0</v>
      </c>
      <c r="BL1390" s="19" t="s">
        <v>190</v>
      </c>
      <c r="BM1390" s="226" t="s">
        <v>1769</v>
      </c>
    </row>
    <row r="1391" s="2" customFormat="1">
      <c r="A1391" s="40"/>
      <c r="B1391" s="41"/>
      <c r="C1391" s="42"/>
      <c r="D1391" s="228" t="s">
        <v>192</v>
      </c>
      <c r="E1391" s="42"/>
      <c r="F1391" s="229" t="s">
        <v>1770</v>
      </c>
      <c r="G1391" s="42"/>
      <c r="H1391" s="42"/>
      <c r="I1391" s="230"/>
      <c r="J1391" s="42"/>
      <c r="K1391" s="42"/>
      <c r="L1391" s="46"/>
      <c r="M1391" s="231"/>
      <c r="N1391" s="232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192</v>
      </c>
      <c r="AU1391" s="19" t="s">
        <v>84</v>
      </c>
    </row>
    <row r="1392" s="13" customFormat="1">
      <c r="A1392" s="13"/>
      <c r="B1392" s="233"/>
      <c r="C1392" s="234"/>
      <c r="D1392" s="235" t="s">
        <v>194</v>
      </c>
      <c r="E1392" s="236" t="s">
        <v>19</v>
      </c>
      <c r="F1392" s="237" t="s">
        <v>1311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194</v>
      </c>
      <c r="AU1392" s="243" t="s">
        <v>84</v>
      </c>
      <c r="AV1392" s="13" t="s">
        <v>82</v>
      </c>
      <c r="AW1392" s="13" t="s">
        <v>36</v>
      </c>
      <c r="AX1392" s="13" t="s">
        <v>75</v>
      </c>
      <c r="AY1392" s="243" t="s">
        <v>183</v>
      </c>
    </row>
    <row r="1393" s="13" customFormat="1">
      <c r="A1393" s="13"/>
      <c r="B1393" s="233"/>
      <c r="C1393" s="234"/>
      <c r="D1393" s="235" t="s">
        <v>194</v>
      </c>
      <c r="E1393" s="236" t="s">
        <v>19</v>
      </c>
      <c r="F1393" s="237" t="s">
        <v>1312</v>
      </c>
      <c r="G1393" s="234"/>
      <c r="H1393" s="236" t="s">
        <v>19</v>
      </c>
      <c r="I1393" s="238"/>
      <c r="J1393" s="234"/>
      <c r="K1393" s="234"/>
      <c r="L1393" s="239"/>
      <c r="M1393" s="240"/>
      <c r="N1393" s="241"/>
      <c r="O1393" s="241"/>
      <c r="P1393" s="241"/>
      <c r="Q1393" s="241"/>
      <c r="R1393" s="241"/>
      <c r="S1393" s="241"/>
      <c r="T1393" s="24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3" t="s">
        <v>194</v>
      </c>
      <c r="AU1393" s="243" t="s">
        <v>84</v>
      </c>
      <c r="AV1393" s="13" t="s">
        <v>82</v>
      </c>
      <c r="AW1393" s="13" t="s">
        <v>36</v>
      </c>
      <c r="AX1393" s="13" t="s">
        <v>75</v>
      </c>
      <c r="AY1393" s="243" t="s">
        <v>183</v>
      </c>
    </row>
    <row r="1394" s="13" customFormat="1">
      <c r="A1394" s="13"/>
      <c r="B1394" s="233"/>
      <c r="C1394" s="234"/>
      <c r="D1394" s="235" t="s">
        <v>194</v>
      </c>
      <c r="E1394" s="236" t="s">
        <v>19</v>
      </c>
      <c r="F1394" s="237" t="s">
        <v>1313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194</v>
      </c>
      <c r="AU1394" s="243" t="s">
        <v>84</v>
      </c>
      <c r="AV1394" s="13" t="s">
        <v>82</v>
      </c>
      <c r="AW1394" s="13" t="s">
        <v>36</v>
      </c>
      <c r="AX1394" s="13" t="s">
        <v>75</v>
      </c>
      <c r="AY1394" s="243" t="s">
        <v>183</v>
      </c>
    </row>
    <row r="1395" s="13" customFormat="1">
      <c r="A1395" s="13"/>
      <c r="B1395" s="233"/>
      <c r="C1395" s="234"/>
      <c r="D1395" s="235" t="s">
        <v>194</v>
      </c>
      <c r="E1395" s="236" t="s">
        <v>19</v>
      </c>
      <c r="F1395" s="237" t="s">
        <v>1314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194</v>
      </c>
      <c r="AU1395" s="243" t="s">
        <v>84</v>
      </c>
      <c r="AV1395" s="13" t="s">
        <v>82</v>
      </c>
      <c r="AW1395" s="13" t="s">
        <v>36</v>
      </c>
      <c r="AX1395" s="13" t="s">
        <v>75</v>
      </c>
      <c r="AY1395" s="243" t="s">
        <v>183</v>
      </c>
    </row>
    <row r="1396" s="13" customFormat="1">
      <c r="A1396" s="13"/>
      <c r="B1396" s="233"/>
      <c r="C1396" s="234"/>
      <c r="D1396" s="235" t="s">
        <v>194</v>
      </c>
      <c r="E1396" s="236" t="s">
        <v>19</v>
      </c>
      <c r="F1396" s="237" t="s">
        <v>1315</v>
      </c>
      <c r="G1396" s="234"/>
      <c r="H1396" s="236" t="s">
        <v>19</v>
      </c>
      <c r="I1396" s="238"/>
      <c r="J1396" s="234"/>
      <c r="K1396" s="234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194</v>
      </c>
      <c r="AU1396" s="243" t="s">
        <v>84</v>
      </c>
      <c r="AV1396" s="13" t="s">
        <v>82</v>
      </c>
      <c r="AW1396" s="13" t="s">
        <v>36</v>
      </c>
      <c r="AX1396" s="13" t="s">
        <v>75</v>
      </c>
      <c r="AY1396" s="243" t="s">
        <v>183</v>
      </c>
    </row>
    <row r="1397" s="13" customFormat="1">
      <c r="A1397" s="13"/>
      <c r="B1397" s="233"/>
      <c r="C1397" s="234"/>
      <c r="D1397" s="235" t="s">
        <v>194</v>
      </c>
      <c r="E1397" s="236" t="s">
        <v>19</v>
      </c>
      <c r="F1397" s="237" t="s">
        <v>1316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194</v>
      </c>
      <c r="AU1397" s="243" t="s">
        <v>84</v>
      </c>
      <c r="AV1397" s="13" t="s">
        <v>82</v>
      </c>
      <c r="AW1397" s="13" t="s">
        <v>36</v>
      </c>
      <c r="AX1397" s="13" t="s">
        <v>75</v>
      </c>
      <c r="AY1397" s="243" t="s">
        <v>183</v>
      </c>
    </row>
    <row r="1398" s="13" customFormat="1">
      <c r="A1398" s="13"/>
      <c r="B1398" s="233"/>
      <c r="C1398" s="234"/>
      <c r="D1398" s="235" t="s">
        <v>194</v>
      </c>
      <c r="E1398" s="236" t="s">
        <v>19</v>
      </c>
      <c r="F1398" s="237" t="s">
        <v>1317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194</v>
      </c>
      <c r="AU1398" s="243" t="s">
        <v>84</v>
      </c>
      <c r="AV1398" s="13" t="s">
        <v>82</v>
      </c>
      <c r="AW1398" s="13" t="s">
        <v>36</v>
      </c>
      <c r="AX1398" s="13" t="s">
        <v>75</v>
      </c>
      <c r="AY1398" s="243" t="s">
        <v>183</v>
      </c>
    </row>
    <row r="1399" s="13" customFormat="1">
      <c r="A1399" s="13"/>
      <c r="B1399" s="233"/>
      <c r="C1399" s="234"/>
      <c r="D1399" s="235" t="s">
        <v>194</v>
      </c>
      <c r="E1399" s="236" t="s">
        <v>19</v>
      </c>
      <c r="F1399" s="237" t="s">
        <v>1318</v>
      </c>
      <c r="G1399" s="234"/>
      <c r="H1399" s="236" t="s">
        <v>19</v>
      </c>
      <c r="I1399" s="238"/>
      <c r="J1399" s="234"/>
      <c r="K1399" s="234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3" t="s">
        <v>194</v>
      </c>
      <c r="AU1399" s="243" t="s">
        <v>84</v>
      </c>
      <c r="AV1399" s="13" t="s">
        <v>82</v>
      </c>
      <c r="AW1399" s="13" t="s">
        <v>36</v>
      </c>
      <c r="AX1399" s="13" t="s">
        <v>75</v>
      </c>
      <c r="AY1399" s="243" t="s">
        <v>183</v>
      </c>
    </row>
    <row r="1400" s="13" customFormat="1">
      <c r="A1400" s="13"/>
      <c r="B1400" s="233"/>
      <c r="C1400" s="234"/>
      <c r="D1400" s="235" t="s">
        <v>194</v>
      </c>
      <c r="E1400" s="236" t="s">
        <v>19</v>
      </c>
      <c r="F1400" s="237" t="s">
        <v>1319</v>
      </c>
      <c r="G1400" s="234"/>
      <c r="H1400" s="236" t="s">
        <v>19</v>
      </c>
      <c r="I1400" s="238"/>
      <c r="J1400" s="234"/>
      <c r="K1400" s="234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194</v>
      </c>
      <c r="AU1400" s="243" t="s">
        <v>84</v>
      </c>
      <c r="AV1400" s="13" t="s">
        <v>82</v>
      </c>
      <c r="AW1400" s="13" t="s">
        <v>36</v>
      </c>
      <c r="AX1400" s="13" t="s">
        <v>75</v>
      </c>
      <c r="AY1400" s="243" t="s">
        <v>183</v>
      </c>
    </row>
    <row r="1401" s="14" customFormat="1">
      <c r="A1401" s="14"/>
      <c r="B1401" s="244"/>
      <c r="C1401" s="245"/>
      <c r="D1401" s="235" t="s">
        <v>194</v>
      </c>
      <c r="E1401" s="246" t="s">
        <v>19</v>
      </c>
      <c r="F1401" s="247" t="s">
        <v>1771</v>
      </c>
      <c r="G1401" s="245"/>
      <c r="H1401" s="248">
        <v>5.4000000000000004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194</v>
      </c>
      <c r="AU1401" s="254" t="s">
        <v>84</v>
      </c>
      <c r="AV1401" s="14" t="s">
        <v>84</v>
      </c>
      <c r="AW1401" s="14" t="s">
        <v>36</v>
      </c>
      <c r="AX1401" s="14" t="s">
        <v>75</v>
      </c>
      <c r="AY1401" s="254" t="s">
        <v>183</v>
      </c>
    </row>
    <row r="1402" s="15" customFormat="1">
      <c r="A1402" s="15"/>
      <c r="B1402" s="259"/>
      <c r="C1402" s="260"/>
      <c r="D1402" s="235" t="s">
        <v>194</v>
      </c>
      <c r="E1402" s="261" t="s">
        <v>19</v>
      </c>
      <c r="F1402" s="262" t="s">
        <v>320</v>
      </c>
      <c r="G1402" s="260"/>
      <c r="H1402" s="263">
        <v>5.4000000000000004</v>
      </c>
      <c r="I1402" s="264"/>
      <c r="J1402" s="260"/>
      <c r="K1402" s="260"/>
      <c r="L1402" s="265"/>
      <c r="M1402" s="266"/>
      <c r="N1402" s="267"/>
      <c r="O1402" s="267"/>
      <c r="P1402" s="267"/>
      <c r="Q1402" s="267"/>
      <c r="R1402" s="267"/>
      <c r="S1402" s="267"/>
      <c r="T1402" s="268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9" t="s">
        <v>194</v>
      </c>
      <c r="AU1402" s="269" t="s">
        <v>84</v>
      </c>
      <c r="AV1402" s="15" t="s">
        <v>190</v>
      </c>
      <c r="AW1402" s="15" t="s">
        <v>36</v>
      </c>
      <c r="AX1402" s="15" t="s">
        <v>82</v>
      </c>
      <c r="AY1402" s="269" t="s">
        <v>183</v>
      </c>
    </row>
    <row r="1403" s="2" customFormat="1" ht="24.15" customHeight="1">
      <c r="A1403" s="40"/>
      <c r="B1403" s="41"/>
      <c r="C1403" s="215" t="s">
        <v>561</v>
      </c>
      <c r="D1403" s="215" t="s">
        <v>185</v>
      </c>
      <c r="E1403" s="216" t="s">
        <v>1772</v>
      </c>
      <c r="F1403" s="217" t="s">
        <v>1773</v>
      </c>
      <c r="G1403" s="218" t="s">
        <v>438</v>
      </c>
      <c r="H1403" s="219">
        <v>37.799999999999997</v>
      </c>
      <c r="I1403" s="220"/>
      <c r="J1403" s="221">
        <f>ROUND(I1403*H1403,2)</f>
        <v>0</v>
      </c>
      <c r="K1403" s="217" t="s">
        <v>189</v>
      </c>
      <c r="L1403" s="46"/>
      <c r="M1403" s="222" t="s">
        <v>19</v>
      </c>
      <c r="N1403" s="223" t="s">
        <v>46</v>
      </c>
      <c r="O1403" s="86"/>
      <c r="P1403" s="224">
        <f>O1403*H1403</f>
        <v>0</v>
      </c>
      <c r="Q1403" s="224">
        <v>0.01352775</v>
      </c>
      <c r="R1403" s="224">
        <f>Q1403*H1403</f>
        <v>0.51134894999999991</v>
      </c>
      <c r="S1403" s="224">
        <v>0</v>
      </c>
      <c r="T1403" s="225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6" t="s">
        <v>190</v>
      </c>
      <c r="AT1403" s="226" t="s">
        <v>185</v>
      </c>
      <c r="AU1403" s="226" t="s">
        <v>84</v>
      </c>
      <c r="AY1403" s="19" t="s">
        <v>183</v>
      </c>
      <c r="BE1403" s="227">
        <f>IF(N1403="základní",J1403,0)</f>
        <v>0</v>
      </c>
      <c r="BF1403" s="227">
        <f>IF(N1403="snížená",J1403,0)</f>
        <v>0</v>
      </c>
      <c r="BG1403" s="227">
        <f>IF(N1403="zákl. přenesená",J1403,0)</f>
        <v>0</v>
      </c>
      <c r="BH1403" s="227">
        <f>IF(N1403="sníž. přenesená",J1403,0)</f>
        <v>0</v>
      </c>
      <c r="BI1403" s="227">
        <f>IF(N1403="nulová",J1403,0)</f>
        <v>0</v>
      </c>
      <c r="BJ1403" s="19" t="s">
        <v>82</v>
      </c>
      <c r="BK1403" s="227">
        <f>ROUND(I1403*H1403,2)</f>
        <v>0</v>
      </c>
      <c r="BL1403" s="19" t="s">
        <v>190</v>
      </c>
      <c r="BM1403" s="226" t="s">
        <v>1774</v>
      </c>
    </row>
    <row r="1404" s="2" customFormat="1">
      <c r="A1404" s="40"/>
      <c r="B1404" s="41"/>
      <c r="C1404" s="42"/>
      <c r="D1404" s="228" t="s">
        <v>192</v>
      </c>
      <c r="E1404" s="42"/>
      <c r="F1404" s="229" t="s">
        <v>1775</v>
      </c>
      <c r="G1404" s="42"/>
      <c r="H1404" s="42"/>
      <c r="I1404" s="230"/>
      <c r="J1404" s="42"/>
      <c r="K1404" s="42"/>
      <c r="L1404" s="46"/>
      <c r="M1404" s="231"/>
      <c r="N1404" s="232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192</v>
      </c>
      <c r="AU1404" s="19" t="s">
        <v>84</v>
      </c>
    </row>
    <row r="1405" s="13" customFormat="1">
      <c r="A1405" s="13"/>
      <c r="B1405" s="233"/>
      <c r="C1405" s="234"/>
      <c r="D1405" s="235" t="s">
        <v>194</v>
      </c>
      <c r="E1405" s="236" t="s">
        <v>19</v>
      </c>
      <c r="F1405" s="237" t="s">
        <v>1776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194</v>
      </c>
      <c r="AU1405" s="243" t="s">
        <v>84</v>
      </c>
      <c r="AV1405" s="13" t="s">
        <v>82</v>
      </c>
      <c r="AW1405" s="13" t="s">
        <v>36</v>
      </c>
      <c r="AX1405" s="13" t="s">
        <v>75</v>
      </c>
      <c r="AY1405" s="243" t="s">
        <v>183</v>
      </c>
    </row>
    <row r="1406" s="13" customFormat="1">
      <c r="A1406" s="13"/>
      <c r="B1406" s="233"/>
      <c r="C1406" s="234"/>
      <c r="D1406" s="235" t="s">
        <v>194</v>
      </c>
      <c r="E1406" s="236" t="s">
        <v>19</v>
      </c>
      <c r="F1406" s="237" t="s">
        <v>1777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194</v>
      </c>
      <c r="AU1406" s="243" t="s">
        <v>84</v>
      </c>
      <c r="AV1406" s="13" t="s">
        <v>82</v>
      </c>
      <c r="AW1406" s="13" t="s">
        <v>36</v>
      </c>
      <c r="AX1406" s="13" t="s">
        <v>75</v>
      </c>
      <c r="AY1406" s="243" t="s">
        <v>183</v>
      </c>
    </row>
    <row r="1407" s="13" customFormat="1">
      <c r="A1407" s="13"/>
      <c r="B1407" s="233"/>
      <c r="C1407" s="234"/>
      <c r="D1407" s="235" t="s">
        <v>194</v>
      </c>
      <c r="E1407" s="236" t="s">
        <v>19</v>
      </c>
      <c r="F1407" s="237" t="s">
        <v>1778</v>
      </c>
      <c r="G1407" s="234"/>
      <c r="H1407" s="236" t="s">
        <v>19</v>
      </c>
      <c r="I1407" s="238"/>
      <c r="J1407" s="234"/>
      <c r="K1407" s="234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194</v>
      </c>
      <c r="AU1407" s="243" t="s">
        <v>84</v>
      </c>
      <c r="AV1407" s="13" t="s">
        <v>82</v>
      </c>
      <c r="AW1407" s="13" t="s">
        <v>36</v>
      </c>
      <c r="AX1407" s="13" t="s">
        <v>75</v>
      </c>
      <c r="AY1407" s="243" t="s">
        <v>183</v>
      </c>
    </row>
    <row r="1408" s="13" customFormat="1">
      <c r="A1408" s="13"/>
      <c r="B1408" s="233"/>
      <c r="C1408" s="234"/>
      <c r="D1408" s="235" t="s">
        <v>194</v>
      </c>
      <c r="E1408" s="236" t="s">
        <v>19</v>
      </c>
      <c r="F1408" s="237" t="s">
        <v>1779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194</v>
      </c>
      <c r="AU1408" s="243" t="s">
        <v>84</v>
      </c>
      <c r="AV1408" s="13" t="s">
        <v>82</v>
      </c>
      <c r="AW1408" s="13" t="s">
        <v>36</v>
      </c>
      <c r="AX1408" s="13" t="s">
        <v>75</v>
      </c>
      <c r="AY1408" s="243" t="s">
        <v>183</v>
      </c>
    </row>
    <row r="1409" s="13" customFormat="1">
      <c r="A1409" s="13"/>
      <c r="B1409" s="233"/>
      <c r="C1409" s="234"/>
      <c r="D1409" s="235" t="s">
        <v>194</v>
      </c>
      <c r="E1409" s="236" t="s">
        <v>19</v>
      </c>
      <c r="F1409" s="237" t="s">
        <v>1674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194</v>
      </c>
      <c r="AU1409" s="243" t="s">
        <v>84</v>
      </c>
      <c r="AV1409" s="13" t="s">
        <v>82</v>
      </c>
      <c r="AW1409" s="13" t="s">
        <v>36</v>
      </c>
      <c r="AX1409" s="13" t="s">
        <v>75</v>
      </c>
      <c r="AY1409" s="243" t="s">
        <v>183</v>
      </c>
    </row>
    <row r="1410" s="14" customFormat="1">
      <c r="A1410" s="14"/>
      <c r="B1410" s="244"/>
      <c r="C1410" s="245"/>
      <c r="D1410" s="235" t="s">
        <v>194</v>
      </c>
      <c r="E1410" s="246" t="s">
        <v>19</v>
      </c>
      <c r="F1410" s="247" t="s">
        <v>1780</v>
      </c>
      <c r="G1410" s="245"/>
      <c r="H1410" s="248">
        <v>22.800000000000001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194</v>
      </c>
      <c r="AU1410" s="254" t="s">
        <v>84</v>
      </c>
      <c r="AV1410" s="14" t="s">
        <v>84</v>
      </c>
      <c r="AW1410" s="14" t="s">
        <v>36</v>
      </c>
      <c r="AX1410" s="14" t="s">
        <v>75</v>
      </c>
      <c r="AY1410" s="254" t="s">
        <v>183</v>
      </c>
    </row>
    <row r="1411" s="14" customFormat="1">
      <c r="A1411" s="14"/>
      <c r="B1411" s="244"/>
      <c r="C1411" s="245"/>
      <c r="D1411" s="235" t="s">
        <v>194</v>
      </c>
      <c r="E1411" s="246" t="s">
        <v>19</v>
      </c>
      <c r="F1411" s="247" t="s">
        <v>1781</v>
      </c>
      <c r="G1411" s="245"/>
      <c r="H1411" s="248">
        <v>15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194</v>
      </c>
      <c r="AU1411" s="254" t="s">
        <v>84</v>
      </c>
      <c r="AV1411" s="14" t="s">
        <v>84</v>
      </c>
      <c r="AW1411" s="14" t="s">
        <v>36</v>
      </c>
      <c r="AX1411" s="14" t="s">
        <v>75</v>
      </c>
      <c r="AY1411" s="254" t="s">
        <v>183</v>
      </c>
    </row>
    <row r="1412" s="15" customFormat="1">
      <c r="A1412" s="15"/>
      <c r="B1412" s="259"/>
      <c r="C1412" s="260"/>
      <c r="D1412" s="235" t="s">
        <v>194</v>
      </c>
      <c r="E1412" s="261" t="s">
        <v>19</v>
      </c>
      <c r="F1412" s="262" t="s">
        <v>320</v>
      </c>
      <c r="G1412" s="260"/>
      <c r="H1412" s="263">
        <v>37.799999999999997</v>
      </c>
      <c r="I1412" s="264"/>
      <c r="J1412" s="260"/>
      <c r="K1412" s="260"/>
      <c r="L1412" s="265"/>
      <c r="M1412" s="266"/>
      <c r="N1412" s="267"/>
      <c r="O1412" s="267"/>
      <c r="P1412" s="267"/>
      <c r="Q1412" s="267"/>
      <c r="R1412" s="267"/>
      <c r="S1412" s="267"/>
      <c r="T1412" s="268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9" t="s">
        <v>194</v>
      </c>
      <c r="AU1412" s="269" t="s">
        <v>84</v>
      </c>
      <c r="AV1412" s="15" t="s">
        <v>190</v>
      </c>
      <c r="AW1412" s="15" t="s">
        <v>36</v>
      </c>
      <c r="AX1412" s="15" t="s">
        <v>82</v>
      </c>
      <c r="AY1412" s="269" t="s">
        <v>183</v>
      </c>
    </row>
    <row r="1413" s="2" customFormat="1" ht="24.15" customHeight="1">
      <c r="A1413" s="40"/>
      <c r="B1413" s="41"/>
      <c r="C1413" s="215" t="s">
        <v>1782</v>
      </c>
      <c r="D1413" s="215" t="s">
        <v>185</v>
      </c>
      <c r="E1413" s="216" t="s">
        <v>1783</v>
      </c>
      <c r="F1413" s="217" t="s">
        <v>1784</v>
      </c>
      <c r="G1413" s="218" t="s">
        <v>438</v>
      </c>
      <c r="H1413" s="219">
        <v>3</v>
      </c>
      <c r="I1413" s="220"/>
      <c r="J1413" s="221">
        <f>ROUND(I1413*H1413,2)</f>
        <v>0</v>
      </c>
      <c r="K1413" s="217" t="s">
        <v>189</v>
      </c>
      <c r="L1413" s="46"/>
      <c r="M1413" s="222" t="s">
        <v>19</v>
      </c>
      <c r="N1413" s="223" t="s">
        <v>46</v>
      </c>
      <c r="O1413" s="86"/>
      <c r="P1413" s="224">
        <f>O1413*H1413</f>
        <v>0</v>
      </c>
      <c r="Q1413" s="224">
        <v>0.00041730000000000001</v>
      </c>
      <c r="R1413" s="224">
        <f>Q1413*H1413</f>
        <v>0.0012519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190</v>
      </c>
      <c r="AT1413" s="226" t="s">
        <v>185</v>
      </c>
      <c r="AU1413" s="226" t="s">
        <v>84</v>
      </c>
      <c r="AY1413" s="19" t="s">
        <v>183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82</v>
      </c>
      <c r="BK1413" s="227">
        <f>ROUND(I1413*H1413,2)</f>
        <v>0</v>
      </c>
      <c r="BL1413" s="19" t="s">
        <v>190</v>
      </c>
      <c r="BM1413" s="226" t="s">
        <v>1785</v>
      </c>
    </row>
    <row r="1414" s="2" customFormat="1">
      <c r="A1414" s="40"/>
      <c r="B1414" s="41"/>
      <c r="C1414" s="42"/>
      <c r="D1414" s="228" t="s">
        <v>192</v>
      </c>
      <c r="E1414" s="42"/>
      <c r="F1414" s="229" t="s">
        <v>1786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192</v>
      </c>
      <c r="AU1414" s="19" t="s">
        <v>84</v>
      </c>
    </row>
    <row r="1415" s="13" customFormat="1">
      <c r="A1415" s="13"/>
      <c r="B1415" s="233"/>
      <c r="C1415" s="234"/>
      <c r="D1415" s="235" t="s">
        <v>194</v>
      </c>
      <c r="E1415" s="236" t="s">
        <v>19</v>
      </c>
      <c r="F1415" s="237" t="s">
        <v>1787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194</v>
      </c>
      <c r="AU1415" s="243" t="s">
        <v>84</v>
      </c>
      <c r="AV1415" s="13" t="s">
        <v>82</v>
      </c>
      <c r="AW1415" s="13" t="s">
        <v>36</v>
      </c>
      <c r="AX1415" s="13" t="s">
        <v>75</v>
      </c>
      <c r="AY1415" s="243" t="s">
        <v>183</v>
      </c>
    </row>
    <row r="1416" s="14" customFormat="1">
      <c r="A1416" s="14"/>
      <c r="B1416" s="244"/>
      <c r="C1416" s="245"/>
      <c r="D1416" s="235" t="s">
        <v>194</v>
      </c>
      <c r="E1416" s="246" t="s">
        <v>19</v>
      </c>
      <c r="F1416" s="247" t="s">
        <v>1788</v>
      </c>
      <c r="G1416" s="245"/>
      <c r="H1416" s="248">
        <v>3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194</v>
      </c>
      <c r="AU1416" s="254" t="s">
        <v>84</v>
      </c>
      <c r="AV1416" s="14" t="s">
        <v>84</v>
      </c>
      <c r="AW1416" s="14" t="s">
        <v>36</v>
      </c>
      <c r="AX1416" s="14" t="s">
        <v>82</v>
      </c>
      <c r="AY1416" s="254" t="s">
        <v>183</v>
      </c>
    </row>
    <row r="1417" s="2" customFormat="1" ht="16.5" customHeight="1">
      <c r="A1417" s="40"/>
      <c r="B1417" s="41"/>
      <c r="C1417" s="215" t="s">
        <v>566</v>
      </c>
      <c r="D1417" s="215" t="s">
        <v>185</v>
      </c>
      <c r="E1417" s="216" t="s">
        <v>1789</v>
      </c>
      <c r="F1417" s="217" t="s">
        <v>1790</v>
      </c>
      <c r="G1417" s="218" t="s">
        <v>438</v>
      </c>
      <c r="H1417" s="219">
        <v>6</v>
      </c>
      <c r="I1417" s="220"/>
      <c r="J1417" s="221">
        <f>ROUND(I1417*H1417,2)</f>
        <v>0</v>
      </c>
      <c r="K1417" s="217" t="s">
        <v>189</v>
      </c>
      <c r="L1417" s="46"/>
      <c r="M1417" s="222" t="s">
        <v>19</v>
      </c>
      <c r="N1417" s="223" t="s">
        <v>46</v>
      </c>
      <c r="O1417" s="86"/>
      <c r="P1417" s="224">
        <f>O1417*H1417</f>
        <v>0</v>
      </c>
      <c r="Q1417" s="224">
        <v>0.00045081100000000002</v>
      </c>
      <c r="R1417" s="224">
        <f>Q1417*H1417</f>
        <v>0.0027048660000000002</v>
      </c>
      <c r="S1417" s="224">
        <v>0</v>
      </c>
      <c r="T1417" s="225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6" t="s">
        <v>190</v>
      </c>
      <c r="AT1417" s="226" t="s">
        <v>185</v>
      </c>
      <c r="AU1417" s="226" t="s">
        <v>84</v>
      </c>
      <c r="AY1417" s="19" t="s">
        <v>183</v>
      </c>
      <c r="BE1417" s="227">
        <f>IF(N1417="základní",J1417,0)</f>
        <v>0</v>
      </c>
      <c r="BF1417" s="227">
        <f>IF(N1417="snížená",J1417,0)</f>
        <v>0</v>
      </c>
      <c r="BG1417" s="227">
        <f>IF(N1417="zákl. přenesená",J1417,0)</f>
        <v>0</v>
      </c>
      <c r="BH1417" s="227">
        <f>IF(N1417="sníž. přenesená",J1417,0)</f>
        <v>0</v>
      </c>
      <c r="BI1417" s="227">
        <f>IF(N1417="nulová",J1417,0)</f>
        <v>0</v>
      </c>
      <c r="BJ1417" s="19" t="s">
        <v>82</v>
      </c>
      <c r="BK1417" s="227">
        <f>ROUND(I1417*H1417,2)</f>
        <v>0</v>
      </c>
      <c r="BL1417" s="19" t="s">
        <v>190</v>
      </c>
      <c r="BM1417" s="226" t="s">
        <v>1791</v>
      </c>
    </row>
    <row r="1418" s="2" customFormat="1">
      <c r="A1418" s="40"/>
      <c r="B1418" s="41"/>
      <c r="C1418" s="42"/>
      <c r="D1418" s="228" t="s">
        <v>192</v>
      </c>
      <c r="E1418" s="42"/>
      <c r="F1418" s="229" t="s">
        <v>1792</v>
      </c>
      <c r="G1418" s="42"/>
      <c r="H1418" s="42"/>
      <c r="I1418" s="230"/>
      <c r="J1418" s="42"/>
      <c r="K1418" s="42"/>
      <c r="L1418" s="46"/>
      <c r="M1418" s="231"/>
      <c r="N1418" s="232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192</v>
      </c>
      <c r="AU1418" s="19" t="s">
        <v>84</v>
      </c>
    </row>
    <row r="1419" s="13" customFormat="1">
      <c r="A1419" s="13"/>
      <c r="B1419" s="233"/>
      <c r="C1419" s="234"/>
      <c r="D1419" s="235" t="s">
        <v>194</v>
      </c>
      <c r="E1419" s="236" t="s">
        <v>19</v>
      </c>
      <c r="F1419" s="237" t="s">
        <v>1793</v>
      </c>
      <c r="G1419" s="234"/>
      <c r="H1419" s="236" t="s">
        <v>19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194</v>
      </c>
      <c r="AU1419" s="243" t="s">
        <v>84</v>
      </c>
      <c r="AV1419" s="13" t="s">
        <v>82</v>
      </c>
      <c r="AW1419" s="13" t="s">
        <v>36</v>
      </c>
      <c r="AX1419" s="13" t="s">
        <v>75</v>
      </c>
      <c r="AY1419" s="243" t="s">
        <v>183</v>
      </c>
    </row>
    <row r="1420" s="14" customFormat="1">
      <c r="A1420" s="14"/>
      <c r="B1420" s="244"/>
      <c r="C1420" s="245"/>
      <c r="D1420" s="235" t="s">
        <v>194</v>
      </c>
      <c r="E1420" s="246" t="s">
        <v>19</v>
      </c>
      <c r="F1420" s="247" t="s">
        <v>1320</v>
      </c>
      <c r="G1420" s="245"/>
      <c r="H1420" s="248">
        <v>6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194</v>
      </c>
      <c r="AU1420" s="254" t="s">
        <v>84</v>
      </c>
      <c r="AV1420" s="14" t="s">
        <v>84</v>
      </c>
      <c r="AW1420" s="14" t="s">
        <v>36</v>
      </c>
      <c r="AX1420" s="14" t="s">
        <v>82</v>
      </c>
      <c r="AY1420" s="254" t="s">
        <v>183</v>
      </c>
    </row>
    <row r="1421" s="2" customFormat="1" ht="16.5" customHeight="1">
      <c r="A1421" s="40"/>
      <c r="B1421" s="41"/>
      <c r="C1421" s="215" t="s">
        <v>1794</v>
      </c>
      <c r="D1421" s="215" t="s">
        <v>185</v>
      </c>
      <c r="E1421" s="216" t="s">
        <v>1795</v>
      </c>
      <c r="F1421" s="217" t="s">
        <v>1796</v>
      </c>
      <c r="G1421" s="218" t="s">
        <v>438</v>
      </c>
      <c r="H1421" s="219">
        <v>10.5</v>
      </c>
      <c r="I1421" s="220"/>
      <c r="J1421" s="221">
        <f>ROUND(I1421*H1421,2)</f>
        <v>0</v>
      </c>
      <c r="K1421" s="217" t="s">
        <v>189</v>
      </c>
      <c r="L1421" s="46"/>
      <c r="M1421" s="222" t="s">
        <v>19</v>
      </c>
      <c r="N1421" s="223" t="s">
        <v>46</v>
      </c>
      <c r="O1421" s="86"/>
      <c r="P1421" s="224">
        <f>O1421*H1421</f>
        <v>0</v>
      </c>
      <c r="Q1421" s="224">
        <v>3.675E-06</v>
      </c>
      <c r="R1421" s="224">
        <f>Q1421*H1421</f>
        <v>3.8587500000000003E-05</v>
      </c>
      <c r="S1421" s="224">
        <v>0</v>
      </c>
      <c r="T1421" s="225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26" t="s">
        <v>190</v>
      </c>
      <c r="AT1421" s="226" t="s">
        <v>185</v>
      </c>
      <c r="AU1421" s="226" t="s">
        <v>84</v>
      </c>
      <c r="AY1421" s="19" t="s">
        <v>183</v>
      </c>
      <c r="BE1421" s="227">
        <f>IF(N1421="základní",J1421,0)</f>
        <v>0</v>
      </c>
      <c r="BF1421" s="227">
        <f>IF(N1421="snížená",J1421,0)</f>
        <v>0</v>
      </c>
      <c r="BG1421" s="227">
        <f>IF(N1421="zákl. přenesená",J1421,0)</f>
        <v>0</v>
      </c>
      <c r="BH1421" s="227">
        <f>IF(N1421="sníž. přenesená",J1421,0)</f>
        <v>0</v>
      </c>
      <c r="BI1421" s="227">
        <f>IF(N1421="nulová",J1421,0)</f>
        <v>0</v>
      </c>
      <c r="BJ1421" s="19" t="s">
        <v>82</v>
      </c>
      <c r="BK1421" s="227">
        <f>ROUND(I1421*H1421,2)</f>
        <v>0</v>
      </c>
      <c r="BL1421" s="19" t="s">
        <v>190</v>
      </c>
      <c r="BM1421" s="226" t="s">
        <v>1797</v>
      </c>
    </row>
    <row r="1422" s="2" customFormat="1">
      <c r="A1422" s="40"/>
      <c r="B1422" s="41"/>
      <c r="C1422" s="42"/>
      <c r="D1422" s="228" t="s">
        <v>192</v>
      </c>
      <c r="E1422" s="42"/>
      <c r="F1422" s="229" t="s">
        <v>1798</v>
      </c>
      <c r="G1422" s="42"/>
      <c r="H1422" s="42"/>
      <c r="I1422" s="230"/>
      <c r="J1422" s="42"/>
      <c r="K1422" s="42"/>
      <c r="L1422" s="46"/>
      <c r="M1422" s="231"/>
      <c r="N1422" s="232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192</v>
      </c>
      <c r="AU1422" s="19" t="s">
        <v>84</v>
      </c>
    </row>
    <row r="1423" s="13" customFormat="1">
      <c r="A1423" s="13"/>
      <c r="B1423" s="233"/>
      <c r="C1423" s="234"/>
      <c r="D1423" s="235" t="s">
        <v>194</v>
      </c>
      <c r="E1423" s="236" t="s">
        <v>19</v>
      </c>
      <c r="F1423" s="237" t="s">
        <v>1671</v>
      </c>
      <c r="G1423" s="234"/>
      <c r="H1423" s="236" t="s">
        <v>19</v>
      </c>
      <c r="I1423" s="238"/>
      <c r="J1423" s="234"/>
      <c r="K1423" s="234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3" t="s">
        <v>194</v>
      </c>
      <c r="AU1423" s="243" t="s">
        <v>84</v>
      </c>
      <c r="AV1423" s="13" t="s">
        <v>82</v>
      </c>
      <c r="AW1423" s="13" t="s">
        <v>36</v>
      </c>
      <c r="AX1423" s="13" t="s">
        <v>75</v>
      </c>
      <c r="AY1423" s="243" t="s">
        <v>183</v>
      </c>
    </row>
    <row r="1424" s="13" customFormat="1">
      <c r="A1424" s="13"/>
      <c r="B1424" s="233"/>
      <c r="C1424" s="234"/>
      <c r="D1424" s="235" t="s">
        <v>194</v>
      </c>
      <c r="E1424" s="236" t="s">
        <v>19</v>
      </c>
      <c r="F1424" s="237" t="s">
        <v>1672</v>
      </c>
      <c r="G1424" s="234"/>
      <c r="H1424" s="236" t="s">
        <v>19</v>
      </c>
      <c r="I1424" s="238"/>
      <c r="J1424" s="234"/>
      <c r="K1424" s="234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194</v>
      </c>
      <c r="AU1424" s="243" t="s">
        <v>84</v>
      </c>
      <c r="AV1424" s="13" t="s">
        <v>82</v>
      </c>
      <c r="AW1424" s="13" t="s">
        <v>36</v>
      </c>
      <c r="AX1424" s="13" t="s">
        <v>75</v>
      </c>
      <c r="AY1424" s="243" t="s">
        <v>183</v>
      </c>
    </row>
    <row r="1425" s="13" customFormat="1">
      <c r="A1425" s="13"/>
      <c r="B1425" s="233"/>
      <c r="C1425" s="234"/>
      <c r="D1425" s="235" t="s">
        <v>194</v>
      </c>
      <c r="E1425" s="236" t="s">
        <v>19</v>
      </c>
      <c r="F1425" s="237" t="s">
        <v>1673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194</v>
      </c>
      <c r="AU1425" s="243" t="s">
        <v>84</v>
      </c>
      <c r="AV1425" s="13" t="s">
        <v>82</v>
      </c>
      <c r="AW1425" s="13" t="s">
        <v>36</v>
      </c>
      <c r="AX1425" s="13" t="s">
        <v>75</v>
      </c>
      <c r="AY1425" s="243" t="s">
        <v>183</v>
      </c>
    </row>
    <row r="1426" s="13" customFormat="1">
      <c r="A1426" s="13"/>
      <c r="B1426" s="233"/>
      <c r="C1426" s="234"/>
      <c r="D1426" s="235" t="s">
        <v>194</v>
      </c>
      <c r="E1426" s="236" t="s">
        <v>19</v>
      </c>
      <c r="F1426" s="237" t="s">
        <v>1674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194</v>
      </c>
      <c r="AU1426" s="243" t="s">
        <v>84</v>
      </c>
      <c r="AV1426" s="13" t="s">
        <v>82</v>
      </c>
      <c r="AW1426" s="13" t="s">
        <v>36</v>
      </c>
      <c r="AX1426" s="13" t="s">
        <v>75</v>
      </c>
      <c r="AY1426" s="243" t="s">
        <v>183</v>
      </c>
    </row>
    <row r="1427" s="14" customFormat="1">
      <c r="A1427" s="14"/>
      <c r="B1427" s="244"/>
      <c r="C1427" s="245"/>
      <c r="D1427" s="235" t="s">
        <v>194</v>
      </c>
      <c r="E1427" s="246" t="s">
        <v>19</v>
      </c>
      <c r="F1427" s="247" t="s">
        <v>1543</v>
      </c>
      <c r="G1427" s="245"/>
      <c r="H1427" s="248">
        <v>10.5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194</v>
      </c>
      <c r="AU1427" s="254" t="s">
        <v>84</v>
      </c>
      <c r="AV1427" s="14" t="s">
        <v>84</v>
      </c>
      <c r="AW1427" s="14" t="s">
        <v>36</v>
      </c>
      <c r="AX1427" s="14" t="s">
        <v>75</v>
      </c>
      <c r="AY1427" s="254" t="s">
        <v>183</v>
      </c>
    </row>
    <row r="1428" s="15" customFormat="1">
      <c r="A1428" s="15"/>
      <c r="B1428" s="259"/>
      <c r="C1428" s="260"/>
      <c r="D1428" s="235" t="s">
        <v>194</v>
      </c>
      <c r="E1428" s="261" t="s">
        <v>19</v>
      </c>
      <c r="F1428" s="262" t="s">
        <v>320</v>
      </c>
      <c r="G1428" s="260"/>
      <c r="H1428" s="263">
        <v>10.5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9" t="s">
        <v>194</v>
      </c>
      <c r="AU1428" s="269" t="s">
        <v>84</v>
      </c>
      <c r="AV1428" s="15" t="s">
        <v>190</v>
      </c>
      <c r="AW1428" s="15" t="s">
        <v>36</v>
      </c>
      <c r="AX1428" s="15" t="s">
        <v>82</v>
      </c>
      <c r="AY1428" s="269" t="s">
        <v>183</v>
      </c>
    </row>
    <row r="1429" s="2" customFormat="1" ht="16.5" customHeight="1">
      <c r="A1429" s="40"/>
      <c r="B1429" s="41"/>
      <c r="C1429" s="215" t="s">
        <v>579</v>
      </c>
      <c r="D1429" s="215" t="s">
        <v>185</v>
      </c>
      <c r="E1429" s="216" t="s">
        <v>1799</v>
      </c>
      <c r="F1429" s="217" t="s">
        <v>1800</v>
      </c>
      <c r="G1429" s="218" t="s">
        <v>304</v>
      </c>
      <c r="H1429" s="219">
        <v>9</v>
      </c>
      <c r="I1429" s="220"/>
      <c r="J1429" s="221">
        <f>ROUND(I1429*H1429,2)</f>
        <v>0</v>
      </c>
      <c r="K1429" s="217" t="s">
        <v>189</v>
      </c>
      <c r="L1429" s="46"/>
      <c r="M1429" s="222" t="s">
        <v>19</v>
      </c>
      <c r="N1429" s="223" t="s">
        <v>46</v>
      </c>
      <c r="O1429" s="86"/>
      <c r="P1429" s="224">
        <f>O1429*H1429</f>
        <v>0</v>
      </c>
      <c r="Q1429" s="224">
        <v>0.0015</v>
      </c>
      <c r="R1429" s="224">
        <f>Q1429*H1429</f>
        <v>0.0135</v>
      </c>
      <c r="S1429" s="224">
        <v>0</v>
      </c>
      <c r="T1429" s="225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6" t="s">
        <v>190</v>
      </c>
      <c r="AT1429" s="226" t="s">
        <v>185</v>
      </c>
      <c r="AU1429" s="226" t="s">
        <v>84</v>
      </c>
      <c r="AY1429" s="19" t="s">
        <v>183</v>
      </c>
      <c r="BE1429" s="227">
        <f>IF(N1429="základní",J1429,0)</f>
        <v>0</v>
      </c>
      <c r="BF1429" s="227">
        <f>IF(N1429="snížená",J1429,0)</f>
        <v>0</v>
      </c>
      <c r="BG1429" s="227">
        <f>IF(N1429="zákl. přenesená",J1429,0)</f>
        <v>0</v>
      </c>
      <c r="BH1429" s="227">
        <f>IF(N1429="sníž. přenesená",J1429,0)</f>
        <v>0</v>
      </c>
      <c r="BI1429" s="227">
        <f>IF(N1429="nulová",J1429,0)</f>
        <v>0</v>
      </c>
      <c r="BJ1429" s="19" t="s">
        <v>82</v>
      </c>
      <c r="BK1429" s="227">
        <f>ROUND(I1429*H1429,2)</f>
        <v>0</v>
      </c>
      <c r="BL1429" s="19" t="s">
        <v>190</v>
      </c>
      <c r="BM1429" s="226" t="s">
        <v>1801</v>
      </c>
    </row>
    <row r="1430" s="2" customFormat="1">
      <c r="A1430" s="40"/>
      <c r="B1430" s="41"/>
      <c r="C1430" s="42"/>
      <c r="D1430" s="228" t="s">
        <v>192</v>
      </c>
      <c r="E1430" s="42"/>
      <c r="F1430" s="229" t="s">
        <v>1802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192</v>
      </c>
      <c r="AU1430" s="19" t="s">
        <v>84</v>
      </c>
    </row>
    <row r="1431" s="2" customFormat="1">
      <c r="A1431" s="40"/>
      <c r="B1431" s="41"/>
      <c r="C1431" s="42"/>
      <c r="D1431" s="235" t="s">
        <v>274</v>
      </c>
      <c r="E1431" s="42"/>
      <c r="F1431" s="255" t="s">
        <v>1803</v>
      </c>
      <c r="G1431" s="42"/>
      <c r="H1431" s="42"/>
      <c r="I1431" s="230"/>
      <c r="J1431" s="42"/>
      <c r="K1431" s="42"/>
      <c r="L1431" s="46"/>
      <c r="M1431" s="231"/>
      <c r="N1431" s="232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274</v>
      </c>
      <c r="AU1431" s="19" t="s">
        <v>84</v>
      </c>
    </row>
    <row r="1432" s="13" customFormat="1">
      <c r="A1432" s="13"/>
      <c r="B1432" s="233"/>
      <c r="C1432" s="234"/>
      <c r="D1432" s="235" t="s">
        <v>194</v>
      </c>
      <c r="E1432" s="236" t="s">
        <v>19</v>
      </c>
      <c r="F1432" s="237" t="s">
        <v>1804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194</v>
      </c>
      <c r="AU1432" s="243" t="s">
        <v>84</v>
      </c>
      <c r="AV1432" s="13" t="s">
        <v>82</v>
      </c>
      <c r="AW1432" s="13" t="s">
        <v>36</v>
      </c>
      <c r="AX1432" s="13" t="s">
        <v>75</v>
      </c>
      <c r="AY1432" s="243" t="s">
        <v>183</v>
      </c>
    </row>
    <row r="1433" s="13" customFormat="1">
      <c r="A1433" s="13"/>
      <c r="B1433" s="233"/>
      <c r="C1433" s="234"/>
      <c r="D1433" s="235" t="s">
        <v>194</v>
      </c>
      <c r="E1433" s="236" t="s">
        <v>19</v>
      </c>
      <c r="F1433" s="237" t="s">
        <v>1504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194</v>
      </c>
      <c r="AU1433" s="243" t="s">
        <v>84</v>
      </c>
      <c r="AV1433" s="13" t="s">
        <v>82</v>
      </c>
      <c r="AW1433" s="13" t="s">
        <v>36</v>
      </c>
      <c r="AX1433" s="13" t="s">
        <v>75</v>
      </c>
      <c r="AY1433" s="243" t="s">
        <v>183</v>
      </c>
    </row>
    <row r="1434" s="13" customFormat="1">
      <c r="A1434" s="13"/>
      <c r="B1434" s="233"/>
      <c r="C1434" s="234"/>
      <c r="D1434" s="235" t="s">
        <v>194</v>
      </c>
      <c r="E1434" s="236" t="s">
        <v>19</v>
      </c>
      <c r="F1434" s="237" t="s">
        <v>1191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194</v>
      </c>
      <c r="AU1434" s="243" t="s">
        <v>84</v>
      </c>
      <c r="AV1434" s="13" t="s">
        <v>82</v>
      </c>
      <c r="AW1434" s="13" t="s">
        <v>36</v>
      </c>
      <c r="AX1434" s="13" t="s">
        <v>75</v>
      </c>
      <c r="AY1434" s="243" t="s">
        <v>183</v>
      </c>
    </row>
    <row r="1435" s="13" customFormat="1">
      <c r="A1435" s="13"/>
      <c r="B1435" s="233"/>
      <c r="C1435" s="234"/>
      <c r="D1435" s="235" t="s">
        <v>194</v>
      </c>
      <c r="E1435" s="236" t="s">
        <v>19</v>
      </c>
      <c r="F1435" s="237" t="s">
        <v>1401</v>
      </c>
      <c r="G1435" s="234"/>
      <c r="H1435" s="236" t="s">
        <v>19</v>
      </c>
      <c r="I1435" s="238"/>
      <c r="J1435" s="234"/>
      <c r="K1435" s="234"/>
      <c r="L1435" s="239"/>
      <c r="M1435" s="240"/>
      <c r="N1435" s="241"/>
      <c r="O1435" s="241"/>
      <c r="P1435" s="241"/>
      <c r="Q1435" s="241"/>
      <c r="R1435" s="241"/>
      <c r="S1435" s="241"/>
      <c r="T1435" s="24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3" t="s">
        <v>194</v>
      </c>
      <c r="AU1435" s="243" t="s">
        <v>84</v>
      </c>
      <c r="AV1435" s="13" t="s">
        <v>82</v>
      </c>
      <c r="AW1435" s="13" t="s">
        <v>36</v>
      </c>
      <c r="AX1435" s="13" t="s">
        <v>75</v>
      </c>
      <c r="AY1435" s="243" t="s">
        <v>183</v>
      </c>
    </row>
    <row r="1436" s="14" customFormat="1">
      <c r="A1436" s="14"/>
      <c r="B1436" s="244"/>
      <c r="C1436" s="245"/>
      <c r="D1436" s="235" t="s">
        <v>194</v>
      </c>
      <c r="E1436" s="246" t="s">
        <v>19</v>
      </c>
      <c r="F1436" s="247" t="s">
        <v>224</v>
      </c>
      <c r="G1436" s="245"/>
      <c r="H1436" s="248">
        <v>9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194</v>
      </c>
      <c r="AU1436" s="254" t="s">
        <v>84</v>
      </c>
      <c r="AV1436" s="14" t="s">
        <v>84</v>
      </c>
      <c r="AW1436" s="14" t="s">
        <v>36</v>
      </c>
      <c r="AX1436" s="14" t="s">
        <v>82</v>
      </c>
      <c r="AY1436" s="254" t="s">
        <v>183</v>
      </c>
    </row>
    <row r="1437" s="12" customFormat="1" ht="20.88" customHeight="1">
      <c r="A1437" s="12"/>
      <c r="B1437" s="199"/>
      <c r="C1437" s="200"/>
      <c r="D1437" s="201" t="s">
        <v>74</v>
      </c>
      <c r="E1437" s="213" t="s">
        <v>649</v>
      </c>
      <c r="F1437" s="213" t="s">
        <v>650</v>
      </c>
      <c r="G1437" s="200"/>
      <c r="H1437" s="200"/>
      <c r="I1437" s="203"/>
      <c r="J1437" s="214">
        <f>BK1437</f>
        <v>0</v>
      </c>
      <c r="K1437" s="200"/>
      <c r="L1437" s="205"/>
      <c r="M1437" s="206"/>
      <c r="N1437" s="207"/>
      <c r="O1437" s="207"/>
      <c r="P1437" s="208">
        <f>SUM(P1438:P1439)</f>
        <v>0</v>
      </c>
      <c r="Q1437" s="207"/>
      <c r="R1437" s="208">
        <f>SUM(R1438:R1439)</f>
        <v>0</v>
      </c>
      <c r="S1437" s="207"/>
      <c r="T1437" s="209">
        <f>SUM(T1438:T1439)</f>
        <v>0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10" t="s">
        <v>82</v>
      </c>
      <c r="AT1437" s="211" t="s">
        <v>74</v>
      </c>
      <c r="AU1437" s="211" t="s">
        <v>84</v>
      </c>
      <c r="AY1437" s="210" t="s">
        <v>183</v>
      </c>
      <c r="BK1437" s="212">
        <f>SUM(BK1438:BK1439)</f>
        <v>0</v>
      </c>
    </row>
    <row r="1438" s="2" customFormat="1" ht="24.15" customHeight="1">
      <c r="A1438" s="40"/>
      <c r="B1438" s="41"/>
      <c r="C1438" s="215" t="s">
        <v>888</v>
      </c>
      <c r="D1438" s="215" t="s">
        <v>185</v>
      </c>
      <c r="E1438" s="216" t="s">
        <v>889</v>
      </c>
      <c r="F1438" s="217" t="s">
        <v>890</v>
      </c>
      <c r="G1438" s="218" t="s">
        <v>256</v>
      </c>
      <c r="H1438" s="219">
        <v>507.84300000000002</v>
      </c>
      <c r="I1438" s="220"/>
      <c r="J1438" s="221">
        <f>ROUND(I1438*H1438,2)</f>
        <v>0</v>
      </c>
      <c r="K1438" s="217" t="s">
        <v>189</v>
      </c>
      <c r="L1438" s="46"/>
      <c r="M1438" s="222" t="s">
        <v>19</v>
      </c>
      <c r="N1438" s="223" t="s">
        <v>46</v>
      </c>
      <c r="O1438" s="86"/>
      <c r="P1438" s="224">
        <f>O1438*H1438</f>
        <v>0</v>
      </c>
      <c r="Q1438" s="224">
        <v>0</v>
      </c>
      <c r="R1438" s="224">
        <f>Q1438*H1438</f>
        <v>0</v>
      </c>
      <c r="S1438" s="224">
        <v>0</v>
      </c>
      <c r="T1438" s="225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6" t="s">
        <v>190</v>
      </c>
      <c r="AT1438" s="226" t="s">
        <v>185</v>
      </c>
      <c r="AU1438" s="226" t="s">
        <v>114</v>
      </c>
      <c r="AY1438" s="19" t="s">
        <v>183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19" t="s">
        <v>82</v>
      </c>
      <c r="BK1438" s="227">
        <f>ROUND(I1438*H1438,2)</f>
        <v>0</v>
      </c>
      <c r="BL1438" s="19" t="s">
        <v>190</v>
      </c>
      <c r="BM1438" s="226" t="s">
        <v>891</v>
      </c>
    </row>
    <row r="1439" s="2" customFormat="1">
      <c r="A1439" s="40"/>
      <c r="B1439" s="41"/>
      <c r="C1439" s="42"/>
      <c r="D1439" s="228" t="s">
        <v>192</v>
      </c>
      <c r="E1439" s="42"/>
      <c r="F1439" s="229" t="s">
        <v>892</v>
      </c>
      <c r="G1439" s="42"/>
      <c r="H1439" s="42"/>
      <c r="I1439" s="230"/>
      <c r="J1439" s="42"/>
      <c r="K1439" s="42"/>
      <c r="L1439" s="46"/>
      <c r="M1439" s="231"/>
      <c r="N1439" s="232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192</v>
      </c>
      <c r="AU1439" s="19" t="s">
        <v>114</v>
      </c>
    </row>
    <row r="1440" s="12" customFormat="1" ht="20.88" customHeight="1">
      <c r="A1440" s="12"/>
      <c r="B1440" s="199"/>
      <c r="C1440" s="200"/>
      <c r="D1440" s="201" t="s">
        <v>74</v>
      </c>
      <c r="E1440" s="213" t="s">
        <v>251</v>
      </c>
      <c r="F1440" s="213" t="s">
        <v>252</v>
      </c>
      <c r="G1440" s="200"/>
      <c r="H1440" s="200"/>
      <c r="I1440" s="203"/>
      <c r="J1440" s="214">
        <f>BK1440</f>
        <v>0</v>
      </c>
      <c r="K1440" s="200"/>
      <c r="L1440" s="205"/>
      <c r="M1440" s="206"/>
      <c r="N1440" s="207"/>
      <c r="O1440" s="207"/>
      <c r="P1440" s="208">
        <f>SUM(P1441:P1476)</f>
        <v>0</v>
      </c>
      <c r="Q1440" s="207"/>
      <c r="R1440" s="208">
        <f>SUM(R1441:R1476)</f>
        <v>0</v>
      </c>
      <c r="S1440" s="207"/>
      <c r="T1440" s="209">
        <f>SUM(T1441:T1476)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10" t="s">
        <v>82</v>
      </c>
      <c r="AT1440" s="211" t="s">
        <v>74</v>
      </c>
      <c r="AU1440" s="211" t="s">
        <v>84</v>
      </c>
      <c r="AY1440" s="210" t="s">
        <v>183</v>
      </c>
      <c r="BK1440" s="212">
        <f>SUM(BK1441:BK1476)</f>
        <v>0</v>
      </c>
    </row>
    <row r="1441" s="2" customFormat="1" ht="16.5" customHeight="1">
      <c r="A1441" s="40"/>
      <c r="B1441" s="41"/>
      <c r="C1441" s="215" t="s">
        <v>585</v>
      </c>
      <c r="D1441" s="215" t="s">
        <v>185</v>
      </c>
      <c r="E1441" s="216" t="s">
        <v>254</v>
      </c>
      <c r="F1441" s="217" t="s">
        <v>255</v>
      </c>
      <c r="G1441" s="218" t="s">
        <v>256</v>
      </c>
      <c r="H1441" s="219">
        <v>22.677</v>
      </c>
      <c r="I1441" s="220"/>
      <c r="J1441" s="221">
        <f>ROUND(I1441*H1441,2)</f>
        <v>0</v>
      </c>
      <c r="K1441" s="217" t="s">
        <v>189</v>
      </c>
      <c r="L1441" s="46"/>
      <c r="M1441" s="222" t="s">
        <v>19</v>
      </c>
      <c r="N1441" s="223" t="s">
        <v>46</v>
      </c>
      <c r="O1441" s="86"/>
      <c r="P1441" s="224">
        <f>O1441*H1441</f>
        <v>0</v>
      </c>
      <c r="Q1441" s="224">
        <v>0</v>
      </c>
      <c r="R1441" s="224">
        <f>Q1441*H1441</f>
        <v>0</v>
      </c>
      <c r="S1441" s="224">
        <v>0</v>
      </c>
      <c r="T1441" s="225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6" t="s">
        <v>190</v>
      </c>
      <c r="AT1441" s="226" t="s">
        <v>185</v>
      </c>
      <c r="AU1441" s="226" t="s">
        <v>114</v>
      </c>
      <c r="AY1441" s="19" t="s">
        <v>183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9" t="s">
        <v>82</v>
      </c>
      <c r="BK1441" s="227">
        <f>ROUND(I1441*H1441,2)</f>
        <v>0</v>
      </c>
      <c r="BL1441" s="19" t="s">
        <v>190</v>
      </c>
      <c r="BM1441" s="226" t="s">
        <v>257</v>
      </c>
    </row>
    <row r="1442" s="2" customFormat="1">
      <c r="A1442" s="40"/>
      <c r="B1442" s="41"/>
      <c r="C1442" s="42"/>
      <c r="D1442" s="228" t="s">
        <v>192</v>
      </c>
      <c r="E1442" s="42"/>
      <c r="F1442" s="229" t="s">
        <v>258</v>
      </c>
      <c r="G1442" s="42"/>
      <c r="H1442" s="42"/>
      <c r="I1442" s="230"/>
      <c r="J1442" s="42"/>
      <c r="K1442" s="42"/>
      <c r="L1442" s="46"/>
      <c r="M1442" s="231"/>
      <c r="N1442" s="232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192</v>
      </c>
      <c r="AU1442" s="19" t="s">
        <v>114</v>
      </c>
    </row>
    <row r="1443" s="2" customFormat="1" ht="21.75" customHeight="1">
      <c r="A1443" s="40"/>
      <c r="B1443" s="41"/>
      <c r="C1443" s="215" t="s">
        <v>1805</v>
      </c>
      <c r="D1443" s="215" t="s">
        <v>185</v>
      </c>
      <c r="E1443" s="216" t="s">
        <v>260</v>
      </c>
      <c r="F1443" s="217" t="s">
        <v>261</v>
      </c>
      <c r="G1443" s="218" t="s">
        <v>256</v>
      </c>
      <c r="H1443" s="219">
        <v>22.677</v>
      </c>
      <c r="I1443" s="220"/>
      <c r="J1443" s="221">
        <f>ROUND(I1443*H1443,2)</f>
        <v>0</v>
      </c>
      <c r="K1443" s="217" t="s">
        <v>189</v>
      </c>
      <c r="L1443" s="46"/>
      <c r="M1443" s="222" t="s">
        <v>19</v>
      </c>
      <c r="N1443" s="223" t="s">
        <v>46</v>
      </c>
      <c r="O1443" s="86"/>
      <c r="P1443" s="224">
        <f>O1443*H1443</f>
        <v>0</v>
      </c>
      <c r="Q1443" s="224">
        <v>0</v>
      </c>
      <c r="R1443" s="224">
        <f>Q1443*H1443</f>
        <v>0</v>
      </c>
      <c r="S1443" s="224">
        <v>0</v>
      </c>
      <c r="T1443" s="225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6" t="s">
        <v>190</v>
      </c>
      <c r="AT1443" s="226" t="s">
        <v>185</v>
      </c>
      <c r="AU1443" s="226" t="s">
        <v>114</v>
      </c>
      <c r="AY1443" s="19" t="s">
        <v>183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9" t="s">
        <v>82</v>
      </c>
      <c r="BK1443" s="227">
        <f>ROUND(I1443*H1443,2)</f>
        <v>0</v>
      </c>
      <c r="BL1443" s="19" t="s">
        <v>190</v>
      </c>
      <c r="BM1443" s="226" t="s">
        <v>262</v>
      </c>
    </row>
    <row r="1444" s="2" customFormat="1">
      <c r="A1444" s="40"/>
      <c r="B1444" s="41"/>
      <c r="C1444" s="42"/>
      <c r="D1444" s="228" t="s">
        <v>192</v>
      </c>
      <c r="E1444" s="42"/>
      <c r="F1444" s="229" t="s">
        <v>263</v>
      </c>
      <c r="G1444" s="42"/>
      <c r="H1444" s="42"/>
      <c r="I1444" s="230"/>
      <c r="J1444" s="42"/>
      <c r="K1444" s="42"/>
      <c r="L1444" s="46"/>
      <c r="M1444" s="231"/>
      <c r="N1444" s="232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192</v>
      </c>
      <c r="AU1444" s="19" t="s">
        <v>114</v>
      </c>
    </row>
    <row r="1445" s="2" customFormat="1" ht="16.5" customHeight="1">
      <c r="A1445" s="40"/>
      <c r="B1445" s="41"/>
      <c r="C1445" s="215" t="s">
        <v>590</v>
      </c>
      <c r="D1445" s="215" t="s">
        <v>185</v>
      </c>
      <c r="E1445" s="216" t="s">
        <v>265</v>
      </c>
      <c r="F1445" s="217" t="s">
        <v>266</v>
      </c>
      <c r="G1445" s="218" t="s">
        <v>256</v>
      </c>
      <c r="H1445" s="219">
        <v>453.54000000000002</v>
      </c>
      <c r="I1445" s="220"/>
      <c r="J1445" s="221">
        <f>ROUND(I1445*H1445,2)</f>
        <v>0</v>
      </c>
      <c r="K1445" s="217" t="s">
        <v>189</v>
      </c>
      <c r="L1445" s="46"/>
      <c r="M1445" s="222" t="s">
        <v>19</v>
      </c>
      <c r="N1445" s="223" t="s">
        <v>46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190</v>
      </c>
      <c r="AT1445" s="226" t="s">
        <v>185</v>
      </c>
      <c r="AU1445" s="226" t="s">
        <v>114</v>
      </c>
      <c r="AY1445" s="19" t="s">
        <v>183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82</v>
      </c>
      <c r="BK1445" s="227">
        <f>ROUND(I1445*H1445,2)</f>
        <v>0</v>
      </c>
      <c r="BL1445" s="19" t="s">
        <v>190</v>
      </c>
      <c r="BM1445" s="226" t="s">
        <v>267</v>
      </c>
    </row>
    <row r="1446" s="2" customFormat="1">
      <c r="A1446" s="40"/>
      <c r="B1446" s="41"/>
      <c r="C1446" s="42"/>
      <c r="D1446" s="228" t="s">
        <v>192</v>
      </c>
      <c r="E1446" s="42"/>
      <c r="F1446" s="229" t="s">
        <v>268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192</v>
      </c>
      <c r="AU1446" s="19" t="s">
        <v>114</v>
      </c>
    </row>
    <row r="1447" s="14" customFormat="1">
      <c r="A1447" s="14"/>
      <c r="B1447" s="244"/>
      <c r="C1447" s="245"/>
      <c r="D1447" s="235" t="s">
        <v>194</v>
      </c>
      <c r="E1447" s="245"/>
      <c r="F1447" s="247" t="s">
        <v>1806</v>
      </c>
      <c r="G1447" s="245"/>
      <c r="H1447" s="248">
        <v>453.54000000000002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194</v>
      </c>
      <c r="AU1447" s="254" t="s">
        <v>114</v>
      </c>
      <c r="AV1447" s="14" t="s">
        <v>84</v>
      </c>
      <c r="AW1447" s="14" t="s">
        <v>4</v>
      </c>
      <c r="AX1447" s="14" t="s">
        <v>82</v>
      </c>
      <c r="AY1447" s="254" t="s">
        <v>183</v>
      </c>
    </row>
    <row r="1448" s="2" customFormat="1" ht="24.15" customHeight="1">
      <c r="A1448" s="40"/>
      <c r="B1448" s="41"/>
      <c r="C1448" s="215" t="s">
        <v>1807</v>
      </c>
      <c r="D1448" s="215" t="s">
        <v>185</v>
      </c>
      <c r="E1448" s="216" t="s">
        <v>270</v>
      </c>
      <c r="F1448" s="217" t="s">
        <v>271</v>
      </c>
      <c r="G1448" s="218" t="s">
        <v>256</v>
      </c>
      <c r="H1448" s="219">
        <v>0.002</v>
      </c>
      <c r="I1448" s="220"/>
      <c r="J1448" s="221">
        <f>ROUND(I1448*H1448,2)</f>
        <v>0</v>
      </c>
      <c r="K1448" s="217" t="s">
        <v>189</v>
      </c>
      <c r="L1448" s="46"/>
      <c r="M1448" s="222" t="s">
        <v>19</v>
      </c>
      <c r="N1448" s="223" t="s">
        <v>46</v>
      </c>
      <c r="O1448" s="86"/>
      <c r="P1448" s="224">
        <f>O1448*H1448</f>
        <v>0</v>
      </c>
      <c r="Q1448" s="224">
        <v>0</v>
      </c>
      <c r="R1448" s="224">
        <f>Q1448*H1448</f>
        <v>0</v>
      </c>
      <c r="S1448" s="224">
        <v>0</v>
      </c>
      <c r="T1448" s="225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6" t="s">
        <v>190</v>
      </c>
      <c r="AT1448" s="226" t="s">
        <v>185</v>
      </c>
      <c r="AU1448" s="226" t="s">
        <v>114</v>
      </c>
      <c r="AY1448" s="19" t="s">
        <v>183</v>
      </c>
      <c r="BE1448" s="227">
        <f>IF(N1448="základní",J1448,0)</f>
        <v>0</v>
      </c>
      <c r="BF1448" s="227">
        <f>IF(N1448="snížená",J1448,0)</f>
        <v>0</v>
      </c>
      <c r="BG1448" s="227">
        <f>IF(N1448="zákl. přenesená",J1448,0)</f>
        <v>0</v>
      </c>
      <c r="BH1448" s="227">
        <f>IF(N1448="sníž. přenesená",J1448,0)</f>
        <v>0</v>
      </c>
      <c r="BI1448" s="227">
        <f>IF(N1448="nulová",J1448,0)</f>
        <v>0</v>
      </c>
      <c r="BJ1448" s="19" t="s">
        <v>82</v>
      </c>
      <c r="BK1448" s="227">
        <f>ROUND(I1448*H1448,2)</f>
        <v>0</v>
      </c>
      <c r="BL1448" s="19" t="s">
        <v>190</v>
      </c>
      <c r="BM1448" s="226" t="s">
        <v>272</v>
      </c>
    </row>
    <row r="1449" s="2" customFormat="1">
      <c r="A1449" s="40"/>
      <c r="B1449" s="41"/>
      <c r="C1449" s="42"/>
      <c r="D1449" s="228" t="s">
        <v>192</v>
      </c>
      <c r="E1449" s="42"/>
      <c r="F1449" s="229" t="s">
        <v>273</v>
      </c>
      <c r="G1449" s="42"/>
      <c r="H1449" s="42"/>
      <c r="I1449" s="230"/>
      <c r="J1449" s="42"/>
      <c r="K1449" s="42"/>
      <c r="L1449" s="46"/>
      <c r="M1449" s="231"/>
      <c r="N1449" s="232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192</v>
      </c>
      <c r="AU1449" s="19" t="s">
        <v>114</v>
      </c>
    </row>
    <row r="1450" s="2" customFormat="1">
      <c r="A1450" s="40"/>
      <c r="B1450" s="41"/>
      <c r="C1450" s="42"/>
      <c r="D1450" s="235" t="s">
        <v>274</v>
      </c>
      <c r="E1450" s="42"/>
      <c r="F1450" s="255" t="s">
        <v>275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274</v>
      </c>
      <c r="AU1450" s="19" t="s">
        <v>114</v>
      </c>
    </row>
    <row r="1451" s="14" customFormat="1">
      <c r="A1451" s="14"/>
      <c r="B1451" s="244"/>
      <c r="C1451" s="245"/>
      <c r="D1451" s="235" t="s">
        <v>194</v>
      </c>
      <c r="E1451" s="246" t="s">
        <v>19</v>
      </c>
      <c r="F1451" s="247" t="s">
        <v>1808</v>
      </c>
      <c r="G1451" s="245"/>
      <c r="H1451" s="248">
        <v>39.799999999999997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194</v>
      </c>
      <c r="AU1451" s="254" t="s">
        <v>114</v>
      </c>
      <c r="AV1451" s="14" t="s">
        <v>84</v>
      </c>
      <c r="AW1451" s="14" t="s">
        <v>36</v>
      </c>
      <c r="AX1451" s="14" t="s">
        <v>75</v>
      </c>
      <c r="AY1451" s="254" t="s">
        <v>183</v>
      </c>
    </row>
    <row r="1452" s="14" customFormat="1">
      <c r="A1452" s="14"/>
      <c r="B1452" s="244"/>
      <c r="C1452" s="245"/>
      <c r="D1452" s="235" t="s">
        <v>194</v>
      </c>
      <c r="E1452" s="246" t="s">
        <v>19</v>
      </c>
      <c r="F1452" s="247" t="s">
        <v>1809</v>
      </c>
      <c r="G1452" s="245"/>
      <c r="H1452" s="248">
        <v>-39.780000000000001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194</v>
      </c>
      <c r="AU1452" s="254" t="s">
        <v>114</v>
      </c>
      <c r="AV1452" s="14" t="s">
        <v>84</v>
      </c>
      <c r="AW1452" s="14" t="s">
        <v>36</v>
      </c>
      <c r="AX1452" s="14" t="s">
        <v>75</v>
      </c>
      <c r="AY1452" s="254" t="s">
        <v>183</v>
      </c>
    </row>
    <row r="1453" s="15" customFormat="1">
      <c r="A1453" s="15"/>
      <c r="B1453" s="259"/>
      <c r="C1453" s="260"/>
      <c r="D1453" s="235" t="s">
        <v>194</v>
      </c>
      <c r="E1453" s="261" t="s">
        <v>19</v>
      </c>
      <c r="F1453" s="262" t="s">
        <v>320</v>
      </c>
      <c r="G1453" s="260"/>
      <c r="H1453" s="263">
        <v>0.019999999999996021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9" t="s">
        <v>194</v>
      </c>
      <c r="AU1453" s="269" t="s">
        <v>114</v>
      </c>
      <c r="AV1453" s="15" t="s">
        <v>190</v>
      </c>
      <c r="AW1453" s="15" t="s">
        <v>36</v>
      </c>
      <c r="AX1453" s="15" t="s">
        <v>82</v>
      </c>
      <c r="AY1453" s="269" t="s">
        <v>183</v>
      </c>
    </row>
    <row r="1454" s="14" customFormat="1">
      <c r="A1454" s="14"/>
      <c r="B1454" s="244"/>
      <c r="C1454" s="245"/>
      <c r="D1454" s="235" t="s">
        <v>194</v>
      </c>
      <c r="E1454" s="245"/>
      <c r="F1454" s="247" t="s">
        <v>1810</v>
      </c>
      <c r="G1454" s="245"/>
      <c r="H1454" s="248">
        <v>0.002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194</v>
      </c>
      <c r="AU1454" s="254" t="s">
        <v>114</v>
      </c>
      <c r="AV1454" s="14" t="s">
        <v>84</v>
      </c>
      <c r="AW1454" s="14" t="s">
        <v>4</v>
      </c>
      <c r="AX1454" s="14" t="s">
        <v>82</v>
      </c>
      <c r="AY1454" s="254" t="s">
        <v>183</v>
      </c>
    </row>
    <row r="1455" s="2" customFormat="1" ht="24.15" customHeight="1">
      <c r="A1455" s="40"/>
      <c r="B1455" s="41"/>
      <c r="C1455" s="215" t="s">
        <v>595</v>
      </c>
      <c r="D1455" s="215" t="s">
        <v>185</v>
      </c>
      <c r="E1455" s="216" t="s">
        <v>278</v>
      </c>
      <c r="F1455" s="217" t="s">
        <v>279</v>
      </c>
      <c r="G1455" s="218" t="s">
        <v>256</v>
      </c>
      <c r="H1455" s="219">
        <v>0.049000000000000002</v>
      </c>
      <c r="I1455" s="220"/>
      <c r="J1455" s="221">
        <f>ROUND(I1455*H1455,2)</f>
        <v>0</v>
      </c>
      <c r="K1455" s="217" t="s">
        <v>189</v>
      </c>
      <c r="L1455" s="46"/>
      <c r="M1455" s="222" t="s">
        <v>19</v>
      </c>
      <c r="N1455" s="223" t="s">
        <v>46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190</v>
      </c>
      <c r="AT1455" s="226" t="s">
        <v>185</v>
      </c>
      <c r="AU1455" s="226" t="s">
        <v>114</v>
      </c>
      <c r="AY1455" s="19" t="s">
        <v>183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82</v>
      </c>
      <c r="BK1455" s="227">
        <f>ROUND(I1455*H1455,2)</f>
        <v>0</v>
      </c>
      <c r="BL1455" s="19" t="s">
        <v>190</v>
      </c>
      <c r="BM1455" s="226" t="s">
        <v>280</v>
      </c>
    </row>
    <row r="1456" s="2" customFormat="1">
      <c r="A1456" s="40"/>
      <c r="B1456" s="41"/>
      <c r="C1456" s="42"/>
      <c r="D1456" s="228" t="s">
        <v>192</v>
      </c>
      <c r="E1456" s="42"/>
      <c r="F1456" s="229" t="s">
        <v>281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192</v>
      </c>
      <c r="AU1456" s="19" t="s">
        <v>114</v>
      </c>
    </row>
    <row r="1457" s="2" customFormat="1">
      <c r="A1457" s="40"/>
      <c r="B1457" s="41"/>
      <c r="C1457" s="42"/>
      <c r="D1457" s="235" t="s">
        <v>274</v>
      </c>
      <c r="E1457" s="42"/>
      <c r="F1457" s="255" t="s">
        <v>275</v>
      </c>
      <c r="G1457" s="42"/>
      <c r="H1457" s="42"/>
      <c r="I1457" s="230"/>
      <c r="J1457" s="42"/>
      <c r="K1457" s="42"/>
      <c r="L1457" s="46"/>
      <c r="M1457" s="231"/>
      <c r="N1457" s="232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274</v>
      </c>
      <c r="AU1457" s="19" t="s">
        <v>114</v>
      </c>
    </row>
    <row r="1458" s="14" customFormat="1">
      <c r="A1458" s="14"/>
      <c r="B1458" s="244"/>
      <c r="C1458" s="245"/>
      <c r="D1458" s="235" t="s">
        <v>194</v>
      </c>
      <c r="E1458" s="246" t="s">
        <v>19</v>
      </c>
      <c r="F1458" s="247" t="s">
        <v>1811</v>
      </c>
      <c r="G1458" s="245"/>
      <c r="H1458" s="248">
        <v>198.99799999999999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194</v>
      </c>
      <c r="AU1458" s="254" t="s">
        <v>114</v>
      </c>
      <c r="AV1458" s="14" t="s">
        <v>84</v>
      </c>
      <c r="AW1458" s="14" t="s">
        <v>36</v>
      </c>
      <c r="AX1458" s="14" t="s">
        <v>75</v>
      </c>
      <c r="AY1458" s="254" t="s">
        <v>183</v>
      </c>
    </row>
    <row r="1459" s="14" customFormat="1">
      <c r="A1459" s="14"/>
      <c r="B1459" s="244"/>
      <c r="C1459" s="245"/>
      <c r="D1459" s="235" t="s">
        <v>194</v>
      </c>
      <c r="E1459" s="246" t="s">
        <v>19</v>
      </c>
      <c r="F1459" s="247" t="s">
        <v>1812</v>
      </c>
      <c r="G1459" s="245"/>
      <c r="H1459" s="248">
        <v>-198.90000000000001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194</v>
      </c>
      <c r="AU1459" s="254" t="s">
        <v>114</v>
      </c>
      <c r="AV1459" s="14" t="s">
        <v>84</v>
      </c>
      <c r="AW1459" s="14" t="s">
        <v>36</v>
      </c>
      <c r="AX1459" s="14" t="s">
        <v>75</v>
      </c>
      <c r="AY1459" s="254" t="s">
        <v>183</v>
      </c>
    </row>
    <row r="1460" s="15" customFormat="1">
      <c r="A1460" s="15"/>
      <c r="B1460" s="259"/>
      <c r="C1460" s="260"/>
      <c r="D1460" s="235" t="s">
        <v>194</v>
      </c>
      <c r="E1460" s="261" t="s">
        <v>19</v>
      </c>
      <c r="F1460" s="262" t="s">
        <v>320</v>
      </c>
      <c r="G1460" s="260"/>
      <c r="H1460" s="263">
        <v>0.097999999999984766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9" t="s">
        <v>194</v>
      </c>
      <c r="AU1460" s="269" t="s">
        <v>114</v>
      </c>
      <c r="AV1460" s="15" t="s">
        <v>190</v>
      </c>
      <c r="AW1460" s="15" t="s">
        <v>36</v>
      </c>
      <c r="AX1460" s="15" t="s">
        <v>82</v>
      </c>
      <c r="AY1460" s="269" t="s">
        <v>183</v>
      </c>
    </row>
    <row r="1461" s="14" customFormat="1">
      <c r="A1461" s="14"/>
      <c r="B1461" s="244"/>
      <c r="C1461" s="245"/>
      <c r="D1461" s="235" t="s">
        <v>194</v>
      </c>
      <c r="E1461" s="245"/>
      <c r="F1461" s="247" t="s">
        <v>1813</v>
      </c>
      <c r="G1461" s="245"/>
      <c r="H1461" s="248">
        <v>0.049000000000000002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194</v>
      </c>
      <c r="AU1461" s="254" t="s">
        <v>114</v>
      </c>
      <c r="AV1461" s="14" t="s">
        <v>84</v>
      </c>
      <c r="AW1461" s="14" t="s">
        <v>4</v>
      </c>
      <c r="AX1461" s="14" t="s">
        <v>82</v>
      </c>
      <c r="AY1461" s="254" t="s">
        <v>183</v>
      </c>
    </row>
    <row r="1462" s="2" customFormat="1" ht="33" customHeight="1">
      <c r="A1462" s="40"/>
      <c r="B1462" s="41"/>
      <c r="C1462" s="215" t="s">
        <v>1814</v>
      </c>
      <c r="D1462" s="215" t="s">
        <v>185</v>
      </c>
      <c r="E1462" s="216" t="s">
        <v>1815</v>
      </c>
      <c r="F1462" s="217" t="s">
        <v>1816</v>
      </c>
      <c r="G1462" s="218" t="s">
        <v>256</v>
      </c>
      <c r="H1462" s="219">
        <v>22.594999999999999</v>
      </c>
      <c r="I1462" s="220"/>
      <c r="J1462" s="221">
        <f>ROUND(I1462*H1462,2)</f>
        <v>0</v>
      </c>
      <c r="K1462" s="217" t="s">
        <v>189</v>
      </c>
      <c r="L1462" s="46"/>
      <c r="M1462" s="222" t="s">
        <v>19</v>
      </c>
      <c r="N1462" s="223" t="s">
        <v>46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190</v>
      </c>
      <c r="AT1462" s="226" t="s">
        <v>185</v>
      </c>
      <c r="AU1462" s="226" t="s">
        <v>114</v>
      </c>
      <c r="AY1462" s="19" t="s">
        <v>183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82</v>
      </c>
      <c r="BK1462" s="227">
        <f>ROUND(I1462*H1462,2)</f>
        <v>0</v>
      </c>
      <c r="BL1462" s="19" t="s">
        <v>190</v>
      </c>
      <c r="BM1462" s="226" t="s">
        <v>1817</v>
      </c>
    </row>
    <row r="1463" s="2" customFormat="1">
      <c r="A1463" s="40"/>
      <c r="B1463" s="41"/>
      <c r="C1463" s="42"/>
      <c r="D1463" s="228" t="s">
        <v>192</v>
      </c>
      <c r="E1463" s="42"/>
      <c r="F1463" s="229" t="s">
        <v>1818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192</v>
      </c>
      <c r="AU1463" s="19" t="s">
        <v>114</v>
      </c>
    </row>
    <row r="1464" s="2" customFormat="1">
      <c r="A1464" s="40"/>
      <c r="B1464" s="41"/>
      <c r="C1464" s="42"/>
      <c r="D1464" s="235" t="s">
        <v>274</v>
      </c>
      <c r="E1464" s="42"/>
      <c r="F1464" s="255" t="s">
        <v>1819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274</v>
      </c>
      <c r="AU1464" s="19" t="s">
        <v>114</v>
      </c>
    </row>
    <row r="1465" s="14" customFormat="1">
      <c r="A1465" s="14"/>
      <c r="B1465" s="244"/>
      <c r="C1465" s="245"/>
      <c r="D1465" s="235" t="s">
        <v>194</v>
      </c>
      <c r="E1465" s="246" t="s">
        <v>19</v>
      </c>
      <c r="F1465" s="247" t="s">
        <v>1820</v>
      </c>
      <c r="G1465" s="245"/>
      <c r="H1465" s="248">
        <v>22.677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194</v>
      </c>
      <c r="AU1465" s="254" t="s">
        <v>114</v>
      </c>
      <c r="AV1465" s="14" t="s">
        <v>84</v>
      </c>
      <c r="AW1465" s="14" t="s">
        <v>36</v>
      </c>
      <c r="AX1465" s="14" t="s">
        <v>75</v>
      </c>
      <c r="AY1465" s="254" t="s">
        <v>183</v>
      </c>
    </row>
    <row r="1466" s="14" customFormat="1">
      <c r="A1466" s="14"/>
      <c r="B1466" s="244"/>
      <c r="C1466" s="245"/>
      <c r="D1466" s="235" t="s">
        <v>194</v>
      </c>
      <c r="E1466" s="246" t="s">
        <v>19</v>
      </c>
      <c r="F1466" s="247" t="s">
        <v>1821</v>
      </c>
      <c r="G1466" s="245"/>
      <c r="H1466" s="248">
        <v>-0.002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194</v>
      </c>
      <c r="AU1466" s="254" t="s">
        <v>114</v>
      </c>
      <c r="AV1466" s="14" t="s">
        <v>84</v>
      </c>
      <c r="AW1466" s="14" t="s">
        <v>36</v>
      </c>
      <c r="AX1466" s="14" t="s">
        <v>75</v>
      </c>
      <c r="AY1466" s="254" t="s">
        <v>183</v>
      </c>
    </row>
    <row r="1467" s="14" customFormat="1">
      <c r="A1467" s="14"/>
      <c r="B1467" s="244"/>
      <c r="C1467" s="245"/>
      <c r="D1467" s="235" t="s">
        <v>194</v>
      </c>
      <c r="E1467" s="246" t="s">
        <v>19</v>
      </c>
      <c r="F1467" s="247" t="s">
        <v>1822</v>
      </c>
      <c r="G1467" s="245"/>
      <c r="H1467" s="248">
        <v>-0.049000000000000002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194</v>
      </c>
      <c r="AU1467" s="254" t="s">
        <v>114</v>
      </c>
      <c r="AV1467" s="14" t="s">
        <v>84</v>
      </c>
      <c r="AW1467" s="14" t="s">
        <v>36</v>
      </c>
      <c r="AX1467" s="14" t="s">
        <v>75</v>
      </c>
      <c r="AY1467" s="254" t="s">
        <v>183</v>
      </c>
    </row>
    <row r="1468" s="14" customFormat="1">
      <c r="A1468" s="14"/>
      <c r="B1468" s="244"/>
      <c r="C1468" s="245"/>
      <c r="D1468" s="235" t="s">
        <v>194</v>
      </c>
      <c r="E1468" s="246" t="s">
        <v>19</v>
      </c>
      <c r="F1468" s="247" t="s">
        <v>1823</v>
      </c>
      <c r="G1468" s="245"/>
      <c r="H1468" s="248">
        <v>-0.031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194</v>
      </c>
      <c r="AU1468" s="254" t="s">
        <v>114</v>
      </c>
      <c r="AV1468" s="14" t="s">
        <v>84</v>
      </c>
      <c r="AW1468" s="14" t="s">
        <v>36</v>
      </c>
      <c r="AX1468" s="14" t="s">
        <v>75</v>
      </c>
      <c r="AY1468" s="254" t="s">
        <v>183</v>
      </c>
    </row>
    <row r="1469" s="15" customFormat="1">
      <c r="A1469" s="15"/>
      <c r="B1469" s="259"/>
      <c r="C1469" s="260"/>
      <c r="D1469" s="235" t="s">
        <v>194</v>
      </c>
      <c r="E1469" s="261" t="s">
        <v>19</v>
      </c>
      <c r="F1469" s="262" t="s">
        <v>320</v>
      </c>
      <c r="G1469" s="260"/>
      <c r="H1469" s="263">
        <v>22.595000000000002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9" t="s">
        <v>194</v>
      </c>
      <c r="AU1469" s="269" t="s">
        <v>114</v>
      </c>
      <c r="AV1469" s="15" t="s">
        <v>190</v>
      </c>
      <c r="AW1469" s="15" t="s">
        <v>36</v>
      </c>
      <c r="AX1469" s="15" t="s">
        <v>82</v>
      </c>
      <c r="AY1469" s="269" t="s">
        <v>183</v>
      </c>
    </row>
    <row r="1470" s="2" customFormat="1" ht="24.15" customHeight="1">
      <c r="A1470" s="40"/>
      <c r="B1470" s="41"/>
      <c r="C1470" s="215" t="s">
        <v>600</v>
      </c>
      <c r="D1470" s="215" t="s">
        <v>185</v>
      </c>
      <c r="E1470" s="216" t="s">
        <v>284</v>
      </c>
      <c r="F1470" s="217" t="s">
        <v>285</v>
      </c>
      <c r="G1470" s="218" t="s">
        <v>256</v>
      </c>
      <c r="H1470" s="219">
        <v>0.031</v>
      </c>
      <c r="I1470" s="220"/>
      <c r="J1470" s="221">
        <f>ROUND(I1470*H1470,2)</f>
        <v>0</v>
      </c>
      <c r="K1470" s="217" t="s">
        <v>189</v>
      </c>
      <c r="L1470" s="46"/>
      <c r="M1470" s="222" t="s">
        <v>19</v>
      </c>
      <c r="N1470" s="223" t="s">
        <v>46</v>
      </c>
      <c r="O1470" s="86"/>
      <c r="P1470" s="224">
        <f>O1470*H1470</f>
        <v>0</v>
      </c>
      <c r="Q1470" s="224">
        <v>0</v>
      </c>
      <c r="R1470" s="224">
        <f>Q1470*H1470</f>
        <v>0</v>
      </c>
      <c r="S1470" s="224">
        <v>0</v>
      </c>
      <c r="T1470" s="225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26" t="s">
        <v>190</v>
      </c>
      <c r="AT1470" s="226" t="s">
        <v>185</v>
      </c>
      <c r="AU1470" s="226" t="s">
        <v>114</v>
      </c>
      <c r="AY1470" s="19" t="s">
        <v>183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9" t="s">
        <v>82</v>
      </c>
      <c r="BK1470" s="227">
        <f>ROUND(I1470*H1470,2)</f>
        <v>0</v>
      </c>
      <c r="BL1470" s="19" t="s">
        <v>190</v>
      </c>
      <c r="BM1470" s="226" t="s">
        <v>286</v>
      </c>
    </row>
    <row r="1471" s="2" customFormat="1">
      <c r="A1471" s="40"/>
      <c r="B1471" s="41"/>
      <c r="C1471" s="42"/>
      <c r="D1471" s="228" t="s">
        <v>192</v>
      </c>
      <c r="E1471" s="42"/>
      <c r="F1471" s="229" t="s">
        <v>287</v>
      </c>
      <c r="G1471" s="42"/>
      <c r="H1471" s="42"/>
      <c r="I1471" s="230"/>
      <c r="J1471" s="42"/>
      <c r="K1471" s="42"/>
      <c r="L1471" s="46"/>
      <c r="M1471" s="231"/>
      <c r="N1471" s="232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192</v>
      </c>
      <c r="AU1471" s="19" t="s">
        <v>114</v>
      </c>
    </row>
    <row r="1472" s="2" customFormat="1">
      <c r="A1472" s="40"/>
      <c r="B1472" s="41"/>
      <c r="C1472" s="42"/>
      <c r="D1472" s="235" t="s">
        <v>274</v>
      </c>
      <c r="E1472" s="42"/>
      <c r="F1472" s="255" t="s">
        <v>275</v>
      </c>
      <c r="G1472" s="42"/>
      <c r="H1472" s="42"/>
      <c r="I1472" s="230"/>
      <c r="J1472" s="42"/>
      <c r="K1472" s="42"/>
      <c r="L1472" s="46"/>
      <c r="M1472" s="231"/>
      <c r="N1472" s="232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274</v>
      </c>
      <c r="AU1472" s="19" t="s">
        <v>114</v>
      </c>
    </row>
    <row r="1473" s="14" customFormat="1">
      <c r="A1473" s="14"/>
      <c r="B1473" s="244"/>
      <c r="C1473" s="245"/>
      <c r="D1473" s="235" t="s">
        <v>194</v>
      </c>
      <c r="E1473" s="246" t="s">
        <v>19</v>
      </c>
      <c r="F1473" s="247" t="s">
        <v>1824</v>
      </c>
      <c r="G1473" s="245"/>
      <c r="H1473" s="248">
        <v>159.19800000000001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194</v>
      </c>
      <c r="AU1473" s="254" t="s">
        <v>114</v>
      </c>
      <c r="AV1473" s="14" t="s">
        <v>84</v>
      </c>
      <c r="AW1473" s="14" t="s">
        <v>36</v>
      </c>
      <c r="AX1473" s="14" t="s">
        <v>75</v>
      </c>
      <c r="AY1473" s="254" t="s">
        <v>183</v>
      </c>
    </row>
    <row r="1474" s="14" customFormat="1">
      <c r="A1474" s="14"/>
      <c r="B1474" s="244"/>
      <c r="C1474" s="245"/>
      <c r="D1474" s="235" t="s">
        <v>194</v>
      </c>
      <c r="E1474" s="246" t="s">
        <v>19</v>
      </c>
      <c r="F1474" s="247" t="s">
        <v>1825</v>
      </c>
      <c r="G1474" s="245"/>
      <c r="H1474" s="248">
        <v>-159.12000000000001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194</v>
      </c>
      <c r="AU1474" s="254" t="s">
        <v>114</v>
      </c>
      <c r="AV1474" s="14" t="s">
        <v>84</v>
      </c>
      <c r="AW1474" s="14" t="s">
        <v>36</v>
      </c>
      <c r="AX1474" s="14" t="s">
        <v>75</v>
      </c>
      <c r="AY1474" s="254" t="s">
        <v>183</v>
      </c>
    </row>
    <row r="1475" s="15" customFormat="1">
      <c r="A1475" s="15"/>
      <c r="B1475" s="259"/>
      <c r="C1475" s="260"/>
      <c r="D1475" s="235" t="s">
        <v>194</v>
      </c>
      <c r="E1475" s="261" t="s">
        <v>19</v>
      </c>
      <c r="F1475" s="262" t="s">
        <v>320</v>
      </c>
      <c r="G1475" s="260"/>
      <c r="H1475" s="263">
        <v>0.078000000000002956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9" t="s">
        <v>194</v>
      </c>
      <c r="AU1475" s="269" t="s">
        <v>114</v>
      </c>
      <c r="AV1475" s="15" t="s">
        <v>190</v>
      </c>
      <c r="AW1475" s="15" t="s">
        <v>36</v>
      </c>
      <c r="AX1475" s="15" t="s">
        <v>82</v>
      </c>
      <c r="AY1475" s="269" t="s">
        <v>183</v>
      </c>
    </row>
    <row r="1476" s="14" customFormat="1">
      <c r="A1476" s="14"/>
      <c r="B1476" s="244"/>
      <c r="C1476" s="245"/>
      <c r="D1476" s="235" t="s">
        <v>194</v>
      </c>
      <c r="E1476" s="245"/>
      <c r="F1476" s="247" t="s">
        <v>1826</v>
      </c>
      <c r="G1476" s="245"/>
      <c r="H1476" s="248">
        <v>0.031</v>
      </c>
      <c r="I1476" s="249"/>
      <c r="J1476" s="245"/>
      <c r="K1476" s="245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4" t="s">
        <v>194</v>
      </c>
      <c r="AU1476" s="254" t="s">
        <v>114</v>
      </c>
      <c r="AV1476" s="14" t="s">
        <v>84</v>
      </c>
      <c r="AW1476" s="14" t="s">
        <v>4</v>
      </c>
      <c r="AX1476" s="14" t="s">
        <v>82</v>
      </c>
      <c r="AY1476" s="254" t="s">
        <v>183</v>
      </c>
    </row>
    <row r="1477" s="12" customFormat="1" ht="25.92" customHeight="1">
      <c r="A1477" s="12"/>
      <c r="B1477" s="199"/>
      <c r="C1477" s="200"/>
      <c r="D1477" s="201" t="s">
        <v>74</v>
      </c>
      <c r="E1477" s="202" t="s">
        <v>677</v>
      </c>
      <c r="F1477" s="202" t="s">
        <v>678</v>
      </c>
      <c r="G1477" s="200"/>
      <c r="H1477" s="200"/>
      <c r="I1477" s="203"/>
      <c r="J1477" s="204">
        <f>BK1477</f>
        <v>0</v>
      </c>
      <c r="K1477" s="200"/>
      <c r="L1477" s="205"/>
      <c r="M1477" s="206"/>
      <c r="N1477" s="207"/>
      <c r="O1477" s="207"/>
      <c r="P1477" s="208">
        <f>P1478+P1703+P1950+P2010+P2012+P2083+P2321+P2381+P2424+P2633+P2699+P2780+P3086</f>
        <v>0</v>
      </c>
      <c r="Q1477" s="207"/>
      <c r="R1477" s="208">
        <f>R1478+R1703+R1950+R2010+R2012+R2083+R2321+R2381+R2424+R2633+R2699+R2780+R3086</f>
        <v>146.366671673561</v>
      </c>
      <c r="S1477" s="207"/>
      <c r="T1477" s="209">
        <f>T1478+T1703+T1950+T2010+T2012+T2083+T2321+T2381+T2424+T2633+T2699+T2780+T3086</f>
        <v>0.12004000000000001</v>
      </c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R1477" s="210" t="s">
        <v>84</v>
      </c>
      <c r="AT1477" s="211" t="s">
        <v>74</v>
      </c>
      <c r="AU1477" s="211" t="s">
        <v>75</v>
      </c>
      <c r="AY1477" s="210" t="s">
        <v>183</v>
      </c>
      <c r="BK1477" s="212">
        <f>BK1478+BK1703+BK1950+BK2010+BK2012+BK2083+BK2321+BK2381+BK2424+BK2633+BK2699+BK2780+BK3086</f>
        <v>0</v>
      </c>
    </row>
    <row r="1478" s="12" customFormat="1" ht="22.8" customHeight="1">
      <c r="A1478" s="12"/>
      <c r="B1478" s="199"/>
      <c r="C1478" s="200"/>
      <c r="D1478" s="201" t="s">
        <v>74</v>
      </c>
      <c r="E1478" s="213" t="s">
        <v>679</v>
      </c>
      <c r="F1478" s="213" t="s">
        <v>680</v>
      </c>
      <c r="G1478" s="200"/>
      <c r="H1478" s="200"/>
      <c r="I1478" s="203"/>
      <c r="J1478" s="214">
        <f>BK1478</f>
        <v>0</v>
      </c>
      <c r="K1478" s="200"/>
      <c r="L1478" s="205"/>
      <c r="M1478" s="206"/>
      <c r="N1478" s="207"/>
      <c r="O1478" s="207"/>
      <c r="P1478" s="208">
        <f>SUM(P1479:P1702)</f>
        <v>0</v>
      </c>
      <c r="Q1478" s="207"/>
      <c r="R1478" s="208">
        <f>SUM(R1479:R1702)</f>
        <v>3.7270977821759996</v>
      </c>
      <c r="S1478" s="207"/>
      <c r="T1478" s="209">
        <f>SUM(T1479:T1702)</f>
        <v>0.12004000000000001</v>
      </c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R1478" s="210" t="s">
        <v>84</v>
      </c>
      <c r="AT1478" s="211" t="s">
        <v>74</v>
      </c>
      <c r="AU1478" s="211" t="s">
        <v>82</v>
      </c>
      <c r="AY1478" s="210" t="s">
        <v>183</v>
      </c>
      <c r="BK1478" s="212">
        <f>SUM(BK1479:BK1702)</f>
        <v>0</v>
      </c>
    </row>
    <row r="1479" s="2" customFormat="1" ht="16.5" customHeight="1">
      <c r="A1479" s="40"/>
      <c r="B1479" s="41"/>
      <c r="C1479" s="215" t="s">
        <v>1827</v>
      </c>
      <c r="D1479" s="215" t="s">
        <v>185</v>
      </c>
      <c r="E1479" s="216" t="s">
        <v>1828</v>
      </c>
      <c r="F1479" s="217" t="s">
        <v>1829</v>
      </c>
      <c r="G1479" s="218" t="s">
        <v>304</v>
      </c>
      <c r="H1479" s="219">
        <v>30.010000000000002</v>
      </c>
      <c r="I1479" s="220"/>
      <c r="J1479" s="221">
        <f>ROUND(I1479*H1479,2)</f>
        <v>0</v>
      </c>
      <c r="K1479" s="217" t="s">
        <v>189</v>
      </c>
      <c r="L1479" s="46"/>
      <c r="M1479" s="222" t="s">
        <v>19</v>
      </c>
      <c r="N1479" s="223" t="s">
        <v>46</v>
      </c>
      <c r="O1479" s="86"/>
      <c r="P1479" s="224">
        <f>O1479*H1479</f>
        <v>0</v>
      </c>
      <c r="Q1479" s="224">
        <v>0</v>
      </c>
      <c r="R1479" s="224">
        <f>Q1479*H1479</f>
        <v>0</v>
      </c>
      <c r="S1479" s="224">
        <v>0.0040000000000000001</v>
      </c>
      <c r="T1479" s="225">
        <f>S1479*H1479</f>
        <v>0.12004000000000001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277</v>
      </c>
      <c r="AT1479" s="226" t="s">
        <v>185</v>
      </c>
      <c r="AU1479" s="226" t="s">
        <v>84</v>
      </c>
      <c r="AY1479" s="19" t="s">
        <v>183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82</v>
      </c>
      <c r="BK1479" s="227">
        <f>ROUND(I1479*H1479,2)</f>
        <v>0</v>
      </c>
      <c r="BL1479" s="19" t="s">
        <v>277</v>
      </c>
      <c r="BM1479" s="226" t="s">
        <v>1830</v>
      </c>
    </row>
    <row r="1480" s="2" customFormat="1">
      <c r="A1480" s="40"/>
      <c r="B1480" s="41"/>
      <c r="C1480" s="42"/>
      <c r="D1480" s="228" t="s">
        <v>192</v>
      </c>
      <c r="E1480" s="42"/>
      <c r="F1480" s="229" t="s">
        <v>1831</v>
      </c>
      <c r="G1480" s="42"/>
      <c r="H1480" s="42"/>
      <c r="I1480" s="230"/>
      <c r="J1480" s="42"/>
      <c r="K1480" s="42"/>
      <c r="L1480" s="46"/>
      <c r="M1480" s="231"/>
      <c r="N1480" s="232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192</v>
      </c>
      <c r="AU1480" s="19" t="s">
        <v>84</v>
      </c>
    </row>
    <row r="1481" s="13" customFormat="1">
      <c r="A1481" s="13"/>
      <c r="B1481" s="233"/>
      <c r="C1481" s="234"/>
      <c r="D1481" s="235" t="s">
        <v>194</v>
      </c>
      <c r="E1481" s="236" t="s">
        <v>19</v>
      </c>
      <c r="F1481" s="237" t="s">
        <v>1663</v>
      </c>
      <c r="G1481" s="234"/>
      <c r="H1481" s="236" t="s">
        <v>19</v>
      </c>
      <c r="I1481" s="238"/>
      <c r="J1481" s="234"/>
      <c r="K1481" s="234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194</v>
      </c>
      <c r="AU1481" s="243" t="s">
        <v>84</v>
      </c>
      <c r="AV1481" s="13" t="s">
        <v>82</v>
      </c>
      <c r="AW1481" s="13" t="s">
        <v>36</v>
      </c>
      <c r="AX1481" s="13" t="s">
        <v>75</v>
      </c>
      <c r="AY1481" s="243" t="s">
        <v>183</v>
      </c>
    </row>
    <row r="1482" s="13" customFormat="1">
      <c r="A1482" s="13"/>
      <c r="B1482" s="233"/>
      <c r="C1482" s="234"/>
      <c r="D1482" s="235" t="s">
        <v>194</v>
      </c>
      <c r="E1482" s="236" t="s">
        <v>19</v>
      </c>
      <c r="F1482" s="237" t="s">
        <v>1664</v>
      </c>
      <c r="G1482" s="234"/>
      <c r="H1482" s="236" t="s">
        <v>19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194</v>
      </c>
      <c r="AU1482" s="243" t="s">
        <v>84</v>
      </c>
      <c r="AV1482" s="13" t="s">
        <v>82</v>
      </c>
      <c r="AW1482" s="13" t="s">
        <v>36</v>
      </c>
      <c r="AX1482" s="13" t="s">
        <v>75</v>
      </c>
      <c r="AY1482" s="243" t="s">
        <v>183</v>
      </c>
    </row>
    <row r="1483" s="13" customFormat="1">
      <c r="A1483" s="13"/>
      <c r="B1483" s="233"/>
      <c r="C1483" s="234"/>
      <c r="D1483" s="235" t="s">
        <v>194</v>
      </c>
      <c r="E1483" s="236" t="s">
        <v>19</v>
      </c>
      <c r="F1483" s="237" t="s">
        <v>1665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194</v>
      </c>
      <c r="AU1483" s="243" t="s">
        <v>84</v>
      </c>
      <c r="AV1483" s="13" t="s">
        <v>82</v>
      </c>
      <c r="AW1483" s="13" t="s">
        <v>36</v>
      </c>
      <c r="AX1483" s="13" t="s">
        <v>75</v>
      </c>
      <c r="AY1483" s="243" t="s">
        <v>183</v>
      </c>
    </row>
    <row r="1484" s="13" customFormat="1">
      <c r="A1484" s="13"/>
      <c r="B1484" s="233"/>
      <c r="C1484" s="234"/>
      <c r="D1484" s="235" t="s">
        <v>194</v>
      </c>
      <c r="E1484" s="236" t="s">
        <v>19</v>
      </c>
      <c r="F1484" s="237" t="s">
        <v>1666</v>
      </c>
      <c r="G1484" s="234"/>
      <c r="H1484" s="236" t="s">
        <v>19</v>
      </c>
      <c r="I1484" s="238"/>
      <c r="J1484" s="234"/>
      <c r="K1484" s="234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194</v>
      </c>
      <c r="AU1484" s="243" t="s">
        <v>84</v>
      </c>
      <c r="AV1484" s="13" t="s">
        <v>82</v>
      </c>
      <c r="AW1484" s="13" t="s">
        <v>36</v>
      </c>
      <c r="AX1484" s="13" t="s">
        <v>75</v>
      </c>
      <c r="AY1484" s="243" t="s">
        <v>183</v>
      </c>
    </row>
    <row r="1485" s="13" customFormat="1">
      <c r="A1485" s="13"/>
      <c r="B1485" s="233"/>
      <c r="C1485" s="234"/>
      <c r="D1485" s="235" t="s">
        <v>194</v>
      </c>
      <c r="E1485" s="236" t="s">
        <v>19</v>
      </c>
      <c r="F1485" s="237" t="s">
        <v>1667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194</v>
      </c>
      <c r="AU1485" s="243" t="s">
        <v>84</v>
      </c>
      <c r="AV1485" s="13" t="s">
        <v>82</v>
      </c>
      <c r="AW1485" s="13" t="s">
        <v>36</v>
      </c>
      <c r="AX1485" s="13" t="s">
        <v>75</v>
      </c>
      <c r="AY1485" s="243" t="s">
        <v>183</v>
      </c>
    </row>
    <row r="1486" s="13" customFormat="1">
      <c r="A1486" s="13"/>
      <c r="B1486" s="233"/>
      <c r="C1486" s="234"/>
      <c r="D1486" s="235" t="s">
        <v>194</v>
      </c>
      <c r="E1486" s="236" t="s">
        <v>19</v>
      </c>
      <c r="F1486" s="237" t="s">
        <v>1668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194</v>
      </c>
      <c r="AU1486" s="243" t="s">
        <v>84</v>
      </c>
      <c r="AV1486" s="13" t="s">
        <v>82</v>
      </c>
      <c r="AW1486" s="13" t="s">
        <v>36</v>
      </c>
      <c r="AX1486" s="13" t="s">
        <v>75</v>
      </c>
      <c r="AY1486" s="243" t="s">
        <v>183</v>
      </c>
    </row>
    <row r="1487" s="13" customFormat="1">
      <c r="A1487" s="13"/>
      <c r="B1487" s="233"/>
      <c r="C1487" s="234"/>
      <c r="D1487" s="235" t="s">
        <v>194</v>
      </c>
      <c r="E1487" s="236" t="s">
        <v>19</v>
      </c>
      <c r="F1487" s="237" t="s">
        <v>1669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194</v>
      </c>
      <c r="AU1487" s="243" t="s">
        <v>84</v>
      </c>
      <c r="AV1487" s="13" t="s">
        <v>82</v>
      </c>
      <c r="AW1487" s="13" t="s">
        <v>36</v>
      </c>
      <c r="AX1487" s="13" t="s">
        <v>75</v>
      </c>
      <c r="AY1487" s="243" t="s">
        <v>183</v>
      </c>
    </row>
    <row r="1488" s="13" customFormat="1">
      <c r="A1488" s="13"/>
      <c r="B1488" s="233"/>
      <c r="C1488" s="234"/>
      <c r="D1488" s="235" t="s">
        <v>194</v>
      </c>
      <c r="E1488" s="236" t="s">
        <v>19</v>
      </c>
      <c r="F1488" s="237" t="s">
        <v>1319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194</v>
      </c>
      <c r="AU1488" s="243" t="s">
        <v>84</v>
      </c>
      <c r="AV1488" s="13" t="s">
        <v>82</v>
      </c>
      <c r="AW1488" s="13" t="s">
        <v>36</v>
      </c>
      <c r="AX1488" s="13" t="s">
        <v>75</v>
      </c>
      <c r="AY1488" s="243" t="s">
        <v>183</v>
      </c>
    </row>
    <row r="1489" s="14" customFormat="1">
      <c r="A1489" s="14"/>
      <c r="B1489" s="244"/>
      <c r="C1489" s="245"/>
      <c r="D1489" s="235" t="s">
        <v>194</v>
      </c>
      <c r="E1489" s="246" t="s">
        <v>19</v>
      </c>
      <c r="F1489" s="247" t="s">
        <v>1680</v>
      </c>
      <c r="G1489" s="245"/>
      <c r="H1489" s="248">
        <v>15.84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194</v>
      </c>
      <c r="AU1489" s="254" t="s">
        <v>84</v>
      </c>
      <c r="AV1489" s="14" t="s">
        <v>84</v>
      </c>
      <c r="AW1489" s="14" t="s">
        <v>36</v>
      </c>
      <c r="AX1489" s="14" t="s">
        <v>75</v>
      </c>
      <c r="AY1489" s="254" t="s">
        <v>183</v>
      </c>
    </row>
    <row r="1490" s="13" customFormat="1">
      <c r="A1490" s="13"/>
      <c r="B1490" s="233"/>
      <c r="C1490" s="234"/>
      <c r="D1490" s="235" t="s">
        <v>194</v>
      </c>
      <c r="E1490" s="236" t="s">
        <v>19</v>
      </c>
      <c r="F1490" s="237" t="s">
        <v>1671</v>
      </c>
      <c r="G1490" s="234"/>
      <c r="H1490" s="236" t="s">
        <v>19</v>
      </c>
      <c r="I1490" s="238"/>
      <c r="J1490" s="234"/>
      <c r="K1490" s="234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194</v>
      </c>
      <c r="AU1490" s="243" t="s">
        <v>84</v>
      </c>
      <c r="AV1490" s="13" t="s">
        <v>82</v>
      </c>
      <c r="AW1490" s="13" t="s">
        <v>36</v>
      </c>
      <c r="AX1490" s="13" t="s">
        <v>75</v>
      </c>
      <c r="AY1490" s="243" t="s">
        <v>183</v>
      </c>
    </row>
    <row r="1491" s="13" customFormat="1">
      <c r="A1491" s="13"/>
      <c r="B1491" s="233"/>
      <c r="C1491" s="234"/>
      <c r="D1491" s="235" t="s">
        <v>194</v>
      </c>
      <c r="E1491" s="236" t="s">
        <v>19</v>
      </c>
      <c r="F1491" s="237" t="s">
        <v>1672</v>
      </c>
      <c r="G1491" s="234"/>
      <c r="H1491" s="236" t="s">
        <v>19</v>
      </c>
      <c r="I1491" s="238"/>
      <c r="J1491" s="234"/>
      <c r="K1491" s="234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194</v>
      </c>
      <c r="AU1491" s="243" t="s">
        <v>84</v>
      </c>
      <c r="AV1491" s="13" t="s">
        <v>82</v>
      </c>
      <c r="AW1491" s="13" t="s">
        <v>36</v>
      </c>
      <c r="AX1491" s="13" t="s">
        <v>75</v>
      </c>
      <c r="AY1491" s="243" t="s">
        <v>183</v>
      </c>
    </row>
    <row r="1492" s="13" customFormat="1">
      <c r="A1492" s="13"/>
      <c r="B1492" s="233"/>
      <c r="C1492" s="234"/>
      <c r="D1492" s="235" t="s">
        <v>194</v>
      </c>
      <c r="E1492" s="236" t="s">
        <v>19</v>
      </c>
      <c r="F1492" s="237" t="s">
        <v>1673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194</v>
      </c>
      <c r="AU1492" s="243" t="s">
        <v>84</v>
      </c>
      <c r="AV1492" s="13" t="s">
        <v>82</v>
      </c>
      <c r="AW1492" s="13" t="s">
        <v>36</v>
      </c>
      <c r="AX1492" s="13" t="s">
        <v>75</v>
      </c>
      <c r="AY1492" s="243" t="s">
        <v>183</v>
      </c>
    </row>
    <row r="1493" s="13" customFormat="1">
      <c r="A1493" s="13"/>
      <c r="B1493" s="233"/>
      <c r="C1493" s="234"/>
      <c r="D1493" s="235" t="s">
        <v>194</v>
      </c>
      <c r="E1493" s="236" t="s">
        <v>19</v>
      </c>
      <c r="F1493" s="237" t="s">
        <v>1674</v>
      </c>
      <c r="G1493" s="234"/>
      <c r="H1493" s="236" t="s">
        <v>19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194</v>
      </c>
      <c r="AU1493" s="243" t="s">
        <v>84</v>
      </c>
      <c r="AV1493" s="13" t="s">
        <v>82</v>
      </c>
      <c r="AW1493" s="13" t="s">
        <v>36</v>
      </c>
      <c r="AX1493" s="13" t="s">
        <v>75</v>
      </c>
      <c r="AY1493" s="243" t="s">
        <v>183</v>
      </c>
    </row>
    <row r="1494" s="14" customFormat="1">
      <c r="A1494" s="14"/>
      <c r="B1494" s="244"/>
      <c r="C1494" s="245"/>
      <c r="D1494" s="235" t="s">
        <v>194</v>
      </c>
      <c r="E1494" s="246" t="s">
        <v>19</v>
      </c>
      <c r="F1494" s="247" t="s">
        <v>1681</v>
      </c>
      <c r="G1494" s="245"/>
      <c r="H1494" s="248">
        <v>14.17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194</v>
      </c>
      <c r="AU1494" s="254" t="s">
        <v>84</v>
      </c>
      <c r="AV1494" s="14" t="s">
        <v>84</v>
      </c>
      <c r="AW1494" s="14" t="s">
        <v>36</v>
      </c>
      <c r="AX1494" s="14" t="s">
        <v>75</v>
      </c>
      <c r="AY1494" s="254" t="s">
        <v>183</v>
      </c>
    </row>
    <row r="1495" s="15" customFormat="1">
      <c r="A1495" s="15"/>
      <c r="B1495" s="259"/>
      <c r="C1495" s="260"/>
      <c r="D1495" s="235" t="s">
        <v>194</v>
      </c>
      <c r="E1495" s="261" t="s">
        <v>19</v>
      </c>
      <c r="F1495" s="262" t="s">
        <v>320</v>
      </c>
      <c r="G1495" s="260"/>
      <c r="H1495" s="263">
        <v>30.009999999999998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9" t="s">
        <v>194</v>
      </c>
      <c r="AU1495" s="269" t="s">
        <v>84</v>
      </c>
      <c r="AV1495" s="15" t="s">
        <v>190</v>
      </c>
      <c r="AW1495" s="15" t="s">
        <v>36</v>
      </c>
      <c r="AX1495" s="15" t="s">
        <v>82</v>
      </c>
      <c r="AY1495" s="269" t="s">
        <v>183</v>
      </c>
    </row>
    <row r="1496" s="2" customFormat="1" ht="24.15" customHeight="1">
      <c r="A1496" s="40"/>
      <c r="B1496" s="41"/>
      <c r="C1496" s="215" t="s">
        <v>606</v>
      </c>
      <c r="D1496" s="215" t="s">
        <v>185</v>
      </c>
      <c r="E1496" s="216" t="s">
        <v>1832</v>
      </c>
      <c r="F1496" s="217" t="s">
        <v>1833</v>
      </c>
      <c r="G1496" s="218" t="s">
        <v>304</v>
      </c>
      <c r="H1496" s="219">
        <v>98.560000000000002</v>
      </c>
      <c r="I1496" s="220"/>
      <c r="J1496" s="221">
        <f>ROUND(I1496*H1496,2)</f>
        <v>0</v>
      </c>
      <c r="K1496" s="217" t="s">
        <v>189</v>
      </c>
      <c r="L1496" s="46"/>
      <c r="M1496" s="222" t="s">
        <v>19</v>
      </c>
      <c r="N1496" s="223" t="s">
        <v>46</v>
      </c>
      <c r="O1496" s="86"/>
      <c r="P1496" s="224">
        <f>O1496*H1496</f>
        <v>0</v>
      </c>
      <c r="Q1496" s="224">
        <v>0.00079750000000000003</v>
      </c>
      <c r="R1496" s="224">
        <f>Q1496*H1496</f>
        <v>0.078601600000000008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277</v>
      </c>
      <c r="AT1496" s="226" t="s">
        <v>185</v>
      </c>
      <c r="AU1496" s="226" t="s">
        <v>84</v>
      </c>
      <c r="AY1496" s="19" t="s">
        <v>183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82</v>
      </c>
      <c r="BK1496" s="227">
        <f>ROUND(I1496*H1496,2)</f>
        <v>0</v>
      </c>
      <c r="BL1496" s="19" t="s">
        <v>277</v>
      </c>
      <c r="BM1496" s="226" t="s">
        <v>1834</v>
      </c>
    </row>
    <row r="1497" s="2" customFormat="1">
      <c r="A1497" s="40"/>
      <c r="B1497" s="41"/>
      <c r="C1497" s="42"/>
      <c r="D1497" s="228" t="s">
        <v>192</v>
      </c>
      <c r="E1497" s="42"/>
      <c r="F1497" s="229" t="s">
        <v>1835</v>
      </c>
      <c r="G1497" s="42"/>
      <c r="H1497" s="42"/>
      <c r="I1497" s="230"/>
      <c r="J1497" s="42"/>
      <c r="K1497" s="42"/>
      <c r="L1497" s="46"/>
      <c r="M1497" s="231"/>
      <c r="N1497" s="232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192</v>
      </c>
      <c r="AU1497" s="19" t="s">
        <v>84</v>
      </c>
    </row>
    <row r="1498" s="13" customFormat="1">
      <c r="A1498" s="13"/>
      <c r="B1498" s="233"/>
      <c r="C1498" s="234"/>
      <c r="D1498" s="235" t="s">
        <v>194</v>
      </c>
      <c r="E1498" s="236" t="s">
        <v>19</v>
      </c>
      <c r="F1498" s="237" t="s">
        <v>1836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194</v>
      </c>
      <c r="AU1498" s="243" t="s">
        <v>84</v>
      </c>
      <c r="AV1498" s="13" t="s">
        <v>82</v>
      </c>
      <c r="AW1498" s="13" t="s">
        <v>36</v>
      </c>
      <c r="AX1498" s="13" t="s">
        <v>75</v>
      </c>
      <c r="AY1498" s="243" t="s">
        <v>183</v>
      </c>
    </row>
    <row r="1499" s="13" customFormat="1">
      <c r="A1499" s="13"/>
      <c r="B1499" s="233"/>
      <c r="C1499" s="234"/>
      <c r="D1499" s="235" t="s">
        <v>194</v>
      </c>
      <c r="E1499" s="236" t="s">
        <v>19</v>
      </c>
      <c r="F1499" s="237" t="s">
        <v>1837</v>
      </c>
      <c r="G1499" s="234"/>
      <c r="H1499" s="236" t="s">
        <v>19</v>
      </c>
      <c r="I1499" s="238"/>
      <c r="J1499" s="234"/>
      <c r="K1499" s="234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194</v>
      </c>
      <c r="AU1499" s="243" t="s">
        <v>84</v>
      </c>
      <c r="AV1499" s="13" t="s">
        <v>82</v>
      </c>
      <c r="AW1499" s="13" t="s">
        <v>36</v>
      </c>
      <c r="AX1499" s="13" t="s">
        <v>75</v>
      </c>
      <c r="AY1499" s="243" t="s">
        <v>183</v>
      </c>
    </row>
    <row r="1500" s="13" customFormat="1">
      <c r="A1500" s="13"/>
      <c r="B1500" s="233"/>
      <c r="C1500" s="234"/>
      <c r="D1500" s="235" t="s">
        <v>194</v>
      </c>
      <c r="E1500" s="236" t="s">
        <v>19</v>
      </c>
      <c r="F1500" s="237" t="s">
        <v>1838</v>
      </c>
      <c r="G1500" s="234"/>
      <c r="H1500" s="236" t="s">
        <v>19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194</v>
      </c>
      <c r="AU1500" s="243" t="s">
        <v>84</v>
      </c>
      <c r="AV1500" s="13" t="s">
        <v>82</v>
      </c>
      <c r="AW1500" s="13" t="s">
        <v>36</v>
      </c>
      <c r="AX1500" s="13" t="s">
        <v>75</v>
      </c>
      <c r="AY1500" s="243" t="s">
        <v>183</v>
      </c>
    </row>
    <row r="1501" s="13" customFormat="1">
      <c r="A1501" s="13"/>
      <c r="B1501" s="233"/>
      <c r="C1501" s="234"/>
      <c r="D1501" s="235" t="s">
        <v>194</v>
      </c>
      <c r="E1501" s="236" t="s">
        <v>19</v>
      </c>
      <c r="F1501" s="237" t="s">
        <v>1839</v>
      </c>
      <c r="G1501" s="234"/>
      <c r="H1501" s="236" t="s">
        <v>19</v>
      </c>
      <c r="I1501" s="238"/>
      <c r="J1501" s="234"/>
      <c r="K1501" s="234"/>
      <c r="L1501" s="239"/>
      <c r="M1501" s="240"/>
      <c r="N1501" s="241"/>
      <c r="O1501" s="241"/>
      <c r="P1501" s="241"/>
      <c r="Q1501" s="241"/>
      <c r="R1501" s="241"/>
      <c r="S1501" s="241"/>
      <c r="T1501" s="24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3" t="s">
        <v>194</v>
      </c>
      <c r="AU1501" s="243" t="s">
        <v>84</v>
      </c>
      <c r="AV1501" s="13" t="s">
        <v>82</v>
      </c>
      <c r="AW1501" s="13" t="s">
        <v>36</v>
      </c>
      <c r="AX1501" s="13" t="s">
        <v>75</v>
      </c>
      <c r="AY1501" s="243" t="s">
        <v>183</v>
      </c>
    </row>
    <row r="1502" s="13" customFormat="1">
      <c r="A1502" s="13"/>
      <c r="B1502" s="233"/>
      <c r="C1502" s="234"/>
      <c r="D1502" s="235" t="s">
        <v>194</v>
      </c>
      <c r="E1502" s="236" t="s">
        <v>19</v>
      </c>
      <c r="F1502" s="237" t="s">
        <v>1840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194</v>
      </c>
      <c r="AU1502" s="243" t="s">
        <v>84</v>
      </c>
      <c r="AV1502" s="13" t="s">
        <v>82</v>
      </c>
      <c r="AW1502" s="13" t="s">
        <v>36</v>
      </c>
      <c r="AX1502" s="13" t="s">
        <v>75</v>
      </c>
      <c r="AY1502" s="243" t="s">
        <v>183</v>
      </c>
    </row>
    <row r="1503" s="13" customFormat="1">
      <c r="A1503" s="13"/>
      <c r="B1503" s="233"/>
      <c r="C1503" s="234"/>
      <c r="D1503" s="235" t="s">
        <v>194</v>
      </c>
      <c r="E1503" s="236" t="s">
        <v>19</v>
      </c>
      <c r="F1503" s="237" t="s">
        <v>1841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194</v>
      </c>
      <c r="AU1503" s="243" t="s">
        <v>84</v>
      </c>
      <c r="AV1503" s="13" t="s">
        <v>82</v>
      </c>
      <c r="AW1503" s="13" t="s">
        <v>36</v>
      </c>
      <c r="AX1503" s="13" t="s">
        <v>75</v>
      </c>
      <c r="AY1503" s="243" t="s">
        <v>183</v>
      </c>
    </row>
    <row r="1504" s="13" customFormat="1">
      <c r="A1504" s="13"/>
      <c r="B1504" s="233"/>
      <c r="C1504" s="234"/>
      <c r="D1504" s="235" t="s">
        <v>194</v>
      </c>
      <c r="E1504" s="236" t="s">
        <v>19</v>
      </c>
      <c r="F1504" s="237" t="s">
        <v>1842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194</v>
      </c>
      <c r="AU1504" s="243" t="s">
        <v>84</v>
      </c>
      <c r="AV1504" s="13" t="s">
        <v>82</v>
      </c>
      <c r="AW1504" s="13" t="s">
        <v>36</v>
      </c>
      <c r="AX1504" s="13" t="s">
        <v>75</v>
      </c>
      <c r="AY1504" s="243" t="s">
        <v>183</v>
      </c>
    </row>
    <row r="1505" s="13" customFormat="1">
      <c r="A1505" s="13"/>
      <c r="B1505" s="233"/>
      <c r="C1505" s="234"/>
      <c r="D1505" s="235" t="s">
        <v>194</v>
      </c>
      <c r="E1505" s="236" t="s">
        <v>19</v>
      </c>
      <c r="F1505" s="237" t="s">
        <v>1843</v>
      </c>
      <c r="G1505" s="234"/>
      <c r="H1505" s="236" t="s">
        <v>19</v>
      </c>
      <c r="I1505" s="238"/>
      <c r="J1505" s="234"/>
      <c r="K1505" s="234"/>
      <c r="L1505" s="239"/>
      <c r="M1505" s="240"/>
      <c r="N1505" s="241"/>
      <c r="O1505" s="241"/>
      <c r="P1505" s="241"/>
      <c r="Q1505" s="241"/>
      <c r="R1505" s="241"/>
      <c r="S1505" s="241"/>
      <c r="T1505" s="24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3" t="s">
        <v>194</v>
      </c>
      <c r="AU1505" s="243" t="s">
        <v>84</v>
      </c>
      <c r="AV1505" s="13" t="s">
        <v>82</v>
      </c>
      <c r="AW1505" s="13" t="s">
        <v>36</v>
      </c>
      <c r="AX1505" s="13" t="s">
        <v>75</v>
      </c>
      <c r="AY1505" s="243" t="s">
        <v>183</v>
      </c>
    </row>
    <row r="1506" s="13" customFormat="1">
      <c r="A1506" s="13"/>
      <c r="B1506" s="233"/>
      <c r="C1506" s="234"/>
      <c r="D1506" s="235" t="s">
        <v>194</v>
      </c>
      <c r="E1506" s="236" t="s">
        <v>19</v>
      </c>
      <c r="F1506" s="237" t="s">
        <v>1844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194</v>
      </c>
      <c r="AU1506" s="243" t="s">
        <v>84</v>
      </c>
      <c r="AV1506" s="13" t="s">
        <v>82</v>
      </c>
      <c r="AW1506" s="13" t="s">
        <v>36</v>
      </c>
      <c r="AX1506" s="13" t="s">
        <v>75</v>
      </c>
      <c r="AY1506" s="243" t="s">
        <v>183</v>
      </c>
    </row>
    <row r="1507" s="14" customFormat="1">
      <c r="A1507" s="14"/>
      <c r="B1507" s="244"/>
      <c r="C1507" s="245"/>
      <c r="D1507" s="235" t="s">
        <v>194</v>
      </c>
      <c r="E1507" s="246" t="s">
        <v>19</v>
      </c>
      <c r="F1507" s="247" t="s">
        <v>1845</v>
      </c>
      <c r="G1507" s="245"/>
      <c r="H1507" s="248">
        <v>94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194</v>
      </c>
      <c r="AU1507" s="254" t="s">
        <v>84</v>
      </c>
      <c r="AV1507" s="14" t="s">
        <v>84</v>
      </c>
      <c r="AW1507" s="14" t="s">
        <v>36</v>
      </c>
      <c r="AX1507" s="14" t="s">
        <v>75</v>
      </c>
      <c r="AY1507" s="254" t="s">
        <v>183</v>
      </c>
    </row>
    <row r="1508" s="13" customFormat="1">
      <c r="A1508" s="13"/>
      <c r="B1508" s="233"/>
      <c r="C1508" s="234"/>
      <c r="D1508" s="235" t="s">
        <v>194</v>
      </c>
      <c r="E1508" s="236" t="s">
        <v>19</v>
      </c>
      <c r="F1508" s="237" t="s">
        <v>1435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194</v>
      </c>
      <c r="AU1508" s="243" t="s">
        <v>84</v>
      </c>
      <c r="AV1508" s="13" t="s">
        <v>82</v>
      </c>
      <c r="AW1508" s="13" t="s">
        <v>36</v>
      </c>
      <c r="AX1508" s="13" t="s">
        <v>75</v>
      </c>
      <c r="AY1508" s="243" t="s">
        <v>183</v>
      </c>
    </row>
    <row r="1509" s="13" customFormat="1">
      <c r="A1509" s="13"/>
      <c r="B1509" s="233"/>
      <c r="C1509" s="234"/>
      <c r="D1509" s="235" t="s">
        <v>194</v>
      </c>
      <c r="E1509" s="236" t="s">
        <v>19</v>
      </c>
      <c r="F1509" s="237" t="s">
        <v>1436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194</v>
      </c>
      <c r="AU1509" s="243" t="s">
        <v>84</v>
      </c>
      <c r="AV1509" s="13" t="s">
        <v>82</v>
      </c>
      <c r="AW1509" s="13" t="s">
        <v>36</v>
      </c>
      <c r="AX1509" s="13" t="s">
        <v>75</v>
      </c>
      <c r="AY1509" s="243" t="s">
        <v>183</v>
      </c>
    </row>
    <row r="1510" s="13" customFormat="1">
      <c r="A1510" s="13"/>
      <c r="B1510" s="233"/>
      <c r="C1510" s="234"/>
      <c r="D1510" s="235" t="s">
        <v>194</v>
      </c>
      <c r="E1510" s="236" t="s">
        <v>19</v>
      </c>
      <c r="F1510" s="237" t="s">
        <v>1437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194</v>
      </c>
      <c r="AU1510" s="243" t="s">
        <v>84</v>
      </c>
      <c r="AV1510" s="13" t="s">
        <v>82</v>
      </c>
      <c r="AW1510" s="13" t="s">
        <v>36</v>
      </c>
      <c r="AX1510" s="13" t="s">
        <v>75</v>
      </c>
      <c r="AY1510" s="243" t="s">
        <v>183</v>
      </c>
    </row>
    <row r="1511" s="13" customFormat="1">
      <c r="A1511" s="13"/>
      <c r="B1511" s="233"/>
      <c r="C1511" s="234"/>
      <c r="D1511" s="235" t="s">
        <v>194</v>
      </c>
      <c r="E1511" s="236" t="s">
        <v>19</v>
      </c>
      <c r="F1511" s="237" t="s">
        <v>1438</v>
      </c>
      <c r="G1511" s="234"/>
      <c r="H1511" s="236" t="s">
        <v>19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194</v>
      </c>
      <c r="AU1511" s="243" t="s">
        <v>84</v>
      </c>
      <c r="AV1511" s="13" t="s">
        <v>82</v>
      </c>
      <c r="AW1511" s="13" t="s">
        <v>36</v>
      </c>
      <c r="AX1511" s="13" t="s">
        <v>75</v>
      </c>
      <c r="AY1511" s="243" t="s">
        <v>183</v>
      </c>
    </row>
    <row r="1512" s="13" customFormat="1">
      <c r="A1512" s="13"/>
      <c r="B1512" s="233"/>
      <c r="C1512" s="234"/>
      <c r="D1512" s="235" t="s">
        <v>194</v>
      </c>
      <c r="E1512" s="236" t="s">
        <v>19</v>
      </c>
      <c r="F1512" s="237" t="s">
        <v>1439</v>
      </c>
      <c r="G1512" s="234"/>
      <c r="H1512" s="236" t="s">
        <v>19</v>
      </c>
      <c r="I1512" s="238"/>
      <c r="J1512" s="234"/>
      <c r="K1512" s="234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3" t="s">
        <v>194</v>
      </c>
      <c r="AU1512" s="243" t="s">
        <v>84</v>
      </c>
      <c r="AV1512" s="13" t="s">
        <v>82</v>
      </c>
      <c r="AW1512" s="13" t="s">
        <v>36</v>
      </c>
      <c r="AX1512" s="13" t="s">
        <v>75</v>
      </c>
      <c r="AY1512" s="243" t="s">
        <v>183</v>
      </c>
    </row>
    <row r="1513" s="13" customFormat="1">
      <c r="A1513" s="13"/>
      <c r="B1513" s="233"/>
      <c r="C1513" s="234"/>
      <c r="D1513" s="235" t="s">
        <v>194</v>
      </c>
      <c r="E1513" s="236" t="s">
        <v>19</v>
      </c>
      <c r="F1513" s="237" t="s">
        <v>1440</v>
      </c>
      <c r="G1513" s="234"/>
      <c r="H1513" s="236" t="s">
        <v>19</v>
      </c>
      <c r="I1513" s="238"/>
      <c r="J1513" s="234"/>
      <c r="K1513" s="234"/>
      <c r="L1513" s="239"/>
      <c r="M1513" s="240"/>
      <c r="N1513" s="241"/>
      <c r="O1513" s="241"/>
      <c r="P1513" s="241"/>
      <c r="Q1513" s="241"/>
      <c r="R1513" s="241"/>
      <c r="S1513" s="241"/>
      <c r="T1513" s="24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3" t="s">
        <v>194</v>
      </c>
      <c r="AU1513" s="243" t="s">
        <v>84</v>
      </c>
      <c r="AV1513" s="13" t="s">
        <v>82</v>
      </c>
      <c r="AW1513" s="13" t="s">
        <v>36</v>
      </c>
      <c r="AX1513" s="13" t="s">
        <v>75</v>
      </c>
      <c r="AY1513" s="243" t="s">
        <v>183</v>
      </c>
    </row>
    <row r="1514" s="13" customFormat="1">
      <c r="A1514" s="13"/>
      <c r="B1514" s="233"/>
      <c r="C1514" s="234"/>
      <c r="D1514" s="235" t="s">
        <v>194</v>
      </c>
      <c r="E1514" s="236" t="s">
        <v>19</v>
      </c>
      <c r="F1514" s="237" t="s">
        <v>839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194</v>
      </c>
      <c r="AU1514" s="243" t="s">
        <v>84</v>
      </c>
      <c r="AV1514" s="13" t="s">
        <v>82</v>
      </c>
      <c r="AW1514" s="13" t="s">
        <v>36</v>
      </c>
      <c r="AX1514" s="13" t="s">
        <v>75</v>
      </c>
      <c r="AY1514" s="243" t="s">
        <v>183</v>
      </c>
    </row>
    <row r="1515" s="13" customFormat="1">
      <c r="A1515" s="13"/>
      <c r="B1515" s="233"/>
      <c r="C1515" s="234"/>
      <c r="D1515" s="235" t="s">
        <v>194</v>
      </c>
      <c r="E1515" s="236" t="s">
        <v>19</v>
      </c>
      <c r="F1515" s="237" t="s">
        <v>1441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194</v>
      </c>
      <c r="AU1515" s="243" t="s">
        <v>84</v>
      </c>
      <c r="AV1515" s="13" t="s">
        <v>82</v>
      </c>
      <c r="AW1515" s="13" t="s">
        <v>36</v>
      </c>
      <c r="AX1515" s="13" t="s">
        <v>75</v>
      </c>
      <c r="AY1515" s="243" t="s">
        <v>183</v>
      </c>
    </row>
    <row r="1516" s="13" customFormat="1">
      <c r="A1516" s="13"/>
      <c r="B1516" s="233"/>
      <c r="C1516" s="234"/>
      <c r="D1516" s="235" t="s">
        <v>194</v>
      </c>
      <c r="E1516" s="236" t="s">
        <v>19</v>
      </c>
      <c r="F1516" s="237" t="s">
        <v>1442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194</v>
      </c>
      <c r="AU1516" s="243" t="s">
        <v>84</v>
      </c>
      <c r="AV1516" s="13" t="s">
        <v>82</v>
      </c>
      <c r="AW1516" s="13" t="s">
        <v>36</v>
      </c>
      <c r="AX1516" s="13" t="s">
        <v>75</v>
      </c>
      <c r="AY1516" s="243" t="s">
        <v>183</v>
      </c>
    </row>
    <row r="1517" s="14" customFormat="1">
      <c r="A1517" s="14"/>
      <c r="B1517" s="244"/>
      <c r="C1517" s="245"/>
      <c r="D1517" s="235" t="s">
        <v>194</v>
      </c>
      <c r="E1517" s="246" t="s">
        <v>19</v>
      </c>
      <c r="F1517" s="247" t="s">
        <v>1443</v>
      </c>
      <c r="G1517" s="245"/>
      <c r="H1517" s="248">
        <v>4.5599999999999996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194</v>
      </c>
      <c r="AU1517" s="254" t="s">
        <v>84</v>
      </c>
      <c r="AV1517" s="14" t="s">
        <v>84</v>
      </c>
      <c r="AW1517" s="14" t="s">
        <v>36</v>
      </c>
      <c r="AX1517" s="14" t="s">
        <v>75</v>
      </c>
      <c r="AY1517" s="254" t="s">
        <v>183</v>
      </c>
    </row>
    <row r="1518" s="15" customFormat="1">
      <c r="A1518" s="15"/>
      <c r="B1518" s="259"/>
      <c r="C1518" s="260"/>
      <c r="D1518" s="235" t="s">
        <v>194</v>
      </c>
      <c r="E1518" s="261" t="s">
        <v>19</v>
      </c>
      <c r="F1518" s="262" t="s">
        <v>320</v>
      </c>
      <c r="G1518" s="260"/>
      <c r="H1518" s="263">
        <v>98.560000000000002</v>
      </c>
      <c r="I1518" s="264"/>
      <c r="J1518" s="260"/>
      <c r="K1518" s="260"/>
      <c r="L1518" s="265"/>
      <c r="M1518" s="266"/>
      <c r="N1518" s="267"/>
      <c r="O1518" s="267"/>
      <c r="P1518" s="267"/>
      <c r="Q1518" s="267"/>
      <c r="R1518" s="267"/>
      <c r="S1518" s="267"/>
      <c r="T1518" s="268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9" t="s">
        <v>194</v>
      </c>
      <c r="AU1518" s="269" t="s">
        <v>84</v>
      </c>
      <c r="AV1518" s="15" t="s">
        <v>190</v>
      </c>
      <c r="AW1518" s="15" t="s">
        <v>36</v>
      </c>
      <c r="AX1518" s="15" t="s">
        <v>82</v>
      </c>
      <c r="AY1518" s="269" t="s">
        <v>183</v>
      </c>
    </row>
    <row r="1519" s="2" customFormat="1" ht="24.15" customHeight="1">
      <c r="A1519" s="40"/>
      <c r="B1519" s="41"/>
      <c r="C1519" s="215" t="s">
        <v>1846</v>
      </c>
      <c r="D1519" s="215" t="s">
        <v>185</v>
      </c>
      <c r="E1519" s="216" t="s">
        <v>1847</v>
      </c>
      <c r="F1519" s="217" t="s">
        <v>1848</v>
      </c>
      <c r="G1519" s="218" t="s">
        <v>304</v>
      </c>
      <c r="H1519" s="219">
        <v>862.80999999999995</v>
      </c>
      <c r="I1519" s="220"/>
      <c r="J1519" s="221">
        <f>ROUND(I1519*H1519,2)</f>
        <v>0</v>
      </c>
      <c r="K1519" s="217" t="s">
        <v>189</v>
      </c>
      <c r="L1519" s="46"/>
      <c r="M1519" s="222" t="s">
        <v>19</v>
      </c>
      <c r="N1519" s="223" t="s">
        <v>46</v>
      </c>
      <c r="O1519" s="86"/>
      <c r="P1519" s="224">
        <f>O1519*H1519</f>
        <v>0</v>
      </c>
      <c r="Q1519" s="224">
        <v>3.3087999999999999E-05</v>
      </c>
      <c r="R1519" s="224">
        <f>Q1519*H1519</f>
        <v>0.028548657279999997</v>
      </c>
      <c r="S1519" s="224">
        <v>0</v>
      </c>
      <c r="T1519" s="225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26" t="s">
        <v>277</v>
      </c>
      <c r="AT1519" s="226" t="s">
        <v>185</v>
      </c>
      <c r="AU1519" s="226" t="s">
        <v>84</v>
      </c>
      <c r="AY1519" s="19" t="s">
        <v>183</v>
      </c>
      <c r="BE1519" s="227">
        <f>IF(N1519="základní",J1519,0)</f>
        <v>0</v>
      </c>
      <c r="BF1519" s="227">
        <f>IF(N1519="snížená",J1519,0)</f>
        <v>0</v>
      </c>
      <c r="BG1519" s="227">
        <f>IF(N1519="zákl. přenesená",J1519,0)</f>
        <v>0</v>
      </c>
      <c r="BH1519" s="227">
        <f>IF(N1519="sníž. přenesená",J1519,0)</f>
        <v>0</v>
      </c>
      <c r="BI1519" s="227">
        <f>IF(N1519="nulová",J1519,0)</f>
        <v>0</v>
      </c>
      <c r="BJ1519" s="19" t="s">
        <v>82</v>
      </c>
      <c r="BK1519" s="227">
        <f>ROUND(I1519*H1519,2)</f>
        <v>0</v>
      </c>
      <c r="BL1519" s="19" t="s">
        <v>277</v>
      </c>
      <c r="BM1519" s="226" t="s">
        <v>1849</v>
      </c>
    </row>
    <row r="1520" s="2" customFormat="1">
      <c r="A1520" s="40"/>
      <c r="B1520" s="41"/>
      <c r="C1520" s="42"/>
      <c r="D1520" s="228" t="s">
        <v>192</v>
      </c>
      <c r="E1520" s="42"/>
      <c r="F1520" s="229" t="s">
        <v>1850</v>
      </c>
      <c r="G1520" s="42"/>
      <c r="H1520" s="42"/>
      <c r="I1520" s="230"/>
      <c r="J1520" s="42"/>
      <c r="K1520" s="42"/>
      <c r="L1520" s="46"/>
      <c r="M1520" s="231"/>
      <c r="N1520" s="232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192</v>
      </c>
      <c r="AU1520" s="19" t="s">
        <v>84</v>
      </c>
    </row>
    <row r="1521" s="13" customFormat="1">
      <c r="A1521" s="13"/>
      <c r="B1521" s="233"/>
      <c r="C1521" s="234"/>
      <c r="D1521" s="235" t="s">
        <v>194</v>
      </c>
      <c r="E1521" s="236" t="s">
        <v>19</v>
      </c>
      <c r="F1521" s="237" t="s">
        <v>1851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194</v>
      </c>
      <c r="AU1521" s="243" t="s">
        <v>84</v>
      </c>
      <c r="AV1521" s="13" t="s">
        <v>82</v>
      </c>
      <c r="AW1521" s="13" t="s">
        <v>36</v>
      </c>
      <c r="AX1521" s="13" t="s">
        <v>75</v>
      </c>
      <c r="AY1521" s="243" t="s">
        <v>183</v>
      </c>
    </row>
    <row r="1522" s="13" customFormat="1">
      <c r="A1522" s="13"/>
      <c r="B1522" s="233"/>
      <c r="C1522" s="234"/>
      <c r="D1522" s="235" t="s">
        <v>194</v>
      </c>
      <c r="E1522" s="236" t="s">
        <v>19</v>
      </c>
      <c r="F1522" s="237" t="s">
        <v>1852</v>
      </c>
      <c r="G1522" s="234"/>
      <c r="H1522" s="236" t="s">
        <v>19</v>
      </c>
      <c r="I1522" s="238"/>
      <c r="J1522" s="234"/>
      <c r="K1522" s="234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194</v>
      </c>
      <c r="AU1522" s="243" t="s">
        <v>84</v>
      </c>
      <c r="AV1522" s="13" t="s">
        <v>82</v>
      </c>
      <c r="AW1522" s="13" t="s">
        <v>36</v>
      </c>
      <c r="AX1522" s="13" t="s">
        <v>75</v>
      </c>
      <c r="AY1522" s="243" t="s">
        <v>183</v>
      </c>
    </row>
    <row r="1523" s="13" customFormat="1">
      <c r="A1523" s="13"/>
      <c r="B1523" s="233"/>
      <c r="C1523" s="234"/>
      <c r="D1523" s="235" t="s">
        <v>194</v>
      </c>
      <c r="E1523" s="236" t="s">
        <v>19</v>
      </c>
      <c r="F1523" s="237" t="s">
        <v>1853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194</v>
      </c>
      <c r="AU1523" s="243" t="s">
        <v>84</v>
      </c>
      <c r="AV1523" s="13" t="s">
        <v>82</v>
      </c>
      <c r="AW1523" s="13" t="s">
        <v>36</v>
      </c>
      <c r="AX1523" s="13" t="s">
        <v>75</v>
      </c>
      <c r="AY1523" s="243" t="s">
        <v>183</v>
      </c>
    </row>
    <row r="1524" s="13" customFormat="1">
      <c r="A1524" s="13"/>
      <c r="B1524" s="233"/>
      <c r="C1524" s="234"/>
      <c r="D1524" s="235" t="s">
        <v>194</v>
      </c>
      <c r="E1524" s="236" t="s">
        <v>19</v>
      </c>
      <c r="F1524" s="237" t="s">
        <v>1391</v>
      </c>
      <c r="G1524" s="234"/>
      <c r="H1524" s="236" t="s">
        <v>19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194</v>
      </c>
      <c r="AU1524" s="243" t="s">
        <v>84</v>
      </c>
      <c r="AV1524" s="13" t="s">
        <v>82</v>
      </c>
      <c r="AW1524" s="13" t="s">
        <v>36</v>
      </c>
      <c r="AX1524" s="13" t="s">
        <v>75</v>
      </c>
      <c r="AY1524" s="243" t="s">
        <v>183</v>
      </c>
    </row>
    <row r="1525" s="13" customFormat="1">
      <c r="A1525" s="13"/>
      <c r="B1525" s="233"/>
      <c r="C1525" s="234"/>
      <c r="D1525" s="235" t="s">
        <v>194</v>
      </c>
      <c r="E1525" s="236" t="s">
        <v>19</v>
      </c>
      <c r="F1525" s="237" t="s">
        <v>1191</v>
      </c>
      <c r="G1525" s="234"/>
      <c r="H1525" s="236" t="s">
        <v>19</v>
      </c>
      <c r="I1525" s="238"/>
      <c r="J1525" s="234"/>
      <c r="K1525" s="234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3" t="s">
        <v>194</v>
      </c>
      <c r="AU1525" s="243" t="s">
        <v>84</v>
      </c>
      <c r="AV1525" s="13" t="s">
        <v>82</v>
      </c>
      <c r="AW1525" s="13" t="s">
        <v>36</v>
      </c>
      <c r="AX1525" s="13" t="s">
        <v>75</v>
      </c>
      <c r="AY1525" s="243" t="s">
        <v>183</v>
      </c>
    </row>
    <row r="1526" s="13" customFormat="1">
      <c r="A1526" s="13"/>
      <c r="B1526" s="233"/>
      <c r="C1526" s="234"/>
      <c r="D1526" s="235" t="s">
        <v>194</v>
      </c>
      <c r="E1526" s="236" t="s">
        <v>19</v>
      </c>
      <c r="F1526" s="237" t="s">
        <v>1392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194</v>
      </c>
      <c r="AU1526" s="243" t="s">
        <v>84</v>
      </c>
      <c r="AV1526" s="13" t="s">
        <v>82</v>
      </c>
      <c r="AW1526" s="13" t="s">
        <v>36</v>
      </c>
      <c r="AX1526" s="13" t="s">
        <v>75</v>
      </c>
      <c r="AY1526" s="243" t="s">
        <v>183</v>
      </c>
    </row>
    <row r="1527" s="14" customFormat="1">
      <c r="A1527" s="14"/>
      <c r="B1527" s="244"/>
      <c r="C1527" s="245"/>
      <c r="D1527" s="235" t="s">
        <v>194</v>
      </c>
      <c r="E1527" s="246" t="s">
        <v>19</v>
      </c>
      <c r="F1527" s="247" t="s">
        <v>1393</v>
      </c>
      <c r="G1527" s="245"/>
      <c r="H1527" s="248">
        <v>724.07000000000005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194</v>
      </c>
      <c r="AU1527" s="254" t="s">
        <v>84</v>
      </c>
      <c r="AV1527" s="14" t="s">
        <v>84</v>
      </c>
      <c r="AW1527" s="14" t="s">
        <v>36</v>
      </c>
      <c r="AX1527" s="14" t="s">
        <v>75</v>
      </c>
      <c r="AY1527" s="254" t="s">
        <v>183</v>
      </c>
    </row>
    <row r="1528" s="13" customFormat="1">
      <c r="A1528" s="13"/>
      <c r="B1528" s="233"/>
      <c r="C1528" s="234"/>
      <c r="D1528" s="235" t="s">
        <v>194</v>
      </c>
      <c r="E1528" s="236" t="s">
        <v>19</v>
      </c>
      <c r="F1528" s="237" t="s">
        <v>1394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194</v>
      </c>
      <c r="AU1528" s="243" t="s">
        <v>84</v>
      </c>
      <c r="AV1528" s="13" t="s">
        <v>82</v>
      </c>
      <c r="AW1528" s="13" t="s">
        <v>36</v>
      </c>
      <c r="AX1528" s="13" t="s">
        <v>75</v>
      </c>
      <c r="AY1528" s="243" t="s">
        <v>183</v>
      </c>
    </row>
    <row r="1529" s="13" customFormat="1">
      <c r="A1529" s="13"/>
      <c r="B1529" s="233"/>
      <c r="C1529" s="234"/>
      <c r="D1529" s="235" t="s">
        <v>194</v>
      </c>
      <c r="E1529" s="236" t="s">
        <v>19</v>
      </c>
      <c r="F1529" s="237" t="s">
        <v>1191</v>
      </c>
      <c r="G1529" s="234"/>
      <c r="H1529" s="236" t="s">
        <v>19</v>
      </c>
      <c r="I1529" s="238"/>
      <c r="J1529" s="234"/>
      <c r="K1529" s="234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194</v>
      </c>
      <c r="AU1529" s="243" t="s">
        <v>84</v>
      </c>
      <c r="AV1529" s="13" t="s">
        <v>82</v>
      </c>
      <c r="AW1529" s="13" t="s">
        <v>36</v>
      </c>
      <c r="AX1529" s="13" t="s">
        <v>75</v>
      </c>
      <c r="AY1529" s="243" t="s">
        <v>183</v>
      </c>
    </row>
    <row r="1530" s="13" customFormat="1">
      <c r="A1530" s="13"/>
      <c r="B1530" s="233"/>
      <c r="C1530" s="234"/>
      <c r="D1530" s="235" t="s">
        <v>194</v>
      </c>
      <c r="E1530" s="236" t="s">
        <v>19</v>
      </c>
      <c r="F1530" s="237" t="s">
        <v>1395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194</v>
      </c>
      <c r="AU1530" s="243" t="s">
        <v>84</v>
      </c>
      <c r="AV1530" s="13" t="s">
        <v>82</v>
      </c>
      <c r="AW1530" s="13" t="s">
        <v>36</v>
      </c>
      <c r="AX1530" s="13" t="s">
        <v>75</v>
      </c>
      <c r="AY1530" s="243" t="s">
        <v>183</v>
      </c>
    </row>
    <row r="1531" s="14" customFormat="1">
      <c r="A1531" s="14"/>
      <c r="B1531" s="244"/>
      <c r="C1531" s="245"/>
      <c r="D1531" s="235" t="s">
        <v>194</v>
      </c>
      <c r="E1531" s="246" t="s">
        <v>19</v>
      </c>
      <c r="F1531" s="247" t="s">
        <v>1396</v>
      </c>
      <c r="G1531" s="245"/>
      <c r="H1531" s="248">
        <v>89.480000000000004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194</v>
      </c>
      <c r="AU1531" s="254" t="s">
        <v>84</v>
      </c>
      <c r="AV1531" s="14" t="s">
        <v>84</v>
      </c>
      <c r="AW1531" s="14" t="s">
        <v>36</v>
      </c>
      <c r="AX1531" s="14" t="s">
        <v>75</v>
      </c>
      <c r="AY1531" s="254" t="s">
        <v>183</v>
      </c>
    </row>
    <row r="1532" s="13" customFormat="1">
      <c r="A1532" s="13"/>
      <c r="B1532" s="233"/>
      <c r="C1532" s="234"/>
      <c r="D1532" s="235" t="s">
        <v>194</v>
      </c>
      <c r="E1532" s="236" t="s">
        <v>19</v>
      </c>
      <c r="F1532" s="237" t="s">
        <v>1397</v>
      </c>
      <c r="G1532" s="234"/>
      <c r="H1532" s="236" t="s">
        <v>19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194</v>
      </c>
      <c r="AU1532" s="243" t="s">
        <v>84</v>
      </c>
      <c r="AV1532" s="13" t="s">
        <v>82</v>
      </c>
      <c r="AW1532" s="13" t="s">
        <v>36</v>
      </c>
      <c r="AX1532" s="13" t="s">
        <v>75</v>
      </c>
      <c r="AY1532" s="243" t="s">
        <v>183</v>
      </c>
    </row>
    <row r="1533" s="13" customFormat="1">
      <c r="A1533" s="13"/>
      <c r="B1533" s="233"/>
      <c r="C1533" s="234"/>
      <c r="D1533" s="235" t="s">
        <v>194</v>
      </c>
      <c r="E1533" s="236" t="s">
        <v>19</v>
      </c>
      <c r="F1533" s="237" t="s">
        <v>1191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194</v>
      </c>
      <c r="AU1533" s="243" t="s">
        <v>84</v>
      </c>
      <c r="AV1533" s="13" t="s">
        <v>82</v>
      </c>
      <c r="AW1533" s="13" t="s">
        <v>36</v>
      </c>
      <c r="AX1533" s="13" t="s">
        <v>75</v>
      </c>
      <c r="AY1533" s="243" t="s">
        <v>183</v>
      </c>
    </row>
    <row r="1534" s="13" customFormat="1">
      <c r="A1534" s="13"/>
      <c r="B1534" s="233"/>
      <c r="C1534" s="234"/>
      <c r="D1534" s="235" t="s">
        <v>194</v>
      </c>
      <c r="E1534" s="236" t="s">
        <v>19</v>
      </c>
      <c r="F1534" s="237" t="s">
        <v>1398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194</v>
      </c>
      <c r="AU1534" s="243" t="s">
        <v>84</v>
      </c>
      <c r="AV1534" s="13" t="s">
        <v>82</v>
      </c>
      <c r="AW1534" s="13" t="s">
        <v>36</v>
      </c>
      <c r="AX1534" s="13" t="s">
        <v>75</v>
      </c>
      <c r="AY1534" s="243" t="s">
        <v>183</v>
      </c>
    </row>
    <row r="1535" s="14" customFormat="1">
      <c r="A1535" s="14"/>
      <c r="B1535" s="244"/>
      <c r="C1535" s="245"/>
      <c r="D1535" s="235" t="s">
        <v>194</v>
      </c>
      <c r="E1535" s="246" t="s">
        <v>19</v>
      </c>
      <c r="F1535" s="247" t="s">
        <v>1399</v>
      </c>
      <c r="G1535" s="245"/>
      <c r="H1535" s="248">
        <v>15.060000000000001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194</v>
      </c>
      <c r="AU1535" s="254" t="s">
        <v>84</v>
      </c>
      <c r="AV1535" s="14" t="s">
        <v>84</v>
      </c>
      <c r="AW1535" s="14" t="s">
        <v>36</v>
      </c>
      <c r="AX1535" s="14" t="s">
        <v>75</v>
      </c>
      <c r="AY1535" s="254" t="s">
        <v>183</v>
      </c>
    </row>
    <row r="1536" s="13" customFormat="1">
      <c r="A1536" s="13"/>
      <c r="B1536" s="233"/>
      <c r="C1536" s="234"/>
      <c r="D1536" s="235" t="s">
        <v>194</v>
      </c>
      <c r="E1536" s="236" t="s">
        <v>19</v>
      </c>
      <c r="F1536" s="237" t="s">
        <v>1400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194</v>
      </c>
      <c r="AU1536" s="243" t="s">
        <v>84</v>
      </c>
      <c r="AV1536" s="13" t="s">
        <v>82</v>
      </c>
      <c r="AW1536" s="13" t="s">
        <v>36</v>
      </c>
      <c r="AX1536" s="13" t="s">
        <v>75</v>
      </c>
      <c r="AY1536" s="243" t="s">
        <v>183</v>
      </c>
    </row>
    <row r="1537" s="13" customFormat="1">
      <c r="A1537" s="13"/>
      <c r="B1537" s="233"/>
      <c r="C1537" s="234"/>
      <c r="D1537" s="235" t="s">
        <v>194</v>
      </c>
      <c r="E1537" s="236" t="s">
        <v>19</v>
      </c>
      <c r="F1537" s="237" t="s">
        <v>1191</v>
      </c>
      <c r="G1537" s="234"/>
      <c r="H1537" s="236" t="s">
        <v>19</v>
      </c>
      <c r="I1537" s="238"/>
      <c r="J1537" s="234"/>
      <c r="K1537" s="234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3" t="s">
        <v>194</v>
      </c>
      <c r="AU1537" s="243" t="s">
        <v>84</v>
      </c>
      <c r="AV1537" s="13" t="s">
        <v>82</v>
      </c>
      <c r="AW1537" s="13" t="s">
        <v>36</v>
      </c>
      <c r="AX1537" s="13" t="s">
        <v>75</v>
      </c>
      <c r="AY1537" s="243" t="s">
        <v>183</v>
      </c>
    </row>
    <row r="1538" s="13" customFormat="1">
      <c r="A1538" s="13"/>
      <c r="B1538" s="233"/>
      <c r="C1538" s="234"/>
      <c r="D1538" s="235" t="s">
        <v>194</v>
      </c>
      <c r="E1538" s="236" t="s">
        <v>19</v>
      </c>
      <c r="F1538" s="237" t="s">
        <v>1401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194</v>
      </c>
      <c r="AU1538" s="243" t="s">
        <v>84</v>
      </c>
      <c r="AV1538" s="13" t="s">
        <v>82</v>
      </c>
      <c r="AW1538" s="13" t="s">
        <v>36</v>
      </c>
      <c r="AX1538" s="13" t="s">
        <v>75</v>
      </c>
      <c r="AY1538" s="243" t="s">
        <v>183</v>
      </c>
    </row>
    <row r="1539" s="14" customFormat="1">
      <c r="A1539" s="14"/>
      <c r="B1539" s="244"/>
      <c r="C1539" s="245"/>
      <c r="D1539" s="235" t="s">
        <v>194</v>
      </c>
      <c r="E1539" s="246" t="s">
        <v>19</v>
      </c>
      <c r="F1539" s="247" t="s">
        <v>224</v>
      </c>
      <c r="G1539" s="245"/>
      <c r="H1539" s="248">
        <v>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194</v>
      </c>
      <c r="AU1539" s="254" t="s">
        <v>84</v>
      </c>
      <c r="AV1539" s="14" t="s">
        <v>84</v>
      </c>
      <c r="AW1539" s="14" t="s">
        <v>36</v>
      </c>
      <c r="AX1539" s="14" t="s">
        <v>75</v>
      </c>
      <c r="AY1539" s="254" t="s">
        <v>183</v>
      </c>
    </row>
    <row r="1540" s="13" customFormat="1">
      <c r="A1540" s="13"/>
      <c r="B1540" s="233"/>
      <c r="C1540" s="234"/>
      <c r="D1540" s="235" t="s">
        <v>194</v>
      </c>
      <c r="E1540" s="236" t="s">
        <v>19</v>
      </c>
      <c r="F1540" s="237" t="s">
        <v>1402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194</v>
      </c>
      <c r="AU1540" s="243" t="s">
        <v>84</v>
      </c>
      <c r="AV1540" s="13" t="s">
        <v>82</v>
      </c>
      <c r="AW1540" s="13" t="s">
        <v>36</v>
      </c>
      <c r="AX1540" s="13" t="s">
        <v>75</v>
      </c>
      <c r="AY1540" s="243" t="s">
        <v>183</v>
      </c>
    </row>
    <row r="1541" s="13" customFormat="1">
      <c r="A1541" s="13"/>
      <c r="B1541" s="233"/>
      <c r="C1541" s="234"/>
      <c r="D1541" s="235" t="s">
        <v>194</v>
      </c>
      <c r="E1541" s="236" t="s">
        <v>19</v>
      </c>
      <c r="F1541" s="237" t="s">
        <v>1191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194</v>
      </c>
      <c r="AU1541" s="243" t="s">
        <v>84</v>
      </c>
      <c r="AV1541" s="13" t="s">
        <v>82</v>
      </c>
      <c r="AW1541" s="13" t="s">
        <v>36</v>
      </c>
      <c r="AX1541" s="13" t="s">
        <v>75</v>
      </c>
      <c r="AY1541" s="243" t="s">
        <v>183</v>
      </c>
    </row>
    <row r="1542" s="13" customFormat="1">
      <c r="A1542" s="13"/>
      <c r="B1542" s="233"/>
      <c r="C1542" s="234"/>
      <c r="D1542" s="235" t="s">
        <v>194</v>
      </c>
      <c r="E1542" s="236" t="s">
        <v>19</v>
      </c>
      <c r="F1542" s="237" t="s">
        <v>1192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194</v>
      </c>
      <c r="AU1542" s="243" t="s">
        <v>84</v>
      </c>
      <c r="AV1542" s="13" t="s">
        <v>82</v>
      </c>
      <c r="AW1542" s="13" t="s">
        <v>36</v>
      </c>
      <c r="AX1542" s="13" t="s">
        <v>75</v>
      </c>
      <c r="AY1542" s="243" t="s">
        <v>183</v>
      </c>
    </row>
    <row r="1543" s="14" customFormat="1">
      <c r="A1543" s="14"/>
      <c r="B1543" s="244"/>
      <c r="C1543" s="245"/>
      <c r="D1543" s="235" t="s">
        <v>194</v>
      </c>
      <c r="E1543" s="246" t="s">
        <v>19</v>
      </c>
      <c r="F1543" s="247" t="s">
        <v>1385</v>
      </c>
      <c r="G1543" s="245"/>
      <c r="H1543" s="248">
        <v>12.6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194</v>
      </c>
      <c r="AU1543" s="254" t="s">
        <v>84</v>
      </c>
      <c r="AV1543" s="14" t="s">
        <v>84</v>
      </c>
      <c r="AW1543" s="14" t="s">
        <v>36</v>
      </c>
      <c r="AX1543" s="14" t="s">
        <v>75</v>
      </c>
      <c r="AY1543" s="254" t="s">
        <v>183</v>
      </c>
    </row>
    <row r="1544" s="13" customFormat="1">
      <c r="A1544" s="13"/>
      <c r="B1544" s="233"/>
      <c r="C1544" s="234"/>
      <c r="D1544" s="235" t="s">
        <v>194</v>
      </c>
      <c r="E1544" s="236" t="s">
        <v>19</v>
      </c>
      <c r="F1544" s="237" t="s">
        <v>1383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194</v>
      </c>
      <c r="AU1544" s="243" t="s">
        <v>84</v>
      </c>
      <c r="AV1544" s="13" t="s">
        <v>82</v>
      </c>
      <c r="AW1544" s="13" t="s">
        <v>36</v>
      </c>
      <c r="AX1544" s="13" t="s">
        <v>75</v>
      </c>
      <c r="AY1544" s="243" t="s">
        <v>183</v>
      </c>
    </row>
    <row r="1545" s="13" customFormat="1">
      <c r="A1545" s="13"/>
      <c r="B1545" s="233"/>
      <c r="C1545" s="234"/>
      <c r="D1545" s="235" t="s">
        <v>194</v>
      </c>
      <c r="E1545" s="236" t="s">
        <v>19</v>
      </c>
      <c r="F1545" s="237" t="s">
        <v>1191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194</v>
      </c>
      <c r="AU1545" s="243" t="s">
        <v>84</v>
      </c>
      <c r="AV1545" s="13" t="s">
        <v>82</v>
      </c>
      <c r="AW1545" s="13" t="s">
        <v>36</v>
      </c>
      <c r="AX1545" s="13" t="s">
        <v>75</v>
      </c>
      <c r="AY1545" s="243" t="s">
        <v>183</v>
      </c>
    </row>
    <row r="1546" s="13" customFormat="1">
      <c r="A1546" s="13"/>
      <c r="B1546" s="233"/>
      <c r="C1546" s="234"/>
      <c r="D1546" s="235" t="s">
        <v>194</v>
      </c>
      <c r="E1546" s="236" t="s">
        <v>19</v>
      </c>
      <c r="F1546" s="237" t="s">
        <v>1384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194</v>
      </c>
      <c r="AU1546" s="243" t="s">
        <v>84</v>
      </c>
      <c r="AV1546" s="13" t="s">
        <v>82</v>
      </c>
      <c r="AW1546" s="13" t="s">
        <v>36</v>
      </c>
      <c r="AX1546" s="13" t="s">
        <v>75</v>
      </c>
      <c r="AY1546" s="243" t="s">
        <v>183</v>
      </c>
    </row>
    <row r="1547" s="14" customFormat="1">
      <c r="A1547" s="14"/>
      <c r="B1547" s="244"/>
      <c r="C1547" s="245"/>
      <c r="D1547" s="235" t="s">
        <v>194</v>
      </c>
      <c r="E1547" s="246" t="s">
        <v>19</v>
      </c>
      <c r="F1547" s="247" t="s">
        <v>1385</v>
      </c>
      <c r="G1547" s="245"/>
      <c r="H1547" s="248">
        <v>12.6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194</v>
      </c>
      <c r="AU1547" s="254" t="s">
        <v>84</v>
      </c>
      <c r="AV1547" s="14" t="s">
        <v>84</v>
      </c>
      <c r="AW1547" s="14" t="s">
        <v>36</v>
      </c>
      <c r="AX1547" s="14" t="s">
        <v>75</v>
      </c>
      <c r="AY1547" s="254" t="s">
        <v>183</v>
      </c>
    </row>
    <row r="1548" s="15" customFormat="1">
      <c r="A1548" s="15"/>
      <c r="B1548" s="259"/>
      <c r="C1548" s="260"/>
      <c r="D1548" s="235" t="s">
        <v>194</v>
      </c>
      <c r="E1548" s="261" t="s">
        <v>19</v>
      </c>
      <c r="F1548" s="262" t="s">
        <v>320</v>
      </c>
      <c r="G1548" s="260"/>
      <c r="H1548" s="263">
        <v>862.80999999999995</v>
      </c>
      <c r="I1548" s="264"/>
      <c r="J1548" s="260"/>
      <c r="K1548" s="260"/>
      <c r="L1548" s="265"/>
      <c r="M1548" s="266"/>
      <c r="N1548" s="267"/>
      <c r="O1548" s="267"/>
      <c r="P1548" s="267"/>
      <c r="Q1548" s="267"/>
      <c r="R1548" s="267"/>
      <c r="S1548" s="267"/>
      <c r="T1548" s="268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9" t="s">
        <v>194</v>
      </c>
      <c r="AU1548" s="269" t="s">
        <v>84</v>
      </c>
      <c r="AV1548" s="15" t="s">
        <v>190</v>
      </c>
      <c r="AW1548" s="15" t="s">
        <v>36</v>
      </c>
      <c r="AX1548" s="15" t="s">
        <v>82</v>
      </c>
      <c r="AY1548" s="269" t="s">
        <v>183</v>
      </c>
    </row>
    <row r="1549" s="2" customFormat="1" ht="16.5" customHeight="1">
      <c r="A1549" s="40"/>
      <c r="B1549" s="41"/>
      <c r="C1549" s="270" t="s">
        <v>611</v>
      </c>
      <c r="D1549" s="270" t="s">
        <v>348</v>
      </c>
      <c r="E1549" s="271" t="s">
        <v>1854</v>
      </c>
      <c r="F1549" s="272" t="s">
        <v>1855</v>
      </c>
      <c r="G1549" s="273" t="s">
        <v>304</v>
      </c>
      <c r="H1549" s="274">
        <v>1005.827</v>
      </c>
      <c r="I1549" s="275"/>
      <c r="J1549" s="276">
        <f>ROUND(I1549*H1549,2)</f>
        <v>0</v>
      </c>
      <c r="K1549" s="272" t="s">
        <v>189</v>
      </c>
      <c r="L1549" s="277"/>
      <c r="M1549" s="278" t="s">
        <v>19</v>
      </c>
      <c r="N1549" s="279" t="s">
        <v>46</v>
      </c>
      <c r="O1549" s="86"/>
      <c r="P1549" s="224">
        <f>O1549*H1549</f>
        <v>0</v>
      </c>
      <c r="Q1549" s="224">
        <v>0.0020999999999999999</v>
      </c>
      <c r="R1549" s="224">
        <f>Q1549*H1549</f>
        <v>2.1122367</v>
      </c>
      <c r="S1549" s="224">
        <v>0</v>
      </c>
      <c r="T1549" s="225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6" t="s">
        <v>370</v>
      </c>
      <c r="AT1549" s="226" t="s">
        <v>348</v>
      </c>
      <c r="AU1549" s="226" t="s">
        <v>84</v>
      </c>
      <c r="AY1549" s="19" t="s">
        <v>183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9" t="s">
        <v>82</v>
      </c>
      <c r="BK1549" s="227">
        <f>ROUND(I1549*H1549,2)</f>
        <v>0</v>
      </c>
      <c r="BL1549" s="19" t="s">
        <v>277</v>
      </c>
      <c r="BM1549" s="226" t="s">
        <v>1856</v>
      </c>
    </row>
    <row r="1550" s="14" customFormat="1">
      <c r="A1550" s="14"/>
      <c r="B1550" s="244"/>
      <c r="C1550" s="245"/>
      <c r="D1550" s="235" t="s">
        <v>194</v>
      </c>
      <c r="E1550" s="245"/>
      <c r="F1550" s="247" t="s">
        <v>1857</v>
      </c>
      <c r="G1550" s="245"/>
      <c r="H1550" s="248">
        <v>1005.827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194</v>
      </c>
      <c r="AU1550" s="254" t="s">
        <v>84</v>
      </c>
      <c r="AV1550" s="14" t="s">
        <v>84</v>
      </c>
      <c r="AW1550" s="14" t="s">
        <v>4</v>
      </c>
      <c r="AX1550" s="14" t="s">
        <v>82</v>
      </c>
      <c r="AY1550" s="254" t="s">
        <v>183</v>
      </c>
    </row>
    <row r="1551" s="2" customFormat="1" ht="21.75" customHeight="1">
      <c r="A1551" s="40"/>
      <c r="B1551" s="41"/>
      <c r="C1551" s="215" t="s">
        <v>1858</v>
      </c>
      <c r="D1551" s="215" t="s">
        <v>185</v>
      </c>
      <c r="E1551" s="216" t="s">
        <v>1859</v>
      </c>
      <c r="F1551" s="217" t="s">
        <v>1860</v>
      </c>
      <c r="G1551" s="218" t="s">
        <v>304</v>
      </c>
      <c r="H1551" s="219">
        <v>23.66</v>
      </c>
      <c r="I1551" s="220"/>
      <c r="J1551" s="221">
        <f>ROUND(I1551*H1551,2)</f>
        <v>0</v>
      </c>
      <c r="K1551" s="217" t="s">
        <v>189</v>
      </c>
      <c r="L1551" s="46"/>
      <c r="M1551" s="222" t="s">
        <v>19</v>
      </c>
      <c r="N1551" s="223" t="s">
        <v>46</v>
      </c>
      <c r="O1551" s="86"/>
      <c r="P1551" s="224">
        <f>O1551*H1551</f>
        <v>0</v>
      </c>
      <c r="Q1551" s="224">
        <v>5.3145600000000002E-05</v>
      </c>
      <c r="R1551" s="224">
        <f>Q1551*H1551</f>
        <v>0.0012574248960000002</v>
      </c>
      <c r="S1551" s="224">
        <v>0</v>
      </c>
      <c r="T1551" s="225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6" t="s">
        <v>277</v>
      </c>
      <c r="AT1551" s="226" t="s">
        <v>185</v>
      </c>
      <c r="AU1551" s="226" t="s">
        <v>84</v>
      </c>
      <c r="AY1551" s="19" t="s">
        <v>183</v>
      </c>
      <c r="BE1551" s="227">
        <f>IF(N1551="základní",J1551,0)</f>
        <v>0</v>
      </c>
      <c r="BF1551" s="227">
        <f>IF(N1551="snížená",J1551,0)</f>
        <v>0</v>
      </c>
      <c r="BG1551" s="227">
        <f>IF(N1551="zákl. přenesená",J1551,0)</f>
        <v>0</v>
      </c>
      <c r="BH1551" s="227">
        <f>IF(N1551="sníž. přenesená",J1551,0)</f>
        <v>0</v>
      </c>
      <c r="BI1551" s="227">
        <f>IF(N1551="nulová",J1551,0)</f>
        <v>0</v>
      </c>
      <c r="BJ1551" s="19" t="s">
        <v>82</v>
      </c>
      <c r="BK1551" s="227">
        <f>ROUND(I1551*H1551,2)</f>
        <v>0</v>
      </c>
      <c r="BL1551" s="19" t="s">
        <v>277</v>
      </c>
      <c r="BM1551" s="226" t="s">
        <v>1861</v>
      </c>
    </row>
    <row r="1552" s="2" customFormat="1">
      <c r="A1552" s="40"/>
      <c r="B1552" s="41"/>
      <c r="C1552" s="42"/>
      <c r="D1552" s="228" t="s">
        <v>192</v>
      </c>
      <c r="E1552" s="42"/>
      <c r="F1552" s="229" t="s">
        <v>1862</v>
      </c>
      <c r="G1552" s="42"/>
      <c r="H1552" s="42"/>
      <c r="I1552" s="230"/>
      <c r="J1552" s="42"/>
      <c r="K1552" s="42"/>
      <c r="L1552" s="46"/>
      <c r="M1552" s="231"/>
      <c r="N1552" s="232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192</v>
      </c>
      <c r="AU1552" s="19" t="s">
        <v>84</v>
      </c>
    </row>
    <row r="1553" s="13" customFormat="1">
      <c r="A1553" s="13"/>
      <c r="B1553" s="233"/>
      <c r="C1553" s="234"/>
      <c r="D1553" s="235" t="s">
        <v>194</v>
      </c>
      <c r="E1553" s="236" t="s">
        <v>19</v>
      </c>
      <c r="F1553" s="237" t="s">
        <v>833</v>
      </c>
      <c r="G1553" s="234"/>
      <c r="H1553" s="236" t="s">
        <v>19</v>
      </c>
      <c r="I1553" s="238"/>
      <c r="J1553" s="234"/>
      <c r="K1553" s="234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194</v>
      </c>
      <c r="AU1553" s="243" t="s">
        <v>84</v>
      </c>
      <c r="AV1553" s="13" t="s">
        <v>82</v>
      </c>
      <c r="AW1553" s="13" t="s">
        <v>36</v>
      </c>
      <c r="AX1553" s="13" t="s">
        <v>75</v>
      </c>
      <c r="AY1553" s="243" t="s">
        <v>183</v>
      </c>
    </row>
    <row r="1554" s="13" customFormat="1">
      <c r="A1554" s="13"/>
      <c r="B1554" s="233"/>
      <c r="C1554" s="234"/>
      <c r="D1554" s="235" t="s">
        <v>194</v>
      </c>
      <c r="E1554" s="236" t="s">
        <v>19</v>
      </c>
      <c r="F1554" s="237" t="s">
        <v>834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194</v>
      </c>
      <c r="AU1554" s="243" t="s">
        <v>84</v>
      </c>
      <c r="AV1554" s="13" t="s">
        <v>82</v>
      </c>
      <c r="AW1554" s="13" t="s">
        <v>36</v>
      </c>
      <c r="AX1554" s="13" t="s">
        <v>75</v>
      </c>
      <c r="AY1554" s="243" t="s">
        <v>183</v>
      </c>
    </row>
    <row r="1555" s="13" customFormat="1">
      <c r="A1555" s="13"/>
      <c r="B1555" s="233"/>
      <c r="C1555" s="234"/>
      <c r="D1555" s="235" t="s">
        <v>194</v>
      </c>
      <c r="E1555" s="236" t="s">
        <v>19</v>
      </c>
      <c r="F1555" s="237" t="s">
        <v>835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194</v>
      </c>
      <c r="AU1555" s="243" t="s">
        <v>84</v>
      </c>
      <c r="AV1555" s="13" t="s">
        <v>82</v>
      </c>
      <c r="AW1555" s="13" t="s">
        <v>36</v>
      </c>
      <c r="AX1555" s="13" t="s">
        <v>75</v>
      </c>
      <c r="AY1555" s="243" t="s">
        <v>183</v>
      </c>
    </row>
    <row r="1556" s="13" customFormat="1">
      <c r="A1556" s="13"/>
      <c r="B1556" s="233"/>
      <c r="C1556" s="234"/>
      <c r="D1556" s="235" t="s">
        <v>194</v>
      </c>
      <c r="E1556" s="236" t="s">
        <v>19</v>
      </c>
      <c r="F1556" s="237" t="s">
        <v>839</v>
      </c>
      <c r="G1556" s="234"/>
      <c r="H1556" s="236" t="s">
        <v>19</v>
      </c>
      <c r="I1556" s="238"/>
      <c r="J1556" s="234"/>
      <c r="K1556" s="234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3" t="s">
        <v>194</v>
      </c>
      <c r="AU1556" s="243" t="s">
        <v>84</v>
      </c>
      <c r="AV1556" s="13" t="s">
        <v>82</v>
      </c>
      <c r="AW1556" s="13" t="s">
        <v>36</v>
      </c>
      <c r="AX1556" s="13" t="s">
        <v>75</v>
      </c>
      <c r="AY1556" s="243" t="s">
        <v>183</v>
      </c>
    </row>
    <row r="1557" s="13" customFormat="1">
      <c r="A1557" s="13"/>
      <c r="B1557" s="233"/>
      <c r="C1557" s="234"/>
      <c r="D1557" s="235" t="s">
        <v>194</v>
      </c>
      <c r="E1557" s="236" t="s">
        <v>19</v>
      </c>
      <c r="F1557" s="237" t="s">
        <v>1863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194</v>
      </c>
      <c r="AU1557" s="243" t="s">
        <v>84</v>
      </c>
      <c r="AV1557" s="13" t="s">
        <v>82</v>
      </c>
      <c r="AW1557" s="13" t="s">
        <v>36</v>
      </c>
      <c r="AX1557" s="13" t="s">
        <v>75</v>
      </c>
      <c r="AY1557" s="243" t="s">
        <v>183</v>
      </c>
    </row>
    <row r="1558" s="13" customFormat="1">
      <c r="A1558" s="13"/>
      <c r="B1558" s="233"/>
      <c r="C1558" s="234"/>
      <c r="D1558" s="235" t="s">
        <v>194</v>
      </c>
      <c r="E1558" s="236" t="s">
        <v>19</v>
      </c>
      <c r="F1558" s="237" t="s">
        <v>1435</v>
      </c>
      <c r="G1558" s="234"/>
      <c r="H1558" s="236" t="s">
        <v>19</v>
      </c>
      <c r="I1558" s="238"/>
      <c r="J1558" s="234"/>
      <c r="K1558" s="234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194</v>
      </c>
      <c r="AU1558" s="243" t="s">
        <v>84</v>
      </c>
      <c r="AV1558" s="13" t="s">
        <v>82</v>
      </c>
      <c r="AW1558" s="13" t="s">
        <v>36</v>
      </c>
      <c r="AX1558" s="13" t="s">
        <v>75</v>
      </c>
      <c r="AY1558" s="243" t="s">
        <v>183</v>
      </c>
    </row>
    <row r="1559" s="13" customFormat="1">
      <c r="A1559" s="13"/>
      <c r="B1559" s="233"/>
      <c r="C1559" s="234"/>
      <c r="D1559" s="235" t="s">
        <v>194</v>
      </c>
      <c r="E1559" s="236" t="s">
        <v>19</v>
      </c>
      <c r="F1559" s="237" t="s">
        <v>1436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194</v>
      </c>
      <c r="AU1559" s="243" t="s">
        <v>84</v>
      </c>
      <c r="AV1559" s="13" t="s">
        <v>82</v>
      </c>
      <c r="AW1559" s="13" t="s">
        <v>36</v>
      </c>
      <c r="AX1559" s="13" t="s">
        <v>75</v>
      </c>
      <c r="AY1559" s="243" t="s">
        <v>183</v>
      </c>
    </row>
    <row r="1560" s="13" customFormat="1">
      <c r="A1560" s="13"/>
      <c r="B1560" s="233"/>
      <c r="C1560" s="234"/>
      <c r="D1560" s="235" t="s">
        <v>194</v>
      </c>
      <c r="E1560" s="236" t="s">
        <v>19</v>
      </c>
      <c r="F1560" s="237" t="s">
        <v>1437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194</v>
      </c>
      <c r="AU1560" s="243" t="s">
        <v>84</v>
      </c>
      <c r="AV1560" s="13" t="s">
        <v>82</v>
      </c>
      <c r="AW1560" s="13" t="s">
        <v>36</v>
      </c>
      <c r="AX1560" s="13" t="s">
        <v>75</v>
      </c>
      <c r="AY1560" s="243" t="s">
        <v>183</v>
      </c>
    </row>
    <row r="1561" s="13" customFormat="1">
      <c r="A1561" s="13"/>
      <c r="B1561" s="233"/>
      <c r="C1561" s="234"/>
      <c r="D1561" s="235" t="s">
        <v>194</v>
      </c>
      <c r="E1561" s="236" t="s">
        <v>19</v>
      </c>
      <c r="F1561" s="237" t="s">
        <v>1438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194</v>
      </c>
      <c r="AU1561" s="243" t="s">
        <v>84</v>
      </c>
      <c r="AV1561" s="13" t="s">
        <v>82</v>
      </c>
      <c r="AW1561" s="13" t="s">
        <v>36</v>
      </c>
      <c r="AX1561" s="13" t="s">
        <v>75</v>
      </c>
      <c r="AY1561" s="243" t="s">
        <v>183</v>
      </c>
    </row>
    <row r="1562" s="13" customFormat="1">
      <c r="A1562" s="13"/>
      <c r="B1562" s="233"/>
      <c r="C1562" s="234"/>
      <c r="D1562" s="235" t="s">
        <v>194</v>
      </c>
      <c r="E1562" s="236" t="s">
        <v>19</v>
      </c>
      <c r="F1562" s="237" t="s">
        <v>1439</v>
      </c>
      <c r="G1562" s="234"/>
      <c r="H1562" s="236" t="s">
        <v>19</v>
      </c>
      <c r="I1562" s="238"/>
      <c r="J1562" s="234"/>
      <c r="K1562" s="234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194</v>
      </c>
      <c r="AU1562" s="243" t="s">
        <v>84</v>
      </c>
      <c r="AV1562" s="13" t="s">
        <v>82</v>
      </c>
      <c r="AW1562" s="13" t="s">
        <v>36</v>
      </c>
      <c r="AX1562" s="13" t="s">
        <v>75</v>
      </c>
      <c r="AY1562" s="243" t="s">
        <v>183</v>
      </c>
    </row>
    <row r="1563" s="13" customFormat="1">
      <c r="A1563" s="13"/>
      <c r="B1563" s="233"/>
      <c r="C1563" s="234"/>
      <c r="D1563" s="235" t="s">
        <v>194</v>
      </c>
      <c r="E1563" s="236" t="s">
        <v>19</v>
      </c>
      <c r="F1563" s="237" t="s">
        <v>1440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194</v>
      </c>
      <c r="AU1563" s="243" t="s">
        <v>84</v>
      </c>
      <c r="AV1563" s="13" t="s">
        <v>82</v>
      </c>
      <c r="AW1563" s="13" t="s">
        <v>36</v>
      </c>
      <c r="AX1563" s="13" t="s">
        <v>75</v>
      </c>
      <c r="AY1563" s="243" t="s">
        <v>183</v>
      </c>
    </row>
    <row r="1564" s="13" customFormat="1">
      <c r="A1564" s="13"/>
      <c r="B1564" s="233"/>
      <c r="C1564" s="234"/>
      <c r="D1564" s="235" t="s">
        <v>194</v>
      </c>
      <c r="E1564" s="236" t="s">
        <v>19</v>
      </c>
      <c r="F1564" s="237" t="s">
        <v>839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194</v>
      </c>
      <c r="AU1564" s="243" t="s">
        <v>84</v>
      </c>
      <c r="AV1564" s="13" t="s">
        <v>82</v>
      </c>
      <c r="AW1564" s="13" t="s">
        <v>36</v>
      </c>
      <c r="AX1564" s="13" t="s">
        <v>75</v>
      </c>
      <c r="AY1564" s="243" t="s">
        <v>183</v>
      </c>
    </row>
    <row r="1565" s="13" customFormat="1">
      <c r="A1565" s="13"/>
      <c r="B1565" s="233"/>
      <c r="C1565" s="234"/>
      <c r="D1565" s="235" t="s">
        <v>194</v>
      </c>
      <c r="E1565" s="236" t="s">
        <v>19</v>
      </c>
      <c r="F1565" s="237" t="s">
        <v>1441</v>
      </c>
      <c r="G1565" s="234"/>
      <c r="H1565" s="236" t="s">
        <v>19</v>
      </c>
      <c r="I1565" s="238"/>
      <c r="J1565" s="234"/>
      <c r="K1565" s="234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194</v>
      </c>
      <c r="AU1565" s="243" t="s">
        <v>84</v>
      </c>
      <c r="AV1565" s="13" t="s">
        <v>82</v>
      </c>
      <c r="AW1565" s="13" t="s">
        <v>36</v>
      </c>
      <c r="AX1565" s="13" t="s">
        <v>75</v>
      </c>
      <c r="AY1565" s="243" t="s">
        <v>183</v>
      </c>
    </row>
    <row r="1566" s="13" customFormat="1">
      <c r="A1566" s="13"/>
      <c r="B1566" s="233"/>
      <c r="C1566" s="234"/>
      <c r="D1566" s="235" t="s">
        <v>194</v>
      </c>
      <c r="E1566" s="236" t="s">
        <v>19</v>
      </c>
      <c r="F1566" s="237" t="s">
        <v>1442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194</v>
      </c>
      <c r="AU1566" s="243" t="s">
        <v>84</v>
      </c>
      <c r="AV1566" s="13" t="s">
        <v>82</v>
      </c>
      <c r="AW1566" s="13" t="s">
        <v>36</v>
      </c>
      <c r="AX1566" s="13" t="s">
        <v>75</v>
      </c>
      <c r="AY1566" s="243" t="s">
        <v>183</v>
      </c>
    </row>
    <row r="1567" s="13" customFormat="1">
      <c r="A1567" s="13"/>
      <c r="B1567" s="233"/>
      <c r="C1567" s="234"/>
      <c r="D1567" s="235" t="s">
        <v>194</v>
      </c>
      <c r="E1567" s="236" t="s">
        <v>19</v>
      </c>
      <c r="F1567" s="237" t="s">
        <v>1864</v>
      </c>
      <c r="G1567" s="234"/>
      <c r="H1567" s="236" t="s">
        <v>19</v>
      </c>
      <c r="I1567" s="238"/>
      <c r="J1567" s="234"/>
      <c r="K1567" s="234"/>
      <c r="L1567" s="239"/>
      <c r="M1567" s="240"/>
      <c r="N1567" s="241"/>
      <c r="O1567" s="241"/>
      <c r="P1567" s="241"/>
      <c r="Q1567" s="241"/>
      <c r="R1567" s="241"/>
      <c r="S1567" s="241"/>
      <c r="T1567" s="24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3" t="s">
        <v>194</v>
      </c>
      <c r="AU1567" s="243" t="s">
        <v>84</v>
      </c>
      <c r="AV1567" s="13" t="s">
        <v>82</v>
      </c>
      <c r="AW1567" s="13" t="s">
        <v>36</v>
      </c>
      <c r="AX1567" s="13" t="s">
        <v>75</v>
      </c>
      <c r="AY1567" s="243" t="s">
        <v>183</v>
      </c>
    </row>
    <row r="1568" s="14" customFormat="1">
      <c r="A1568" s="14"/>
      <c r="B1568" s="244"/>
      <c r="C1568" s="245"/>
      <c r="D1568" s="235" t="s">
        <v>194</v>
      </c>
      <c r="E1568" s="246" t="s">
        <v>19</v>
      </c>
      <c r="F1568" s="247" t="s">
        <v>1865</v>
      </c>
      <c r="G1568" s="245"/>
      <c r="H1568" s="248">
        <v>7.9800000000000004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194</v>
      </c>
      <c r="AU1568" s="254" t="s">
        <v>84</v>
      </c>
      <c r="AV1568" s="14" t="s">
        <v>84</v>
      </c>
      <c r="AW1568" s="14" t="s">
        <v>36</v>
      </c>
      <c r="AX1568" s="14" t="s">
        <v>75</v>
      </c>
      <c r="AY1568" s="254" t="s">
        <v>183</v>
      </c>
    </row>
    <row r="1569" s="16" customFormat="1">
      <c r="A1569" s="16"/>
      <c r="B1569" s="287"/>
      <c r="C1569" s="288"/>
      <c r="D1569" s="235" t="s">
        <v>194</v>
      </c>
      <c r="E1569" s="289" t="s">
        <v>19</v>
      </c>
      <c r="F1569" s="290" t="s">
        <v>794</v>
      </c>
      <c r="G1569" s="288"/>
      <c r="H1569" s="291">
        <v>7.9800000000000004</v>
      </c>
      <c r="I1569" s="292"/>
      <c r="J1569" s="288"/>
      <c r="K1569" s="288"/>
      <c r="L1569" s="293"/>
      <c r="M1569" s="294"/>
      <c r="N1569" s="295"/>
      <c r="O1569" s="295"/>
      <c r="P1569" s="295"/>
      <c r="Q1569" s="295"/>
      <c r="R1569" s="295"/>
      <c r="S1569" s="295"/>
      <c r="T1569" s="29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T1569" s="297" t="s">
        <v>194</v>
      </c>
      <c r="AU1569" s="297" t="s">
        <v>84</v>
      </c>
      <c r="AV1569" s="16" t="s">
        <v>114</v>
      </c>
      <c r="AW1569" s="16" t="s">
        <v>36</v>
      </c>
      <c r="AX1569" s="16" t="s">
        <v>75</v>
      </c>
      <c r="AY1569" s="297" t="s">
        <v>183</v>
      </c>
    </row>
    <row r="1570" s="13" customFormat="1">
      <c r="A1570" s="13"/>
      <c r="B1570" s="233"/>
      <c r="C1570" s="234"/>
      <c r="D1570" s="235" t="s">
        <v>194</v>
      </c>
      <c r="E1570" s="236" t="s">
        <v>19</v>
      </c>
      <c r="F1570" s="237" t="s">
        <v>1590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194</v>
      </c>
      <c r="AU1570" s="243" t="s">
        <v>84</v>
      </c>
      <c r="AV1570" s="13" t="s">
        <v>82</v>
      </c>
      <c r="AW1570" s="13" t="s">
        <v>36</v>
      </c>
      <c r="AX1570" s="13" t="s">
        <v>75</v>
      </c>
      <c r="AY1570" s="243" t="s">
        <v>183</v>
      </c>
    </row>
    <row r="1571" s="13" customFormat="1">
      <c r="A1571" s="13"/>
      <c r="B1571" s="233"/>
      <c r="C1571" s="234"/>
      <c r="D1571" s="235" t="s">
        <v>194</v>
      </c>
      <c r="E1571" s="236" t="s">
        <v>19</v>
      </c>
      <c r="F1571" s="237" t="s">
        <v>1591</v>
      </c>
      <c r="G1571" s="234"/>
      <c r="H1571" s="236" t="s">
        <v>19</v>
      </c>
      <c r="I1571" s="238"/>
      <c r="J1571" s="234"/>
      <c r="K1571" s="234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3" t="s">
        <v>194</v>
      </c>
      <c r="AU1571" s="243" t="s">
        <v>84</v>
      </c>
      <c r="AV1571" s="13" t="s">
        <v>82</v>
      </c>
      <c r="AW1571" s="13" t="s">
        <v>36</v>
      </c>
      <c r="AX1571" s="13" t="s">
        <v>75</v>
      </c>
      <c r="AY1571" s="243" t="s">
        <v>183</v>
      </c>
    </row>
    <row r="1572" s="13" customFormat="1">
      <c r="A1572" s="13"/>
      <c r="B1572" s="233"/>
      <c r="C1572" s="234"/>
      <c r="D1572" s="235" t="s">
        <v>194</v>
      </c>
      <c r="E1572" s="236" t="s">
        <v>19</v>
      </c>
      <c r="F1572" s="237" t="s">
        <v>1592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194</v>
      </c>
      <c r="AU1572" s="243" t="s">
        <v>84</v>
      </c>
      <c r="AV1572" s="13" t="s">
        <v>82</v>
      </c>
      <c r="AW1572" s="13" t="s">
        <v>36</v>
      </c>
      <c r="AX1572" s="13" t="s">
        <v>75</v>
      </c>
      <c r="AY1572" s="243" t="s">
        <v>183</v>
      </c>
    </row>
    <row r="1573" s="13" customFormat="1">
      <c r="A1573" s="13"/>
      <c r="B1573" s="233"/>
      <c r="C1573" s="234"/>
      <c r="D1573" s="235" t="s">
        <v>194</v>
      </c>
      <c r="E1573" s="236" t="s">
        <v>19</v>
      </c>
      <c r="F1573" s="237" t="s">
        <v>1593</v>
      </c>
      <c r="G1573" s="234"/>
      <c r="H1573" s="236" t="s">
        <v>19</v>
      </c>
      <c r="I1573" s="238"/>
      <c r="J1573" s="234"/>
      <c r="K1573" s="234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194</v>
      </c>
      <c r="AU1573" s="243" t="s">
        <v>84</v>
      </c>
      <c r="AV1573" s="13" t="s">
        <v>82</v>
      </c>
      <c r="AW1573" s="13" t="s">
        <v>36</v>
      </c>
      <c r="AX1573" s="13" t="s">
        <v>75</v>
      </c>
      <c r="AY1573" s="243" t="s">
        <v>183</v>
      </c>
    </row>
    <row r="1574" s="13" customFormat="1">
      <c r="A1574" s="13"/>
      <c r="B1574" s="233"/>
      <c r="C1574" s="234"/>
      <c r="D1574" s="235" t="s">
        <v>194</v>
      </c>
      <c r="E1574" s="236" t="s">
        <v>19</v>
      </c>
      <c r="F1574" s="237" t="s">
        <v>1440</v>
      </c>
      <c r="G1574" s="234"/>
      <c r="H1574" s="236" t="s">
        <v>19</v>
      </c>
      <c r="I1574" s="238"/>
      <c r="J1574" s="234"/>
      <c r="K1574" s="234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194</v>
      </c>
      <c r="AU1574" s="243" t="s">
        <v>84</v>
      </c>
      <c r="AV1574" s="13" t="s">
        <v>82</v>
      </c>
      <c r="AW1574" s="13" t="s">
        <v>36</v>
      </c>
      <c r="AX1574" s="13" t="s">
        <v>75</v>
      </c>
      <c r="AY1574" s="243" t="s">
        <v>183</v>
      </c>
    </row>
    <row r="1575" s="13" customFormat="1">
      <c r="A1575" s="13"/>
      <c r="B1575" s="233"/>
      <c r="C1575" s="234"/>
      <c r="D1575" s="235" t="s">
        <v>194</v>
      </c>
      <c r="E1575" s="236" t="s">
        <v>19</v>
      </c>
      <c r="F1575" s="237" t="s">
        <v>839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194</v>
      </c>
      <c r="AU1575" s="243" t="s">
        <v>84</v>
      </c>
      <c r="AV1575" s="13" t="s">
        <v>82</v>
      </c>
      <c r="AW1575" s="13" t="s">
        <v>36</v>
      </c>
      <c r="AX1575" s="13" t="s">
        <v>75</v>
      </c>
      <c r="AY1575" s="243" t="s">
        <v>183</v>
      </c>
    </row>
    <row r="1576" s="13" customFormat="1">
      <c r="A1576" s="13"/>
      <c r="B1576" s="233"/>
      <c r="C1576" s="234"/>
      <c r="D1576" s="235" t="s">
        <v>194</v>
      </c>
      <c r="E1576" s="236" t="s">
        <v>19</v>
      </c>
      <c r="F1576" s="237" t="s">
        <v>1441</v>
      </c>
      <c r="G1576" s="234"/>
      <c r="H1576" s="236" t="s">
        <v>19</v>
      </c>
      <c r="I1576" s="238"/>
      <c r="J1576" s="234"/>
      <c r="K1576" s="234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194</v>
      </c>
      <c r="AU1576" s="243" t="s">
        <v>84</v>
      </c>
      <c r="AV1576" s="13" t="s">
        <v>82</v>
      </c>
      <c r="AW1576" s="13" t="s">
        <v>36</v>
      </c>
      <c r="AX1576" s="13" t="s">
        <v>75</v>
      </c>
      <c r="AY1576" s="243" t="s">
        <v>183</v>
      </c>
    </row>
    <row r="1577" s="13" customFormat="1">
      <c r="A1577" s="13"/>
      <c r="B1577" s="233"/>
      <c r="C1577" s="234"/>
      <c r="D1577" s="235" t="s">
        <v>194</v>
      </c>
      <c r="E1577" s="236" t="s">
        <v>19</v>
      </c>
      <c r="F1577" s="237" t="s">
        <v>1594</v>
      </c>
      <c r="G1577" s="234"/>
      <c r="H1577" s="236" t="s">
        <v>19</v>
      </c>
      <c r="I1577" s="238"/>
      <c r="J1577" s="234"/>
      <c r="K1577" s="234"/>
      <c r="L1577" s="239"/>
      <c r="M1577" s="240"/>
      <c r="N1577" s="241"/>
      <c r="O1577" s="241"/>
      <c r="P1577" s="241"/>
      <c r="Q1577" s="241"/>
      <c r="R1577" s="241"/>
      <c r="S1577" s="241"/>
      <c r="T1577" s="24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3" t="s">
        <v>194</v>
      </c>
      <c r="AU1577" s="243" t="s">
        <v>84</v>
      </c>
      <c r="AV1577" s="13" t="s">
        <v>82</v>
      </c>
      <c r="AW1577" s="13" t="s">
        <v>36</v>
      </c>
      <c r="AX1577" s="13" t="s">
        <v>75</v>
      </c>
      <c r="AY1577" s="243" t="s">
        <v>183</v>
      </c>
    </row>
    <row r="1578" s="14" customFormat="1">
      <c r="A1578" s="14"/>
      <c r="B1578" s="244"/>
      <c r="C1578" s="245"/>
      <c r="D1578" s="235" t="s">
        <v>194</v>
      </c>
      <c r="E1578" s="246" t="s">
        <v>19</v>
      </c>
      <c r="F1578" s="247" t="s">
        <v>1866</v>
      </c>
      <c r="G1578" s="245"/>
      <c r="H1578" s="248">
        <v>15.68</v>
      </c>
      <c r="I1578" s="249"/>
      <c r="J1578" s="245"/>
      <c r="K1578" s="245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4" t="s">
        <v>194</v>
      </c>
      <c r="AU1578" s="254" t="s">
        <v>84</v>
      </c>
      <c r="AV1578" s="14" t="s">
        <v>84</v>
      </c>
      <c r="AW1578" s="14" t="s">
        <v>36</v>
      </c>
      <c r="AX1578" s="14" t="s">
        <v>75</v>
      </c>
      <c r="AY1578" s="254" t="s">
        <v>183</v>
      </c>
    </row>
    <row r="1579" s="16" customFormat="1">
      <c r="A1579" s="16"/>
      <c r="B1579" s="287"/>
      <c r="C1579" s="288"/>
      <c r="D1579" s="235" t="s">
        <v>194</v>
      </c>
      <c r="E1579" s="289" t="s">
        <v>19</v>
      </c>
      <c r="F1579" s="290" t="s">
        <v>794</v>
      </c>
      <c r="G1579" s="288"/>
      <c r="H1579" s="291">
        <v>15.68</v>
      </c>
      <c r="I1579" s="292"/>
      <c r="J1579" s="288"/>
      <c r="K1579" s="288"/>
      <c r="L1579" s="293"/>
      <c r="M1579" s="294"/>
      <c r="N1579" s="295"/>
      <c r="O1579" s="295"/>
      <c r="P1579" s="295"/>
      <c r="Q1579" s="295"/>
      <c r="R1579" s="295"/>
      <c r="S1579" s="295"/>
      <c r="T1579" s="29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T1579" s="297" t="s">
        <v>194</v>
      </c>
      <c r="AU1579" s="297" t="s">
        <v>84</v>
      </c>
      <c r="AV1579" s="16" t="s">
        <v>114</v>
      </c>
      <c r="AW1579" s="16" t="s">
        <v>36</v>
      </c>
      <c r="AX1579" s="16" t="s">
        <v>75</v>
      </c>
      <c r="AY1579" s="297" t="s">
        <v>183</v>
      </c>
    </row>
    <row r="1580" s="15" customFormat="1">
      <c r="A1580" s="15"/>
      <c r="B1580" s="259"/>
      <c r="C1580" s="260"/>
      <c r="D1580" s="235" t="s">
        <v>194</v>
      </c>
      <c r="E1580" s="261" t="s">
        <v>19</v>
      </c>
      <c r="F1580" s="262" t="s">
        <v>320</v>
      </c>
      <c r="G1580" s="260"/>
      <c r="H1580" s="263">
        <v>23.66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9" t="s">
        <v>194</v>
      </c>
      <c r="AU1580" s="269" t="s">
        <v>84</v>
      </c>
      <c r="AV1580" s="15" t="s">
        <v>190</v>
      </c>
      <c r="AW1580" s="15" t="s">
        <v>36</v>
      </c>
      <c r="AX1580" s="15" t="s">
        <v>82</v>
      </c>
      <c r="AY1580" s="269" t="s">
        <v>183</v>
      </c>
    </row>
    <row r="1581" s="2" customFormat="1" ht="16.5" customHeight="1">
      <c r="A1581" s="40"/>
      <c r="B1581" s="41"/>
      <c r="C1581" s="270" t="s">
        <v>617</v>
      </c>
      <c r="D1581" s="270" t="s">
        <v>348</v>
      </c>
      <c r="E1581" s="271" t="s">
        <v>1854</v>
      </c>
      <c r="F1581" s="272" t="s">
        <v>1855</v>
      </c>
      <c r="G1581" s="273" t="s">
        <v>304</v>
      </c>
      <c r="H1581" s="274">
        <v>29.303999999999998</v>
      </c>
      <c r="I1581" s="275"/>
      <c r="J1581" s="276">
        <f>ROUND(I1581*H1581,2)</f>
        <v>0</v>
      </c>
      <c r="K1581" s="272" t="s">
        <v>189</v>
      </c>
      <c r="L1581" s="277"/>
      <c r="M1581" s="278" t="s">
        <v>19</v>
      </c>
      <c r="N1581" s="279" t="s">
        <v>46</v>
      </c>
      <c r="O1581" s="86"/>
      <c r="P1581" s="224">
        <f>O1581*H1581</f>
        <v>0</v>
      </c>
      <c r="Q1581" s="224">
        <v>0.0020999999999999999</v>
      </c>
      <c r="R1581" s="224">
        <f>Q1581*H1581</f>
        <v>0.061538399999999993</v>
      </c>
      <c r="S1581" s="224">
        <v>0</v>
      </c>
      <c r="T1581" s="225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26" t="s">
        <v>370</v>
      </c>
      <c r="AT1581" s="226" t="s">
        <v>348</v>
      </c>
      <c r="AU1581" s="226" t="s">
        <v>84</v>
      </c>
      <c r="AY1581" s="19" t="s">
        <v>183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19" t="s">
        <v>82</v>
      </c>
      <c r="BK1581" s="227">
        <f>ROUND(I1581*H1581,2)</f>
        <v>0</v>
      </c>
      <c r="BL1581" s="19" t="s">
        <v>277</v>
      </c>
      <c r="BM1581" s="226" t="s">
        <v>1867</v>
      </c>
    </row>
    <row r="1582" s="14" customFormat="1">
      <c r="A1582" s="14"/>
      <c r="B1582" s="244"/>
      <c r="C1582" s="245"/>
      <c r="D1582" s="235" t="s">
        <v>194</v>
      </c>
      <c r="E1582" s="245"/>
      <c r="F1582" s="247" t="s">
        <v>1868</v>
      </c>
      <c r="G1582" s="245"/>
      <c r="H1582" s="248">
        <v>29.303999999999998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194</v>
      </c>
      <c r="AU1582" s="254" t="s">
        <v>84</v>
      </c>
      <c r="AV1582" s="14" t="s">
        <v>84</v>
      </c>
      <c r="AW1582" s="14" t="s">
        <v>4</v>
      </c>
      <c r="AX1582" s="14" t="s">
        <v>82</v>
      </c>
      <c r="AY1582" s="254" t="s">
        <v>183</v>
      </c>
    </row>
    <row r="1583" s="2" customFormat="1" ht="16.5" customHeight="1">
      <c r="A1583" s="40"/>
      <c r="B1583" s="41"/>
      <c r="C1583" s="215" t="s">
        <v>1869</v>
      </c>
      <c r="D1583" s="215" t="s">
        <v>185</v>
      </c>
      <c r="E1583" s="216" t="s">
        <v>1870</v>
      </c>
      <c r="F1583" s="217" t="s">
        <v>1871</v>
      </c>
      <c r="G1583" s="218" t="s">
        <v>304</v>
      </c>
      <c r="H1583" s="219">
        <v>862.80999999999995</v>
      </c>
      <c r="I1583" s="220"/>
      <c r="J1583" s="221">
        <f>ROUND(I1583*H1583,2)</f>
        <v>0</v>
      </c>
      <c r="K1583" s="217" t="s">
        <v>189</v>
      </c>
      <c r="L1583" s="46"/>
      <c r="M1583" s="222" t="s">
        <v>19</v>
      </c>
      <c r="N1583" s="223" t="s">
        <v>46</v>
      </c>
      <c r="O1583" s="86"/>
      <c r="P1583" s="224">
        <f>O1583*H1583</f>
        <v>0</v>
      </c>
      <c r="Q1583" s="224">
        <v>0</v>
      </c>
      <c r="R1583" s="224">
        <f>Q1583*H1583</f>
        <v>0</v>
      </c>
      <c r="S1583" s="224">
        <v>0</v>
      </c>
      <c r="T1583" s="225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26" t="s">
        <v>277</v>
      </c>
      <c r="AT1583" s="226" t="s">
        <v>185</v>
      </c>
      <c r="AU1583" s="226" t="s">
        <v>84</v>
      </c>
      <c r="AY1583" s="19" t="s">
        <v>183</v>
      </c>
      <c r="BE1583" s="227">
        <f>IF(N1583="základní",J1583,0)</f>
        <v>0</v>
      </c>
      <c r="BF1583" s="227">
        <f>IF(N1583="snížená",J1583,0)</f>
        <v>0</v>
      </c>
      <c r="BG1583" s="227">
        <f>IF(N1583="zákl. přenesená",J1583,0)</f>
        <v>0</v>
      </c>
      <c r="BH1583" s="227">
        <f>IF(N1583="sníž. přenesená",J1583,0)</f>
        <v>0</v>
      </c>
      <c r="BI1583" s="227">
        <f>IF(N1583="nulová",J1583,0)</f>
        <v>0</v>
      </c>
      <c r="BJ1583" s="19" t="s">
        <v>82</v>
      </c>
      <c r="BK1583" s="227">
        <f>ROUND(I1583*H1583,2)</f>
        <v>0</v>
      </c>
      <c r="BL1583" s="19" t="s">
        <v>277</v>
      </c>
      <c r="BM1583" s="226" t="s">
        <v>1872</v>
      </c>
    </row>
    <row r="1584" s="2" customFormat="1">
      <c r="A1584" s="40"/>
      <c r="B1584" s="41"/>
      <c r="C1584" s="42"/>
      <c r="D1584" s="228" t="s">
        <v>192</v>
      </c>
      <c r="E1584" s="42"/>
      <c r="F1584" s="229" t="s">
        <v>1873</v>
      </c>
      <c r="G1584" s="42"/>
      <c r="H1584" s="42"/>
      <c r="I1584" s="230"/>
      <c r="J1584" s="42"/>
      <c r="K1584" s="42"/>
      <c r="L1584" s="46"/>
      <c r="M1584" s="231"/>
      <c r="N1584" s="232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192</v>
      </c>
      <c r="AU1584" s="19" t="s">
        <v>84</v>
      </c>
    </row>
    <row r="1585" s="13" customFormat="1">
      <c r="A1585" s="13"/>
      <c r="B1585" s="233"/>
      <c r="C1585" s="234"/>
      <c r="D1585" s="235" t="s">
        <v>194</v>
      </c>
      <c r="E1585" s="236" t="s">
        <v>19</v>
      </c>
      <c r="F1585" s="237" t="s">
        <v>1874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194</v>
      </c>
      <c r="AU1585" s="243" t="s">
        <v>84</v>
      </c>
      <c r="AV1585" s="13" t="s">
        <v>82</v>
      </c>
      <c r="AW1585" s="13" t="s">
        <v>36</v>
      </c>
      <c r="AX1585" s="13" t="s">
        <v>75</v>
      </c>
      <c r="AY1585" s="243" t="s">
        <v>183</v>
      </c>
    </row>
    <row r="1586" s="13" customFormat="1">
      <c r="A1586" s="13"/>
      <c r="B1586" s="233"/>
      <c r="C1586" s="234"/>
      <c r="D1586" s="235" t="s">
        <v>194</v>
      </c>
      <c r="E1586" s="236" t="s">
        <v>19</v>
      </c>
      <c r="F1586" s="237" t="s">
        <v>1391</v>
      </c>
      <c r="G1586" s="234"/>
      <c r="H1586" s="236" t="s">
        <v>19</v>
      </c>
      <c r="I1586" s="238"/>
      <c r="J1586" s="234"/>
      <c r="K1586" s="234"/>
      <c r="L1586" s="239"/>
      <c r="M1586" s="240"/>
      <c r="N1586" s="241"/>
      <c r="O1586" s="241"/>
      <c r="P1586" s="241"/>
      <c r="Q1586" s="241"/>
      <c r="R1586" s="241"/>
      <c r="S1586" s="241"/>
      <c r="T1586" s="24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3" t="s">
        <v>194</v>
      </c>
      <c r="AU1586" s="243" t="s">
        <v>84</v>
      </c>
      <c r="AV1586" s="13" t="s">
        <v>82</v>
      </c>
      <c r="AW1586" s="13" t="s">
        <v>36</v>
      </c>
      <c r="AX1586" s="13" t="s">
        <v>75</v>
      </c>
      <c r="AY1586" s="243" t="s">
        <v>183</v>
      </c>
    </row>
    <row r="1587" s="13" customFormat="1">
      <c r="A1587" s="13"/>
      <c r="B1587" s="233"/>
      <c r="C1587" s="234"/>
      <c r="D1587" s="235" t="s">
        <v>194</v>
      </c>
      <c r="E1587" s="236" t="s">
        <v>19</v>
      </c>
      <c r="F1587" s="237" t="s">
        <v>1191</v>
      </c>
      <c r="G1587" s="234"/>
      <c r="H1587" s="236" t="s">
        <v>19</v>
      </c>
      <c r="I1587" s="238"/>
      <c r="J1587" s="234"/>
      <c r="K1587" s="234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194</v>
      </c>
      <c r="AU1587" s="243" t="s">
        <v>84</v>
      </c>
      <c r="AV1587" s="13" t="s">
        <v>82</v>
      </c>
      <c r="AW1587" s="13" t="s">
        <v>36</v>
      </c>
      <c r="AX1587" s="13" t="s">
        <v>75</v>
      </c>
      <c r="AY1587" s="243" t="s">
        <v>183</v>
      </c>
    </row>
    <row r="1588" s="13" customFormat="1">
      <c r="A1588" s="13"/>
      <c r="B1588" s="233"/>
      <c r="C1588" s="234"/>
      <c r="D1588" s="235" t="s">
        <v>194</v>
      </c>
      <c r="E1588" s="236" t="s">
        <v>19</v>
      </c>
      <c r="F1588" s="237" t="s">
        <v>1392</v>
      </c>
      <c r="G1588" s="234"/>
      <c r="H1588" s="236" t="s">
        <v>19</v>
      </c>
      <c r="I1588" s="238"/>
      <c r="J1588" s="234"/>
      <c r="K1588" s="234"/>
      <c r="L1588" s="239"/>
      <c r="M1588" s="240"/>
      <c r="N1588" s="241"/>
      <c r="O1588" s="241"/>
      <c r="P1588" s="241"/>
      <c r="Q1588" s="241"/>
      <c r="R1588" s="241"/>
      <c r="S1588" s="241"/>
      <c r="T1588" s="24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3" t="s">
        <v>194</v>
      </c>
      <c r="AU1588" s="243" t="s">
        <v>84</v>
      </c>
      <c r="AV1588" s="13" t="s">
        <v>82</v>
      </c>
      <c r="AW1588" s="13" t="s">
        <v>36</v>
      </c>
      <c r="AX1588" s="13" t="s">
        <v>75</v>
      </c>
      <c r="AY1588" s="243" t="s">
        <v>183</v>
      </c>
    </row>
    <row r="1589" s="14" customFormat="1">
      <c r="A1589" s="14"/>
      <c r="B1589" s="244"/>
      <c r="C1589" s="245"/>
      <c r="D1589" s="235" t="s">
        <v>194</v>
      </c>
      <c r="E1589" s="246" t="s">
        <v>19</v>
      </c>
      <c r="F1589" s="247" t="s">
        <v>1393</v>
      </c>
      <c r="G1589" s="245"/>
      <c r="H1589" s="248">
        <v>724.07000000000005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4" t="s">
        <v>194</v>
      </c>
      <c r="AU1589" s="254" t="s">
        <v>84</v>
      </c>
      <c r="AV1589" s="14" t="s">
        <v>84</v>
      </c>
      <c r="AW1589" s="14" t="s">
        <v>36</v>
      </c>
      <c r="AX1589" s="14" t="s">
        <v>75</v>
      </c>
      <c r="AY1589" s="254" t="s">
        <v>183</v>
      </c>
    </row>
    <row r="1590" s="13" customFormat="1">
      <c r="A1590" s="13"/>
      <c r="B1590" s="233"/>
      <c r="C1590" s="234"/>
      <c r="D1590" s="235" t="s">
        <v>194</v>
      </c>
      <c r="E1590" s="236" t="s">
        <v>19</v>
      </c>
      <c r="F1590" s="237" t="s">
        <v>1394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194</v>
      </c>
      <c r="AU1590" s="243" t="s">
        <v>84</v>
      </c>
      <c r="AV1590" s="13" t="s">
        <v>82</v>
      </c>
      <c r="AW1590" s="13" t="s">
        <v>36</v>
      </c>
      <c r="AX1590" s="13" t="s">
        <v>75</v>
      </c>
      <c r="AY1590" s="243" t="s">
        <v>183</v>
      </c>
    </row>
    <row r="1591" s="13" customFormat="1">
      <c r="A1591" s="13"/>
      <c r="B1591" s="233"/>
      <c r="C1591" s="234"/>
      <c r="D1591" s="235" t="s">
        <v>194</v>
      </c>
      <c r="E1591" s="236" t="s">
        <v>19</v>
      </c>
      <c r="F1591" s="237" t="s">
        <v>1191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194</v>
      </c>
      <c r="AU1591" s="243" t="s">
        <v>84</v>
      </c>
      <c r="AV1591" s="13" t="s">
        <v>82</v>
      </c>
      <c r="AW1591" s="13" t="s">
        <v>36</v>
      </c>
      <c r="AX1591" s="13" t="s">
        <v>75</v>
      </c>
      <c r="AY1591" s="243" t="s">
        <v>183</v>
      </c>
    </row>
    <row r="1592" s="13" customFormat="1">
      <c r="A1592" s="13"/>
      <c r="B1592" s="233"/>
      <c r="C1592" s="234"/>
      <c r="D1592" s="235" t="s">
        <v>194</v>
      </c>
      <c r="E1592" s="236" t="s">
        <v>19</v>
      </c>
      <c r="F1592" s="237" t="s">
        <v>1395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194</v>
      </c>
      <c r="AU1592" s="243" t="s">
        <v>84</v>
      </c>
      <c r="AV1592" s="13" t="s">
        <v>82</v>
      </c>
      <c r="AW1592" s="13" t="s">
        <v>36</v>
      </c>
      <c r="AX1592" s="13" t="s">
        <v>75</v>
      </c>
      <c r="AY1592" s="243" t="s">
        <v>183</v>
      </c>
    </row>
    <row r="1593" s="14" customFormat="1">
      <c r="A1593" s="14"/>
      <c r="B1593" s="244"/>
      <c r="C1593" s="245"/>
      <c r="D1593" s="235" t="s">
        <v>194</v>
      </c>
      <c r="E1593" s="246" t="s">
        <v>19</v>
      </c>
      <c r="F1593" s="247" t="s">
        <v>1396</v>
      </c>
      <c r="G1593" s="245"/>
      <c r="H1593" s="248">
        <v>89.480000000000004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194</v>
      </c>
      <c r="AU1593" s="254" t="s">
        <v>84</v>
      </c>
      <c r="AV1593" s="14" t="s">
        <v>84</v>
      </c>
      <c r="AW1593" s="14" t="s">
        <v>36</v>
      </c>
      <c r="AX1593" s="14" t="s">
        <v>75</v>
      </c>
      <c r="AY1593" s="254" t="s">
        <v>183</v>
      </c>
    </row>
    <row r="1594" s="13" customFormat="1">
      <c r="A1594" s="13"/>
      <c r="B1594" s="233"/>
      <c r="C1594" s="234"/>
      <c r="D1594" s="235" t="s">
        <v>194</v>
      </c>
      <c r="E1594" s="236" t="s">
        <v>19</v>
      </c>
      <c r="F1594" s="237" t="s">
        <v>1397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194</v>
      </c>
      <c r="AU1594" s="243" t="s">
        <v>84</v>
      </c>
      <c r="AV1594" s="13" t="s">
        <v>82</v>
      </c>
      <c r="AW1594" s="13" t="s">
        <v>36</v>
      </c>
      <c r="AX1594" s="13" t="s">
        <v>75</v>
      </c>
      <c r="AY1594" s="243" t="s">
        <v>183</v>
      </c>
    </row>
    <row r="1595" s="13" customFormat="1">
      <c r="A1595" s="13"/>
      <c r="B1595" s="233"/>
      <c r="C1595" s="234"/>
      <c r="D1595" s="235" t="s">
        <v>194</v>
      </c>
      <c r="E1595" s="236" t="s">
        <v>19</v>
      </c>
      <c r="F1595" s="237" t="s">
        <v>1191</v>
      </c>
      <c r="G1595" s="234"/>
      <c r="H1595" s="236" t="s">
        <v>19</v>
      </c>
      <c r="I1595" s="238"/>
      <c r="J1595" s="234"/>
      <c r="K1595" s="234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194</v>
      </c>
      <c r="AU1595" s="243" t="s">
        <v>84</v>
      </c>
      <c r="AV1595" s="13" t="s">
        <v>82</v>
      </c>
      <c r="AW1595" s="13" t="s">
        <v>36</v>
      </c>
      <c r="AX1595" s="13" t="s">
        <v>75</v>
      </c>
      <c r="AY1595" s="243" t="s">
        <v>183</v>
      </c>
    </row>
    <row r="1596" s="13" customFormat="1">
      <c r="A1596" s="13"/>
      <c r="B1596" s="233"/>
      <c r="C1596" s="234"/>
      <c r="D1596" s="235" t="s">
        <v>194</v>
      </c>
      <c r="E1596" s="236" t="s">
        <v>19</v>
      </c>
      <c r="F1596" s="237" t="s">
        <v>1398</v>
      </c>
      <c r="G1596" s="234"/>
      <c r="H1596" s="236" t="s">
        <v>19</v>
      </c>
      <c r="I1596" s="238"/>
      <c r="J1596" s="234"/>
      <c r="K1596" s="234"/>
      <c r="L1596" s="239"/>
      <c r="M1596" s="240"/>
      <c r="N1596" s="241"/>
      <c r="O1596" s="241"/>
      <c r="P1596" s="241"/>
      <c r="Q1596" s="241"/>
      <c r="R1596" s="241"/>
      <c r="S1596" s="241"/>
      <c r="T1596" s="24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3" t="s">
        <v>194</v>
      </c>
      <c r="AU1596" s="243" t="s">
        <v>84</v>
      </c>
      <c r="AV1596" s="13" t="s">
        <v>82</v>
      </c>
      <c r="AW1596" s="13" t="s">
        <v>36</v>
      </c>
      <c r="AX1596" s="13" t="s">
        <v>75</v>
      </c>
      <c r="AY1596" s="243" t="s">
        <v>183</v>
      </c>
    </row>
    <row r="1597" s="14" customFormat="1">
      <c r="A1597" s="14"/>
      <c r="B1597" s="244"/>
      <c r="C1597" s="245"/>
      <c r="D1597" s="235" t="s">
        <v>194</v>
      </c>
      <c r="E1597" s="246" t="s">
        <v>19</v>
      </c>
      <c r="F1597" s="247" t="s">
        <v>1399</v>
      </c>
      <c r="G1597" s="245"/>
      <c r="H1597" s="248">
        <v>15.060000000000001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194</v>
      </c>
      <c r="AU1597" s="254" t="s">
        <v>84</v>
      </c>
      <c r="AV1597" s="14" t="s">
        <v>84</v>
      </c>
      <c r="AW1597" s="14" t="s">
        <v>36</v>
      </c>
      <c r="AX1597" s="14" t="s">
        <v>75</v>
      </c>
      <c r="AY1597" s="254" t="s">
        <v>183</v>
      </c>
    </row>
    <row r="1598" s="13" customFormat="1">
      <c r="A1598" s="13"/>
      <c r="B1598" s="233"/>
      <c r="C1598" s="234"/>
      <c r="D1598" s="235" t="s">
        <v>194</v>
      </c>
      <c r="E1598" s="236" t="s">
        <v>19</v>
      </c>
      <c r="F1598" s="237" t="s">
        <v>1400</v>
      </c>
      <c r="G1598" s="234"/>
      <c r="H1598" s="236" t="s">
        <v>19</v>
      </c>
      <c r="I1598" s="238"/>
      <c r="J1598" s="234"/>
      <c r="K1598" s="234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194</v>
      </c>
      <c r="AU1598" s="243" t="s">
        <v>84</v>
      </c>
      <c r="AV1598" s="13" t="s">
        <v>82</v>
      </c>
      <c r="AW1598" s="13" t="s">
        <v>36</v>
      </c>
      <c r="AX1598" s="13" t="s">
        <v>75</v>
      </c>
      <c r="AY1598" s="243" t="s">
        <v>183</v>
      </c>
    </row>
    <row r="1599" s="13" customFormat="1">
      <c r="A1599" s="13"/>
      <c r="B1599" s="233"/>
      <c r="C1599" s="234"/>
      <c r="D1599" s="235" t="s">
        <v>194</v>
      </c>
      <c r="E1599" s="236" t="s">
        <v>19</v>
      </c>
      <c r="F1599" s="237" t="s">
        <v>1191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194</v>
      </c>
      <c r="AU1599" s="243" t="s">
        <v>84</v>
      </c>
      <c r="AV1599" s="13" t="s">
        <v>82</v>
      </c>
      <c r="AW1599" s="13" t="s">
        <v>36</v>
      </c>
      <c r="AX1599" s="13" t="s">
        <v>75</v>
      </c>
      <c r="AY1599" s="243" t="s">
        <v>183</v>
      </c>
    </row>
    <row r="1600" s="13" customFormat="1">
      <c r="A1600" s="13"/>
      <c r="B1600" s="233"/>
      <c r="C1600" s="234"/>
      <c r="D1600" s="235" t="s">
        <v>194</v>
      </c>
      <c r="E1600" s="236" t="s">
        <v>19</v>
      </c>
      <c r="F1600" s="237" t="s">
        <v>1401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194</v>
      </c>
      <c r="AU1600" s="243" t="s">
        <v>84</v>
      </c>
      <c r="AV1600" s="13" t="s">
        <v>82</v>
      </c>
      <c r="AW1600" s="13" t="s">
        <v>36</v>
      </c>
      <c r="AX1600" s="13" t="s">
        <v>75</v>
      </c>
      <c r="AY1600" s="243" t="s">
        <v>183</v>
      </c>
    </row>
    <row r="1601" s="14" customFormat="1">
      <c r="A1601" s="14"/>
      <c r="B1601" s="244"/>
      <c r="C1601" s="245"/>
      <c r="D1601" s="235" t="s">
        <v>194</v>
      </c>
      <c r="E1601" s="246" t="s">
        <v>19</v>
      </c>
      <c r="F1601" s="247" t="s">
        <v>224</v>
      </c>
      <c r="G1601" s="245"/>
      <c r="H1601" s="248">
        <v>9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194</v>
      </c>
      <c r="AU1601" s="254" t="s">
        <v>84</v>
      </c>
      <c r="AV1601" s="14" t="s">
        <v>84</v>
      </c>
      <c r="AW1601" s="14" t="s">
        <v>36</v>
      </c>
      <c r="AX1601" s="14" t="s">
        <v>75</v>
      </c>
      <c r="AY1601" s="254" t="s">
        <v>183</v>
      </c>
    </row>
    <row r="1602" s="13" customFormat="1">
      <c r="A1602" s="13"/>
      <c r="B1602" s="233"/>
      <c r="C1602" s="234"/>
      <c r="D1602" s="235" t="s">
        <v>194</v>
      </c>
      <c r="E1602" s="236" t="s">
        <v>19</v>
      </c>
      <c r="F1602" s="237" t="s">
        <v>1402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194</v>
      </c>
      <c r="AU1602" s="243" t="s">
        <v>84</v>
      </c>
      <c r="AV1602" s="13" t="s">
        <v>82</v>
      </c>
      <c r="AW1602" s="13" t="s">
        <v>36</v>
      </c>
      <c r="AX1602" s="13" t="s">
        <v>75</v>
      </c>
      <c r="AY1602" s="243" t="s">
        <v>183</v>
      </c>
    </row>
    <row r="1603" s="13" customFormat="1">
      <c r="A1603" s="13"/>
      <c r="B1603" s="233"/>
      <c r="C1603" s="234"/>
      <c r="D1603" s="235" t="s">
        <v>194</v>
      </c>
      <c r="E1603" s="236" t="s">
        <v>19</v>
      </c>
      <c r="F1603" s="237" t="s">
        <v>1191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194</v>
      </c>
      <c r="AU1603" s="243" t="s">
        <v>84</v>
      </c>
      <c r="AV1603" s="13" t="s">
        <v>82</v>
      </c>
      <c r="AW1603" s="13" t="s">
        <v>36</v>
      </c>
      <c r="AX1603" s="13" t="s">
        <v>75</v>
      </c>
      <c r="AY1603" s="243" t="s">
        <v>183</v>
      </c>
    </row>
    <row r="1604" s="13" customFormat="1">
      <c r="A1604" s="13"/>
      <c r="B1604" s="233"/>
      <c r="C1604" s="234"/>
      <c r="D1604" s="235" t="s">
        <v>194</v>
      </c>
      <c r="E1604" s="236" t="s">
        <v>19</v>
      </c>
      <c r="F1604" s="237" t="s">
        <v>1192</v>
      </c>
      <c r="G1604" s="234"/>
      <c r="H1604" s="236" t="s">
        <v>19</v>
      </c>
      <c r="I1604" s="238"/>
      <c r="J1604" s="234"/>
      <c r="K1604" s="234"/>
      <c r="L1604" s="239"/>
      <c r="M1604" s="240"/>
      <c r="N1604" s="241"/>
      <c r="O1604" s="241"/>
      <c r="P1604" s="241"/>
      <c r="Q1604" s="241"/>
      <c r="R1604" s="241"/>
      <c r="S1604" s="241"/>
      <c r="T1604" s="24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3" t="s">
        <v>194</v>
      </c>
      <c r="AU1604" s="243" t="s">
        <v>84</v>
      </c>
      <c r="AV1604" s="13" t="s">
        <v>82</v>
      </c>
      <c r="AW1604" s="13" t="s">
        <v>36</v>
      </c>
      <c r="AX1604" s="13" t="s">
        <v>75</v>
      </c>
      <c r="AY1604" s="243" t="s">
        <v>183</v>
      </c>
    </row>
    <row r="1605" s="14" customFormat="1">
      <c r="A1605" s="14"/>
      <c r="B1605" s="244"/>
      <c r="C1605" s="245"/>
      <c r="D1605" s="235" t="s">
        <v>194</v>
      </c>
      <c r="E1605" s="246" t="s">
        <v>19</v>
      </c>
      <c r="F1605" s="247" t="s">
        <v>1385</v>
      </c>
      <c r="G1605" s="245"/>
      <c r="H1605" s="248">
        <v>12.6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194</v>
      </c>
      <c r="AU1605" s="254" t="s">
        <v>84</v>
      </c>
      <c r="AV1605" s="14" t="s">
        <v>84</v>
      </c>
      <c r="AW1605" s="14" t="s">
        <v>36</v>
      </c>
      <c r="AX1605" s="14" t="s">
        <v>75</v>
      </c>
      <c r="AY1605" s="254" t="s">
        <v>183</v>
      </c>
    </row>
    <row r="1606" s="13" customFormat="1">
      <c r="A1606" s="13"/>
      <c r="B1606" s="233"/>
      <c r="C1606" s="234"/>
      <c r="D1606" s="235" t="s">
        <v>194</v>
      </c>
      <c r="E1606" s="236" t="s">
        <v>19</v>
      </c>
      <c r="F1606" s="237" t="s">
        <v>1383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194</v>
      </c>
      <c r="AU1606" s="243" t="s">
        <v>84</v>
      </c>
      <c r="AV1606" s="13" t="s">
        <v>82</v>
      </c>
      <c r="AW1606" s="13" t="s">
        <v>36</v>
      </c>
      <c r="AX1606" s="13" t="s">
        <v>75</v>
      </c>
      <c r="AY1606" s="243" t="s">
        <v>183</v>
      </c>
    </row>
    <row r="1607" s="13" customFormat="1">
      <c r="A1607" s="13"/>
      <c r="B1607" s="233"/>
      <c r="C1607" s="234"/>
      <c r="D1607" s="235" t="s">
        <v>194</v>
      </c>
      <c r="E1607" s="236" t="s">
        <v>19</v>
      </c>
      <c r="F1607" s="237" t="s">
        <v>1191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194</v>
      </c>
      <c r="AU1607" s="243" t="s">
        <v>84</v>
      </c>
      <c r="AV1607" s="13" t="s">
        <v>82</v>
      </c>
      <c r="AW1607" s="13" t="s">
        <v>36</v>
      </c>
      <c r="AX1607" s="13" t="s">
        <v>75</v>
      </c>
      <c r="AY1607" s="243" t="s">
        <v>183</v>
      </c>
    </row>
    <row r="1608" s="13" customFormat="1">
      <c r="A1608" s="13"/>
      <c r="B1608" s="233"/>
      <c r="C1608" s="234"/>
      <c r="D1608" s="235" t="s">
        <v>194</v>
      </c>
      <c r="E1608" s="236" t="s">
        <v>19</v>
      </c>
      <c r="F1608" s="237" t="s">
        <v>1384</v>
      </c>
      <c r="G1608" s="234"/>
      <c r="H1608" s="236" t="s">
        <v>19</v>
      </c>
      <c r="I1608" s="238"/>
      <c r="J1608" s="234"/>
      <c r="K1608" s="234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194</v>
      </c>
      <c r="AU1608" s="243" t="s">
        <v>84</v>
      </c>
      <c r="AV1608" s="13" t="s">
        <v>82</v>
      </c>
      <c r="AW1608" s="13" t="s">
        <v>36</v>
      </c>
      <c r="AX1608" s="13" t="s">
        <v>75</v>
      </c>
      <c r="AY1608" s="243" t="s">
        <v>183</v>
      </c>
    </row>
    <row r="1609" s="14" customFormat="1">
      <c r="A1609" s="14"/>
      <c r="B1609" s="244"/>
      <c r="C1609" s="245"/>
      <c r="D1609" s="235" t="s">
        <v>194</v>
      </c>
      <c r="E1609" s="246" t="s">
        <v>19</v>
      </c>
      <c r="F1609" s="247" t="s">
        <v>1385</v>
      </c>
      <c r="G1609" s="245"/>
      <c r="H1609" s="248">
        <v>12.6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194</v>
      </c>
      <c r="AU1609" s="254" t="s">
        <v>84</v>
      </c>
      <c r="AV1609" s="14" t="s">
        <v>84</v>
      </c>
      <c r="AW1609" s="14" t="s">
        <v>36</v>
      </c>
      <c r="AX1609" s="14" t="s">
        <v>75</v>
      </c>
      <c r="AY1609" s="254" t="s">
        <v>183</v>
      </c>
    </row>
    <row r="1610" s="15" customFormat="1">
      <c r="A1610" s="15"/>
      <c r="B1610" s="259"/>
      <c r="C1610" s="260"/>
      <c r="D1610" s="235" t="s">
        <v>194</v>
      </c>
      <c r="E1610" s="261" t="s">
        <v>19</v>
      </c>
      <c r="F1610" s="262" t="s">
        <v>320</v>
      </c>
      <c r="G1610" s="260"/>
      <c r="H1610" s="263">
        <v>862.80999999999995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69" t="s">
        <v>194</v>
      </c>
      <c r="AU1610" s="269" t="s">
        <v>84</v>
      </c>
      <c r="AV1610" s="15" t="s">
        <v>190</v>
      </c>
      <c r="AW1610" s="15" t="s">
        <v>36</v>
      </c>
      <c r="AX1610" s="15" t="s">
        <v>82</v>
      </c>
      <c r="AY1610" s="269" t="s">
        <v>183</v>
      </c>
    </row>
    <row r="1611" s="2" customFormat="1" ht="16.5" customHeight="1">
      <c r="A1611" s="40"/>
      <c r="B1611" s="41"/>
      <c r="C1611" s="270" t="s">
        <v>621</v>
      </c>
      <c r="D1611" s="270" t="s">
        <v>348</v>
      </c>
      <c r="E1611" s="271" t="s">
        <v>1875</v>
      </c>
      <c r="F1611" s="272" t="s">
        <v>1876</v>
      </c>
      <c r="G1611" s="273" t="s">
        <v>304</v>
      </c>
      <c r="H1611" s="274">
        <v>906.14999999999998</v>
      </c>
      <c r="I1611" s="275"/>
      <c r="J1611" s="276">
        <f>ROUND(I1611*H1611,2)</f>
        <v>0</v>
      </c>
      <c r="K1611" s="272" t="s">
        <v>189</v>
      </c>
      <c r="L1611" s="277"/>
      <c r="M1611" s="278" t="s">
        <v>19</v>
      </c>
      <c r="N1611" s="279" t="s">
        <v>46</v>
      </c>
      <c r="O1611" s="86"/>
      <c r="P1611" s="224">
        <f>O1611*H1611</f>
        <v>0</v>
      </c>
      <c r="Q1611" s="224">
        <v>0.001</v>
      </c>
      <c r="R1611" s="224">
        <f>Q1611*H1611</f>
        <v>0.90615000000000001</v>
      </c>
      <c r="S1611" s="224">
        <v>0</v>
      </c>
      <c r="T1611" s="225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6" t="s">
        <v>370</v>
      </c>
      <c r="AT1611" s="226" t="s">
        <v>348</v>
      </c>
      <c r="AU1611" s="226" t="s">
        <v>84</v>
      </c>
      <c r="AY1611" s="19" t="s">
        <v>183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19" t="s">
        <v>82</v>
      </c>
      <c r="BK1611" s="227">
        <f>ROUND(I1611*H1611,2)</f>
        <v>0</v>
      </c>
      <c r="BL1611" s="19" t="s">
        <v>277</v>
      </c>
      <c r="BM1611" s="226" t="s">
        <v>1877</v>
      </c>
    </row>
    <row r="1612" s="14" customFormat="1">
      <c r="A1612" s="14"/>
      <c r="B1612" s="244"/>
      <c r="C1612" s="245"/>
      <c r="D1612" s="235" t="s">
        <v>194</v>
      </c>
      <c r="E1612" s="245"/>
      <c r="F1612" s="247" t="s">
        <v>1878</v>
      </c>
      <c r="G1612" s="245"/>
      <c r="H1612" s="248">
        <v>906.14999999999998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194</v>
      </c>
      <c r="AU1612" s="254" t="s">
        <v>84</v>
      </c>
      <c r="AV1612" s="14" t="s">
        <v>84</v>
      </c>
      <c r="AW1612" s="14" t="s">
        <v>4</v>
      </c>
      <c r="AX1612" s="14" t="s">
        <v>82</v>
      </c>
      <c r="AY1612" s="254" t="s">
        <v>183</v>
      </c>
    </row>
    <row r="1613" s="2" customFormat="1" ht="16.5" customHeight="1">
      <c r="A1613" s="40"/>
      <c r="B1613" s="41"/>
      <c r="C1613" s="215" t="s">
        <v>1879</v>
      </c>
      <c r="D1613" s="215" t="s">
        <v>185</v>
      </c>
      <c r="E1613" s="216" t="s">
        <v>1880</v>
      </c>
      <c r="F1613" s="217" t="s">
        <v>1881</v>
      </c>
      <c r="G1613" s="218" t="s">
        <v>304</v>
      </c>
      <c r="H1613" s="219">
        <v>862.80999999999995</v>
      </c>
      <c r="I1613" s="220"/>
      <c r="J1613" s="221">
        <f>ROUND(I1613*H1613,2)</f>
        <v>0</v>
      </c>
      <c r="K1613" s="217" t="s">
        <v>189</v>
      </c>
      <c r="L1613" s="46"/>
      <c r="M1613" s="222" t="s">
        <v>19</v>
      </c>
      <c r="N1613" s="223" t="s">
        <v>46</v>
      </c>
      <c r="O1613" s="86"/>
      <c r="P1613" s="224">
        <f>O1613*H1613</f>
        <v>0</v>
      </c>
      <c r="Q1613" s="224">
        <v>0</v>
      </c>
      <c r="R1613" s="224">
        <f>Q1613*H1613</f>
        <v>0</v>
      </c>
      <c r="S1613" s="224">
        <v>0</v>
      </c>
      <c r="T1613" s="225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26" t="s">
        <v>277</v>
      </c>
      <c r="AT1613" s="226" t="s">
        <v>185</v>
      </c>
      <c r="AU1613" s="226" t="s">
        <v>84</v>
      </c>
      <c r="AY1613" s="19" t="s">
        <v>183</v>
      </c>
      <c r="BE1613" s="227">
        <f>IF(N1613="základní",J1613,0)</f>
        <v>0</v>
      </c>
      <c r="BF1613" s="227">
        <f>IF(N1613="snížená",J1613,0)</f>
        <v>0</v>
      </c>
      <c r="BG1613" s="227">
        <f>IF(N1613="zákl. přenesená",J1613,0)</f>
        <v>0</v>
      </c>
      <c r="BH1613" s="227">
        <f>IF(N1613="sníž. přenesená",J1613,0)</f>
        <v>0</v>
      </c>
      <c r="BI1613" s="227">
        <f>IF(N1613="nulová",J1613,0)</f>
        <v>0</v>
      </c>
      <c r="BJ1613" s="19" t="s">
        <v>82</v>
      </c>
      <c r="BK1613" s="227">
        <f>ROUND(I1613*H1613,2)</f>
        <v>0</v>
      </c>
      <c r="BL1613" s="19" t="s">
        <v>277</v>
      </c>
      <c r="BM1613" s="226" t="s">
        <v>1882</v>
      </c>
    </row>
    <row r="1614" s="2" customFormat="1">
      <c r="A1614" s="40"/>
      <c r="B1614" s="41"/>
      <c r="C1614" s="42"/>
      <c r="D1614" s="228" t="s">
        <v>192</v>
      </c>
      <c r="E1614" s="42"/>
      <c r="F1614" s="229" t="s">
        <v>1883</v>
      </c>
      <c r="G1614" s="42"/>
      <c r="H1614" s="42"/>
      <c r="I1614" s="230"/>
      <c r="J1614" s="42"/>
      <c r="K1614" s="42"/>
      <c r="L1614" s="46"/>
      <c r="M1614" s="231"/>
      <c r="N1614" s="232"/>
      <c r="O1614" s="86"/>
      <c r="P1614" s="86"/>
      <c r="Q1614" s="86"/>
      <c r="R1614" s="86"/>
      <c r="S1614" s="86"/>
      <c r="T1614" s="87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T1614" s="19" t="s">
        <v>192</v>
      </c>
      <c r="AU1614" s="19" t="s">
        <v>84</v>
      </c>
    </row>
    <row r="1615" s="13" customFormat="1">
      <c r="A1615" s="13"/>
      <c r="B1615" s="233"/>
      <c r="C1615" s="234"/>
      <c r="D1615" s="235" t="s">
        <v>194</v>
      </c>
      <c r="E1615" s="236" t="s">
        <v>19</v>
      </c>
      <c r="F1615" s="237" t="s">
        <v>1884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194</v>
      </c>
      <c r="AU1615" s="243" t="s">
        <v>84</v>
      </c>
      <c r="AV1615" s="13" t="s">
        <v>82</v>
      </c>
      <c r="AW1615" s="13" t="s">
        <v>36</v>
      </c>
      <c r="AX1615" s="13" t="s">
        <v>75</v>
      </c>
      <c r="AY1615" s="243" t="s">
        <v>183</v>
      </c>
    </row>
    <row r="1616" s="13" customFormat="1">
      <c r="A1616" s="13"/>
      <c r="B1616" s="233"/>
      <c r="C1616" s="234"/>
      <c r="D1616" s="235" t="s">
        <v>194</v>
      </c>
      <c r="E1616" s="236" t="s">
        <v>19</v>
      </c>
      <c r="F1616" s="237" t="s">
        <v>1391</v>
      </c>
      <c r="G1616" s="234"/>
      <c r="H1616" s="236" t="s">
        <v>19</v>
      </c>
      <c r="I1616" s="238"/>
      <c r="J1616" s="234"/>
      <c r="K1616" s="234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194</v>
      </c>
      <c r="AU1616" s="243" t="s">
        <v>84</v>
      </c>
      <c r="AV1616" s="13" t="s">
        <v>82</v>
      </c>
      <c r="AW1616" s="13" t="s">
        <v>36</v>
      </c>
      <c r="AX1616" s="13" t="s">
        <v>75</v>
      </c>
      <c r="AY1616" s="243" t="s">
        <v>183</v>
      </c>
    </row>
    <row r="1617" s="13" customFormat="1">
      <c r="A1617" s="13"/>
      <c r="B1617" s="233"/>
      <c r="C1617" s="234"/>
      <c r="D1617" s="235" t="s">
        <v>194</v>
      </c>
      <c r="E1617" s="236" t="s">
        <v>19</v>
      </c>
      <c r="F1617" s="237" t="s">
        <v>1191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194</v>
      </c>
      <c r="AU1617" s="243" t="s">
        <v>84</v>
      </c>
      <c r="AV1617" s="13" t="s">
        <v>82</v>
      </c>
      <c r="AW1617" s="13" t="s">
        <v>36</v>
      </c>
      <c r="AX1617" s="13" t="s">
        <v>75</v>
      </c>
      <c r="AY1617" s="243" t="s">
        <v>183</v>
      </c>
    </row>
    <row r="1618" s="13" customFormat="1">
      <c r="A1618" s="13"/>
      <c r="B1618" s="233"/>
      <c r="C1618" s="234"/>
      <c r="D1618" s="235" t="s">
        <v>194</v>
      </c>
      <c r="E1618" s="236" t="s">
        <v>19</v>
      </c>
      <c r="F1618" s="237" t="s">
        <v>1392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194</v>
      </c>
      <c r="AU1618" s="243" t="s">
        <v>84</v>
      </c>
      <c r="AV1618" s="13" t="s">
        <v>82</v>
      </c>
      <c r="AW1618" s="13" t="s">
        <v>36</v>
      </c>
      <c r="AX1618" s="13" t="s">
        <v>75</v>
      </c>
      <c r="AY1618" s="243" t="s">
        <v>183</v>
      </c>
    </row>
    <row r="1619" s="14" customFormat="1">
      <c r="A1619" s="14"/>
      <c r="B1619" s="244"/>
      <c r="C1619" s="245"/>
      <c r="D1619" s="235" t="s">
        <v>194</v>
      </c>
      <c r="E1619" s="246" t="s">
        <v>19</v>
      </c>
      <c r="F1619" s="247" t="s">
        <v>1393</v>
      </c>
      <c r="G1619" s="245"/>
      <c r="H1619" s="248">
        <v>724.07000000000005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194</v>
      </c>
      <c r="AU1619" s="254" t="s">
        <v>84</v>
      </c>
      <c r="AV1619" s="14" t="s">
        <v>84</v>
      </c>
      <c r="AW1619" s="14" t="s">
        <v>36</v>
      </c>
      <c r="AX1619" s="14" t="s">
        <v>75</v>
      </c>
      <c r="AY1619" s="254" t="s">
        <v>183</v>
      </c>
    </row>
    <row r="1620" s="13" customFormat="1">
      <c r="A1620" s="13"/>
      <c r="B1620" s="233"/>
      <c r="C1620" s="234"/>
      <c r="D1620" s="235" t="s">
        <v>194</v>
      </c>
      <c r="E1620" s="236" t="s">
        <v>19</v>
      </c>
      <c r="F1620" s="237" t="s">
        <v>1394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194</v>
      </c>
      <c r="AU1620" s="243" t="s">
        <v>84</v>
      </c>
      <c r="AV1620" s="13" t="s">
        <v>82</v>
      </c>
      <c r="AW1620" s="13" t="s">
        <v>36</v>
      </c>
      <c r="AX1620" s="13" t="s">
        <v>75</v>
      </c>
      <c r="AY1620" s="243" t="s">
        <v>183</v>
      </c>
    </row>
    <row r="1621" s="13" customFormat="1">
      <c r="A1621" s="13"/>
      <c r="B1621" s="233"/>
      <c r="C1621" s="234"/>
      <c r="D1621" s="235" t="s">
        <v>194</v>
      </c>
      <c r="E1621" s="236" t="s">
        <v>19</v>
      </c>
      <c r="F1621" s="237" t="s">
        <v>1191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194</v>
      </c>
      <c r="AU1621" s="243" t="s">
        <v>84</v>
      </c>
      <c r="AV1621" s="13" t="s">
        <v>82</v>
      </c>
      <c r="AW1621" s="13" t="s">
        <v>36</v>
      </c>
      <c r="AX1621" s="13" t="s">
        <v>75</v>
      </c>
      <c r="AY1621" s="243" t="s">
        <v>183</v>
      </c>
    </row>
    <row r="1622" s="13" customFormat="1">
      <c r="A1622" s="13"/>
      <c r="B1622" s="233"/>
      <c r="C1622" s="234"/>
      <c r="D1622" s="235" t="s">
        <v>194</v>
      </c>
      <c r="E1622" s="236" t="s">
        <v>19</v>
      </c>
      <c r="F1622" s="237" t="s">
        <v>1395</v>
      </c>
      <c r="G1622" s="234"/>
      <c r="H1622" s="236" t="s">
        <v>19</v>
      </c>
      <c r="I1622" s="238"/>
      <c r="J1622" s="234"/>
      <c r="K1622" s="234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3" t="s">
        <v>194</v>
      </c>
      <c r="AU1622" s="243" t="s">
        <v>84</v>
      </c>
      <c r="AV1622" s="13" t="s">
        <v>82</v>
      </c>
      <c r="AW1622" s="13" t="s">
        <v>36</v>
      </c>
      <c r="AX1622" s="13" t="s">
        <v>75</v>
      </c>
      <c r="AY1622" s="243" t="s">
        <v>183</v>
      </c>
    </row>
    <row r="1623" s="14" customFormat="1">
      <c r="A1623" s="14"/>
      <c r="B1623" s="244"/>
      <c r="C1623" s="245"/>
      <c r="D1623" s="235" t="s">
        <v>194</v>
      </c>
      <c r="E1623" s="246" t="s">
        <v>19</v>
      </c>
      <c r="F1623" s="247" t="s">
        <v>1396</v>
      </c>
      <c r="G1623" s="245"/>
      <c r="H1623" s="248">
        <v>89.480000000000004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194</v>
      </c>
      <c r="AU1623" s="254" t="s">
        <v>84</v>
      </c>
      <c r="AV1623" s="14" t="s">
        <v>84</v>
      </c>
      <c r="AW1623" s="14" t="s">
        <v>36</v>
      </c>
      <c r="AX1623" s="14" t="s">
        <v>75</v>
      </c>
      <c r="AY1623" s="254" t="s">
        <v>183</v>
      </c>
    </row>
    <row r="1624" s="13" customFormat="1">
      <c r="A1624" s="13"/>
      <c r="B1624" s="233"/>
      <c r="C1624" s="234"/>
      <c r="D1624" s="235" t="s">
        <v>194</v>
      </c>
      <c r="E1624" s="236" t="s">
        <v>19</v>
      </c>
      <c r="F1624" s="237" t="s">
        <v>1397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194</v>
      </c>
      <c r="AU1624" s="243" t="s">
        <v>84</v>
      </c>
      <c r="AV1624" s="13" t="s">
        <v>82</v>
      </c>
      <c r="AW1624" s="13" t="s">
        <v>36</v>
      </c>
      <c r="AX1624" s="13" t="s">
        <v>75</v>
      </c>
      <c r="AY1624" s="243" t="s">
        <v>183</v>
      </c>
    </row>
    <row r="1625" s="13" customFormat="1">
      <c r="A1625" s="13"/>
      <c r="B1625" s="233"/>
      <c r="C1625" s="234"/>
      <c r="D1625" s="235" t="s">
        <v>194</v>
      </c>
      <c r="E1625" s="236" t="s">
        <v>19</v>
      </c>
      <c r="F1625" s="237" t="s">
        <v>1191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194</v>
      </c>
      <c r="AU1625" s="243" t="s">
        <v>84</v>
      </c>
      <c r="AV1625" s="13" t="s">
        <v>82</v>
      </c>
      <c r="AW1625" s="13" t="s">
        <v>36</v>
      </c>
      <c r="AX1625" s="13" t="s">
        <v>75</v>
      </c>
      <c r="AY1625" s="243" t="s">
        <v>183</v>
      </c>
    </row>
    <row r="1626" s="13" customFormat="1">
      <c r="A1626" s="13"/>
      <c r="B1626" s="233"/>
      <c r="C1626" s="234"/>
      <c r="D1626" s="235" t="s">
        <v>194</v>
      </c>
      <c r="E1626" s="236" t="s">
        <v>19</v>
      </c>
      <c r="F1626" s="237" t="s">
        <v>1398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194</v>
      </c>
      <c r="AU1626" s="243" t="s">
        <v>84</v>
      </c>
      <c r="AV1626" s="13" t="s">
        <v>82</v>
      </c>
      <c r="AW1626" s="13" t="s">
        <v>36</v>
      </c>
      <c r="AX1626" s="13" t="s">
        <v>75</v>
      </c>
      <c r="AY1626" s="243" t="s">
        <v>183</v>
      </c>
    </row>
    <row r="1627" s="14" customFormat="1">
      <c r="A1627" s="14"/>
      <c r="B1627" s="244"/>
      <c r="C1627" s="245"/>
      <c r="D1627" s="235" t="s">
        <v>194</v>
      </c>
      <c r="E1627" s="246" t="s">
        <v>19</v>
      </c>
      <c r="F1627" s="247" t="s">
        <v>1399</v>
      </c>
      <c r="G1627" s="245"/>
      <c r="H1627" s="248">
        <v>15.060000000000001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194</v>
      </c>
      <c r="AU1627" s="254" t="s">
        <v>84</v>
      </c>
      <c r="AV1627" s="14" t="s">
        <v>84</v>
      </c>
      <c r="AW1627" s="14" t="s">
        <v>36</v>
      </c>
      <c r="AX1627" s="14" t="s">
        <v>75</v>
      </c>
      <c r="AY1627" s="254" t="s">
        <v>183</v>
      </c>
    </row>
    <row r="1628" s="13" customFormat="1">
      <c r="A1628" s="13"/>
      <c r="B1628" s="233"/>
      <c r="C1628" s="234"/>
      <c r="D1628" s="235" t="s">
        <v>194</v>
      </c>
      <c r="E1628" s="236" t="s">
        <v>19</v>
      </c>
      <c r="F1628" s="237" t="s">
        <v>1400</v>
      </c>
      <c r="G1628" s="234"/>
      <c r="H1628" s="236" t="s">
        <v>19</v>
      </c>
      <c r="I1628" s="238"/>
      <c r="J1628" s="234"/>
      <c r="K1628" s="234"/>
      <c r="L1628" s="239"/>
      <c r="M1628" s="240"/>
      <c r="N1628" s="241"/>
      <c r="O1628" s="241"/>
      <c r="P1628" s="241"/>
      <c r="Q1628" s="241"/>
      <c r="R1628" s="241"/>
      <c r="S1628" s="241"/>
      <c r="T1628" s="24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3" t="s">
        <v>194</v>
      </c>
      <c r="AU1628" s="243" t="s">
        <v>84</v>
      </c>
      <c r="AV1628" s="13" t="s">
        <v>82</v>
      </c>
      <c r="AW1628" s="13" t="s">
        <v>36</v>
      </c>
      <c r="AX1628" s="13" t="s">
        <v>75</v>
      </c>
      <c r="AY1628" s="243" t="s">
        <v>183</v>
      </c>
    </row>
    <row r="1629" s="13" customFormat="1">
      <c r="A1629" s="13"/>
      <c r="B1629" s="233"/>
      <c r="C1629" s="234"/>
      <c r="D1629" s="235" t="s">
        <v>194</v>
      </c>
      <c r="E1629" s="236" t="s">
        <v>19</v>
      </c>
      <c r="F1629" s="237" t="s">
        <v>1191</v>
      </c>
      <c r="G1629" s="234"/>
      <c r="H1629" s="236" t="s">
        <v>19</v>
      </c>
      <c r="I1629" s="238"/>
      <c r="J1629" s="234"/>
      <c r="K1629" s="234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194</v>
      </c>
      <c r="AU1629" s="243" t="s">
        <v>84</v>
      </c>
      <c r="AV1629" s="13" t="s">
        <v>82</v>
      </c>
      <c r="AW1629" s="13" t="s">
        <v>36</v>
      </c>
      <c r="AX1629" s="13" t="s">
        <v>75</v>
      </c>
      <c r="AY1629" s="243" t="s">
        <v>183</v>
      </c>
    </row>
    <row r="1630" s="13" customFormat="1">
      <c r="A1630" s="13"/>
      <c r="B1630" s="233"/>
      <c r="C1630" s="234"/>
      <c r="D1630" s="235" t="s">
        <v>194</v>
      </c>
      <c r="E1630" s="236" t="s">
        <v>19</v>
      </c>
      <c r="F1630" s="237" t="s">
        <v>1401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194</v>
      </c>
      <c r="AU1630" s="243" t="s">
        <v>84</v>
      </c>
      <c r="AV1630" s="13" t="s">
        <v>82</v>
      </c>
      <c r="AW1630" s="13" t="s">
        <v>36</v>
      </c>
      <c r="AX1630" s="13" t="s">
        <v>75</v>
      </c>
      <c r="AY1630" s="243" t="s">
        <v>183</v>
      </c>
    </row>
    <row r="1631" s="14" customFormat="1">
      <c r="A1631" s="14"/>
      <c r="B1631" s="244"/>
      <c r="C1631" s="245"/>
      <c r="D1631" s="235" t="s">
        <v>194</v>
      </c>
      <c r="E1631" s="246" t="s">
        <v>19</v>
      </c>
      <c r="F1631" s="247" t="s">
        <v>224</v>
      </c>
      <c r="G1631" s="245"/>
      <c r="H1631" s="248">
        <v>9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194</v>
      </c>
      <c r="AU1631" s="254" t="s">
        <v>84</v>
      </c>
      <c r="AV1631" s="14" t="s">
        <v>84</v>
      </c>
      <c r="AW1631" s="14" t="s">
        <v>36</v>
      </c>
      <c r="AX1631" s="14" t="s">
        <v>75</v>
      </c>
      <c r="AY1631" s="254" t="s">
        <v>183</v>
      </c>
    </row>
    <row r="1632" s="13" customFormat="1">
      <c r="A1632" s="13"/>
      <c r="B1632" s="233"/>
      <c r="C1632" s="234"/>
      <c r="D1632" s="235" t="s">
        <v>194</v>
      </c>
      <c r="E1632" s="236" t="s">
        <v>19</v>
      </c>
      <c r="F1632" s="237" t="s">
        <v>1402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194</v>
      </c>
      <c r="AU1632" s="243" t="s">
        <v>84</v>
      </c>
      <c r="AV1632" s="13" t="s">
        <v>82</v>
      </c>
      <c r="AW1632" s="13" t="s">
        <v>36</v>
      </c>
      <c r="AX1632" s="13" t="s">
        <v>75</v>
      </c>
      <c r="AY1632" s="243" t="s">
        <v>183</v>
      </c>
    </row>
    <row r="1633" s="13" customFormat="1">
      <c r="A1633" s="13"/>
      <c r="B1633" s="233"/>
      <c r="C1633" s="234"/>
      <c r="D1633" s="235" t="s">
        <v>194</v>
      </c>
      <c r="E1633" s="236" t="s">
        <v>19</v>
      </c>
      <c r="F1633" s="237" t="s">
        <v>1191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194</v>
      </c>
      <c r="AU1633" s="243" t="s">
        <v>84</v>
      </c>
      <c r="AV1633" s="13" t="s">
        <v>82</v>
      </c>
      <c r="AW1633" s="13" t="s">
        <v>36</v>
      </c>
      <c r="AX1633" s="13" t="s">
        <v>75</v>
      </c>
      <c r="AY1633" s="243" t="s">
        <v>183</v>
      </c>
    </row>
    <row r="1634" s="13" customFormat="1">
      <c r="A1634" s="13"/>
      <c r="B1634" s="233"/>
      <c r="C1634" s="234"/>
      <c r="D1634" s="235" t="s">
        <v>194</v>
      </c>
      <c r="E1634" s="236" t="s">
        <v>19</v>
      </c>
      <c r="F1634" s="237" t="s">
        <v>1192</v>
      </c>
      <c r="G1634" s="234"/>
      <c r="H1634" s="236" t="s">
        <v>19</v>
      </c>
      <c r="I1634" s="238"/>
      <c r="J1634" s="234"/>
      <c r="K1634" s="234"/>
      <c r="L1634" s="239"/>
      <c r="M1634" s="240"/>
      <c r="N1634" s="241"/>
      <c r="O1634" s="241"/>
      <c r="P1634" s="241"/>
      <c r="Q1634" s="241"/>
      <c r="R1634" s="241"/>
      <c r="S1634" s="241"/>
      <c r="T1634" s="242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3" t="s">
        <v>194</v>
      </c>
      <c r="AU1634" s="243" t="s">
        <v>84</v>
      </c>
      <c r="AV1634" s="13" t="s">
        <v>82</v>
      </c>
      <c r="AW1634" s="13" t="s">
        <v>36</v>
      </c>
      <c r="AX1634" s="13" t="s">
        <v>75</v>
      </c>
      <c r="AY1634" s="243" t="s">
        <v>183</v>
      </c>
    </row>
    <row r="1635" s="14" customFormat="1">
      <c r="A1635" s="14"/>
      <c r="B1635" s="244"/>
      <c r="C1635" s="245"/>
      <c r="D1635" s="235" t="s">
        <v>194</v>
      </c>
      <c r="E1635" s="246" t="s">
        <v>19</v>
      </c>
      <c r="F1635" s="247" t="s">
        <v>1385</v>
      </c>
      <c r="G1635" s="245"/>
      <c r="H1635" s="248">
        <v>12.6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194</v>
      </c>
      <c r="AU1635" s="254" t="s">
        <v>84</v>
      </c>
      <c r="AV1635" s="14" t="s">
        <v>84</v>
      </c>
      <c r="AW1635" s="14" t="s">
        <v>36</v>
      </c>
      <c r="AX1635" s="14" t="s">
        <v>75</v>
      </c>
      <c r="AY1635" s="254" t="s">
        <v>183</v>
      </c>
    </row>
    <row r="1636" s="13" customFormat="1">
      <c r="A1636" s="13"/>
      <c r="B1636" s="233"/>
      <c r="C1636" s="234"/>
      <c r="D1636" s="235" t="s">
        <v>194</v>
      </c>
      <c r="E1636" s="236" t="s">
        <v>19</v>
      </c>
      <c r="F1636" s="237" t="s">
        <v>1383</v>
      </c>
      <c r="G1636" s="234"/>
      <c r="H1636" s="236" t="s">
        <v>19</v>
      </c>
      <c r="I1636" s="238"/>
      <c r="J1636" s="234"/>
      <c r="K1636" s="234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194</v>
      </c>
      <c r="AU1636" s="243" t="s">
        <v>84</v>
      </c>
      <c r="AV1636" s="13" t="s">
        <v>82</v>
      </c>
      <c r="AW1636" s="13" t="s">
        <v>36</v>
      </c>
      <c r="AX1636" s="13" t="s">
        <v>75</v>
      </c>
      <c r="AY1636" s="243" t="s">
        <v>183</v>
      </c>
    </row>
    <row r="1637" s="13" customFormat="1">
      <c r="A1637" s="13"/>
      <c r="B1637" s="233"/>
      <c r="C1637" s="234"/>
      <c r="D1637" s="235" t="s">
        <v>194</v>
      </c>
      <c r="E1637" s="236" t="s">
        <v>19</v>
      </c>
      <c r="F1637" s="237" t="s">
        <v>1191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194</v>
      </c>
      <c r="AU1637" s="243" t="s">
        <v>84</v>
      </c>
      <c r="AV1637" s="13" t="s">
        <v>82</v>
      </c>
      <c r="AW1637" s="13" t="s">
        <v>36</v>
      </c>
      <c r="AX1637" s="13" t="s">
        <v>75</v>
      </c>
      <c r="AY1637" s="243" t="s">
        <v>183</v>
      </c>
    </row>
    <row r="1638" s="13" customFormat="1">
      <c r="A1638" s="13"/>
      <c r="B1638" s="233"/>
      <c r="C1638" s="234"/>
      <c r="D1638" s="235" t="s">
        <v>194</v>
      </c>
      <c r="E1638" s="236" t="s">
        <v>19</v>
      </c>
      <c r="F1638" s="237" t="s">
        <v>1384</v>
      </c>
      <c r="G1638" s="234"/>
      <c r="H1638" s="236" t="s">
        <v>19</v>
      </c>
      <c r="I1638" s="238"/>
      <c r="J1638" s="234"/>
      <c r="K1638" s="234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194</v>
      </c>
      <c r="AU1638" s="243" t="s">
        <v>84</v>
      </c>
      <c r="AV1638" s="13" t="s">
        <v>82</v>
      </c>
      <c r="AW1638" s="13" t="s">
        <v>36</v>
      </c>
      <c r="AX1638" s="13" t="s">
        <v>75</v>
      </c>
      <c r="AY1638" s="243" t="s">
        <v>183</v>
      </c>
    </row>
    <row r="1639" s="14" customFormat="1">
      <c r="A1639" s="14"/>
      <c r="B1639" s="244"/>
      <c r="C1639" s="245"/>
      <c r="D1639" s="235" t="s">
        <v>194</v>
      </c>
      <c r="E1639" s="246" t="s">
        <v>19</v>
      </c>
      <c r="F1639" s="247" t="s">
        <v>1385</v>
      </c>
      <c r="G1639" s="245"/>
      <c r="H1639" s="248">
        <v>12.6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194</v>
      </c>
      <c r="AU1639" s="254" t="s">
        <v>84</v>
      </c>
      <c r="AV1639" s="14" t="s">
        <v>84</v>
      </c>
      <c r="AW1639" s="14" t="s">
        <v>36</v>
      </c>
      <c r="AX1639" s="14" t="s">
        <v>75</v>
      </c>
      <c r="AY1639" s="254" t="s">
        <v>183</v>
      </c>
    </row>
    <row r="1640" s="15" customFormat="1">
      <c r="A1640" s="15"/>
      <c r="B1640" s="259"/>
      <c r="C1640" s="260"/>
      <c r="D1640" s="235" t="s">
        <v>194</v>
      </c>
      <c r="E1640" s="261" t="s">
        <v>19</v>
      </c>
      <c r="F1640" s="262" t="s">
        <v>320</v>
      </c>
      <c r="G1640" s="260"/>
      <c r="H1640" s="263">
        <v>862.80999999999995</v>
      </c>
      <c r="I1640" s="264"/>
      <c r="J1640" s="260"/>
      <c r="K1640" s="260"/>
      <c r="L1640" s="265"/>
      <c r="M1640" s="266"/>
      <c r="N1640" s="267"/>
      <c r="O1640" s="267"/>
      <c r="P1640" s="267"/>
      <c r="Q1640" s="267"/>
      <c r="R1640" s="267"/>
      <c r="S1640" s="267"/>
      <c r="T1640" s="268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9" t="s">
        <v>194</v>
      </c>
      <c r="AU1640" s="269" t="s">
        <v>84</v>
      </c>
      <c r="AV1640" s="15" t="s">
        <v>190</v>
      </c>
      <c r="AW1640" s="15" t="s">
        <v>36</v>
      </c>
      <c r="AX1640" s="15" t="s">
        <v>82</v>
      </c>
      <c r="AY1640" s="269" t="s">
        <v>183</v>
      </c>
    </row>
    <row r="1641" s="2" customFormat="1" ht="16.5" customHeight="1">
      <c r="A1641" s="40"/>
      <c r="B1641" s="41"/>
      <c r="C1641" s="270" t="s">
        <v>628</v>
      </c>
      <c r="D1641" s="270" t="s">
        <v>348</v>
      </c>
      <c r="E1641" s="271" t="s">
        <v>1885</v>
      </c>
      <c r="F1641" s="272" t="s">
        <v>1886</v>
      </c>
      <c r="G1641" s="273" t="s">
        <v>304</v>
      </c>
      <c r="H1641" s="274">
        <v>906.14999999999998</v>
      </c>
      <c r="I1641" s="275"/>
      <c r="J1641" s="276">
        <f>ROUND(I1641*H1641,2)</f>
        <v>0</v>
      </c>
      <c r="K1641" s="272" t="s">
        <v>189</v>
      </c>
      <c r="L1641" s="277"/>
      <c r="M1641" s="278" t="s">
        <v>19</v>
      </c>
      <c r="N1641" s="279" t="s">
        <v>46</v>
      </c>
      <c r="O1641" s="86"/>
      <c r="P1641" s="224">
        <f>O1641*H1641</f>
        <v>0</v>
      </c>
      <c r="Q1641" s="224">
        <v>0.00050000000000000001</v>
      </c>
      <c r="R1641" s="224">
        <f>Q1641*H1641</f>
        <v>0.45307500000000001</v>
      </c>
      <c r="S1641" s="224">
        <v>0</v>
      </c>
      <c r="T1641" s="225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26" t="s">
        <v>370</v>
      </c>
      <c r="AT1641" s="226" t="s">
        <v>348</v>
      </c>
      <c r="AU1641" s="226" t="s">
        <v>84</v>
      </c>
      <c r="AY1641" s="19" t="s">
        <v>183</v>
      </c>
      <c r="BE1641" s="227">
        <f>IF(N1641="základní",J1641,0)</f>
        <v>0</v>
      </c>
      <c r="BF1641" s="227">
        <f>IF(N1641="snížená",J1641,0)</f>
        <v>0</v>
      </c>
      <c r="BG1641" s="227">
        <f>IF(N1641="zákl. přenesená",J1641,0)</f>
        <v>0</v>
      </c>
      <c r="BH1641" s="227">
        <f>IF(N1641="sníž. přenesená",J1641,0)</f>
        <v>0</v>
      </c>
      <c r="BI1641" s="227">
        <f>IF(N1641="nulová",J1641,0)</f>
        <v>0</v>
      </c>
      <c r="BJ1641" s="19" t="s">
        <v>82</v>
      </c>
      <c r="BK1641" s="227">
        <f>ROUND(I1641*H1641,2)</f>
        <v>0</v>
      </c>
      <c r="BL1641" s="19" t="s">
        <v>277</v>
      </c>
      <c r="BM1641" s="226" t="s">
        <v>1887</v>
      </c>
    </row>
    <row r="1642" s="14" customFormat="1">
      <c r="A1642" s="14"/>
      <c r="B1642" s="244"/>
      <c r="C1642" s="245"/>
      <c r="D1642" s="235" t="s">
        <v>194</v>
      </c>
      <c r="E1642" s="245"/>
      <c r="F1642" s="247" t="s">
        <v>1878</v>
      </c>
      <c r="G1642" s="245"/>
      <c r="H1642" s="248">
        <v>906.14999999999998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194</v>
      </c>
      <c r="AU1642" s="254" t="s">
        <v>84</v>
      </c>
      <c r="AV1642" s="14" t="s">
        <v>84</v>
      </c>
      <c r="AW1642" s="14" t="s">
        <v>4</v>
      </c>
      <c r="AX1642" s="14" t="s">
        <v>82</v>
      </c>
      <c r="AY1642" s="254" t="s">
        <v>183</v>
      </c>
    </row>
    <row r="1643" s="2" customFormat="1" ht="16.5" customHeight="1">
      <c r="A1643" s="40"/>
      <c r="B1643" s="41"/>
      <c r="C1643" s="215" t="s">
        <v>1888</v>
      </c>
      <c r="D1643" s="215" t="s">
        <v>185</v>
      </c>
      <c r="E1643" s="216" t="s">
        <v>1889</v>
      </c>
      <c r="F1643" s="217" t="s">
        <v>1890</v>
      </c>
      <c r="G1643" s="218" t="s">
        <v>304</v>
      </c>
      <c r="H1643" s="219">
        <v>20.239999999999998</v>
      </c>
      <c r="I1643" s="220"/>
      <c r="J1643" s="221">
        <f>ROUND(I1643*H1643,2)</f>
        <v>0</v>
      </c>
      <c r="K1643" s="217" t="s">
        <v>189</v>
      </c>
      <c r="L1643" s="46"/>
      <c r="M1643" s="222" t="s">
        <v>19</v>
      </c>
      <c r="N1643" s="223" t="s">
        <v>46</v>
      </c>
      <c r="O1643" s="86"/>
      <c r="P1643" s="224">
        <f>O1643*H1643</f>
        <v>0</v>
      </c>
      <c r="Q1643" s="224">
        <v>0</v>
      </c>
      <c r="R1643" s="224">
        <f>Q1643*H1643</f>
        <v>0</v>
      </c>
      <c r="S1643" s="224">
        <v>0</v>
      </c>
      <c r="T1643" s="225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26" t="s">
        <v>277</v>
      </c>
      <c r="AT1643" s="226" t="s">
        <v>185</v>
      </c>
      <c r="AU1643" s="226" t="s">
        <v>84</v>
      </c>
      <c r="AY1643" s="19" t="s">
        <v>183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19" t="s">
        <v>82</v>
      </c>
      <c r="BK1643" s="227">
        <f>ROUND(I1643*H1643,2)</f>
        <v>0</v>
      </c>
      <c r="BL1643" s="19" t="s">
        <v>277</v>
      </c>
      <c r="BM1643" s="226" t="s">
        <v>1891</v>
      </c>
    </row>
    <row r="1644" s="2" customFormat="1">
      <c r="A1644" s="40"/>
      <c r="B1644" s="41"/>
      <c r="C1644" s="42"/>
      <c r="D1644" s="228" t="s">
        <v>192</v>
      </c>
      <c r="E1644" s="42"/>
      <c r="F1644" s="229" t="s">
        <v>1892</v>
      </c>
      <c r="G1644" s="42"/>
      <c r="H1644" s="42"/>
      <c r="I1644" s="230"/>
      <c r="J1644" s="42"/>
      <c r="K1644" s="42"/>
      <c r="L1644" s="46"/>
      <c r="M1644" s="231"/>
      <c r="N1644" s="232"/>
      <c r="O1644" s="86"/>
      <c r="P1644" s="86"/>
      <c r="Q1644" s="86"/>
      <c r="R1644" s="86"/>
      <c r="S1644" s="86"/>
      <c r="T1644" s="87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192</v>
      </c>
      <c r="AU1644" s="19" t="s">
        <v>84</v>
      </c>
    </row>
    <row r="1645" s="13" customFormat="1">
      <c r="A1645" s="13"/>
      <c r="B1645" s="233"/>
      <c r="C1645" s="234"/>
      <c r="D1645" s="235" t="s">
        <v>194</v>
      </c>
      <c r="E1645" s="236" t="s">
        <v>19</v>
      </c>
      <c r="F1645" s="237" t="s">
        <v>1435</v>
      </c>
      <c r="G1645" s="234"/>
      <c r="H1645" s="236" t="s">
        <v>19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194</v>
      </c>
      <c r="AU1645" s="243" t="s">
        <v>84</v>
      </c>
      <c r="AV1645" s="13" t="s">
        <v>82</v>
      </c>
      <c r="AW1645" s="13" t="s">
        <v>36</v>
      </c>
      <c r="AX1645" s="13" t="s">
        <v>75</v>
      </c>
      <c r="AY1645" s="243" t="s">
        <v>183</v>
      </c>
    </row>
    <row r="1646" s="13" customFormat="1">
      <c r="A1646" s="13"/>
      <c r="B1646" s="233"/>
      <c r="C1646" s="234"/>
      <c r="D1646" s="235" t="s">
        <v>194</v>
      </c>
      <c r="E1646" s="236" t="s">
        <v>19</v>
      </c>
      <c r="F1646" s="237" t="s">
        <v>1436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194</v>
      </c>
      <c r="AU1646" s="243" t="s">
        <v>84</v>
      </c>
      <c r="AV1646" s="13" t="s">
        <v>82</v>
      </c>
      <c r="AW1646" s="13" t="s">
        <v>36</v>
      </c>
      <c r="AX1646" s="13" t="s">
        <v>75</v>
      </c>
      <c r="AY1646" s="243" t="s">
        <v>183</v>
      </c>
    </row>
    <row r="1647" s="13" customFormat="1">
      <c r="A1647" s="13"/>
      <c r="B1647" s="233"/>
      <c r="C1647" s="234"/>
      <c r="D1647" s="235" t="s">
        <v>194</v>
      </c>
      <c r="E1647" s="236" t="s">
        <v>19</v>
      </c>
      <c r="F1647" s="237" t="s">
        <v>1437</v>
      </c>
      <c r="G1647" s="234"/>
      <c r="H1647" s="236" t="s">
        <v>19</v>
      </c>
      <c r="I1647" s="238"/>
      <c r="J1647" s="234"/>
      <c r="K1647" s="234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194</v>
      </c>
      <c r="AU1647" s="243" t="s">
        <v>84</v>
      </c>
      <c r="AV1647" s="13" t="s">
        <v>82</v>
      </c>
      <c r="AW1647" s="13" t="s">
        <v>36</v>
      </c>
      <c r="AX1647" s="13" t="s">
        <v>75</v>
      </c>
      <c r="AY1647" s="243" t="s">
        <v>183</v>
      </c>
    </row>
    <row r="1648" s="13" customFormat="1">
      <c r="A1648" s="13"/>
      <c r="B1648" s="233"/>
      <c r="C1648" s="234"/>
      <c r="D1648" s="235" t="s">
        <v>194</v>
      </c>
      <c r="E1648" s="236" t="s">
        <v>19</v>
      </c>
      <c r="F1648" s="237" t="s">
        <v>1438</v>
      </c>
      <c r="G1648" s="234"/>
      <c r="H1648" s="236" t="s">
        <v>19</v>
      </c>
      <c r="I1648" s="238"/>
      <c r="J1648" s="234"/>
      <c r="K1648" s="234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194</v>
      </c>
      <c r="AU1648" s="243" t="s">
        <v>84</v>
      </c>
      <c r="AV1648" s="13" t="s">
        <v>82</v>
      </c>
      <c r="AW1648" s="13" t="s">
        <v>36</v>
      </c>
      <c r="AX1648" s="13" t="s">
        <v>75</v>
      </c>
      <c r="AY1648" s="243" t="s">
        <v>183</v>
      </c>
    </row>
    <row r="1649" s="13" customFormat="1">
      <c r="A1649" s="13"/>
      <c r="B1649" s="233"/>
      <c r="C1649" s="234"/>
      <c r="D1649" s="235" t="s">
        <v>194</v>
      </c>
      <c r="E1649" s="236" t="s">
        <v>19</v>
      </c>
      <c r="F1649" s="237" t="s">
        <v>1439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194</v>
      </c>
      <c r="AU1649" s="243" t="s">
        <v>84</v>
      </c>
      <c r="AV1649" s="13" t="s">
        <v>82</v>
      </c>
      <c r="AW1649" s="13" t="s">
        <v>36</v>
      </c>
      <c r="AX1649" s="13" t="s">
        <v>75</v>
      </c>
      <c r="AY1649" s="243" t="s">
        <v>183</v>
      </c>
    </row>
    <row r="1650" s="13" customFormat="1">
      <c r="A1650" s="13"/>
      <c r="B1650" s="233"/>
      <c r="C1650" s="234"/>
      <c r="D1650" s="235" t="s">
        <v>194</v>
      </c>
      <c r="E1650" s="236" t="s">
        <v>19</v>
      </c>
      <c r="F1650" s="237" t="s">
        <v>1440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194</v>
      </c>
      <c r="AU1650" s="243" t="s">
        <v>84</v>
      </c>
      <c r="AV1650" s="13" t="s">
        <v>82</v>
      </c>
      <c r="AW1650" s="13" t="s">
        <v>36</v>
      </c>
      <c r="AX1650" s="13" t="s">
        <v>75</v>
      </c>
      <c r="AY1650" s="243" t="s">
        <v>183</v>
      </c>
    </row>
    <row r="1651" s="13" customFormat="1">
      <c r="A1651" s="13"/>
      <c r="B1651" s="233"/>
      <c r="C1651" s="234"/>
      <c r="D1651" s="235" t="s">
        <v>194</v>
      </c>
      <c r="E1651" s="236" t="s">
        <v>19</v>
      </c>
      <c r="F1651" s="237" t="s">
        <v>839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194</v>
      </c>
      <c r="AU1651" s="243" t="s">
        <v>84</v>
      </c>
      <c r="AV1651" s="13" t="s">
        <v>82</v>
      </c>
      <c r="AW1651" s="13" t="s">
        <v>36</v>
      </c>
      <c r="AX1651" s="13" t="s">
        <v>75</v>
      </c>
      <c r="AY1651" s="243" t="s">
        <v>183</v>
      </c>
    </row>
    <row r="1652" s="13" customFormat="1">
      <c r="A1652" s="13"/>
      <c r="B1652" s="233"/>
      <c r="C1652" s="234"/>
      <c r="D1652" s="235" t="s">
        <v>194</v>
      </c>
      <c r="E1652" s="236" t="s">
        <v>19</v>
      </c>
      <c r="F1652" s="237" t="s">
        <v>1441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194</v>
      </c>
      <c r="AU1652" s="243" t="s">
        <v>84</v>
      </c>
      <c r="AV1652" s="13" t="s">
        <v>82</v>
      </c>
      <c r="AW1652" s="13" t="s">
        <v>36</v>
      </c>
      <c r="AX1652" s="13" t="s">
        <v>75</v>
      </c>
      <c r="AY1652" s="243" t="s">
        <v>183</v>
      </c>
    </row>
    <row r="1653" s="13" customFormat="1">
      <c r="A1653" s="13"/>
      <c r="B1653" s="233"/>
      <c r="C1653" s="234"/>
      <c r="D1653" s="235" t="s">
        <v>194</v>
      </c>
      <c r="E1653" s="236" t="s">
        <v>19</v>
      </c>
      <c r="F1653" s="237" t="s">
        <v>1442</v>
      </c>
      <c r="G1653" s="234"/>
      <c r="H1653" s="236" t="s">
        <v>19</v>
      </c>
      <c r="I1653" s="238"/>
      <c r="J1653" s="234"/>
      <c r="K1653" s="234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194</v>
      </c>
      <c r="AU1653" s="243" t="s">
        <v>84</v>
      </c>
      <c r="AV1653" s="13" t="s">
        <v>82</v>
      </c>
      <c r="AW1653" s="13" t="s">
        <v>36</v>
      </c>
      <c r="AX1653" s="13" t="s">
        <v>75</v>
      </c>
      <c r="AY1653" s="243" t="s">
        <v>183</v>
      </c>
    </row>
    <row r="1654" s="14" customFormat="1">
      <c r="A1654" s="14"/>
      <c r="B1654" s="244"/>
      <c r="C1654" s="245"/>
      <c r="D1654" s="235" t="s">
        <v>194</v>
      </c>
      <c r="E1654" s="246" t="s">
        <v>19</v>
      </c>
      <c r="F1654" s="247" t="s">
        <v>1443</v>
      </c>
      <c r="G1654" s="245"/>
      <c r="H1654" s="248">
        <v>4.5599999999999996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194</v>
      </c>
      <c r="AU1654" s="254" t="s">
        <v>84</v>
      </c>
      <c r="AV1654" s="14" t="s">
        <v>84</v>
      </c>
      <c r="AW1654" s="14" t="s">
        <v>36</v>
      </c>
      <c r="AX1654" s="14" t="s">
        <v>75</v>
      </c>
      <c r="AY1654" s="254" t="s">
        <v>183</v>
      </c>
    </row>
    <row r="1655" s="16" customFormat="1">
      <c r="A1655" s="16"/>
      <c r="B1655" s="287"/>
      <c r="C1655" s="288"/>
      <c r="D1655" s="235" t="s">
        <v>194</v>
      </c>
      <c r="E1655" s="289" t="s">
        <v>19</v>
      </c>
      <c r="F1655" s="290" t="s">
        <v>794</v>
      </c>
      <c r="G1655" s="288"/>
      <c r="H1655" s="291">
        <v>4.5599999999999996</v>
      </c>
      <c r="I1655" s="292"/>
      <c r="J1655" s="288"/>
      <c r="K1655" s="288"/>
      <c r="L1655" s="293"/>
      <c r="M1655" s="294"/>
      <c r="N1655" s="295"/>
      <c r="O1655" s="295"/>
      <c r="P1655" s="295"/>
      <c r="Q1655" s="295"/>
      <c r="R1655" s="295"/>
      <c r="S1655" s="295"/>
      <c r="T1655" s="29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97" t="s">
        <v>194</v>
      </c>
      <c r="AU1655" s="297" t="s">
        <v>84</v>
      </c>
      <c r="AV1655" s="16" t="s">
        <v>114</v>
      </c>
      <c r="AW1655" s="16" t="s">
        <v>36</v>
      </c>
      <c r="AX1655" s="16" t="s">
        <v>75</v>
      </c>
      <c r="AY1655" s="297" t="s">
        <v>183</v>
      </c>
    </row>
    <row r="1656" s="13" customFormat="1">
      <c r="A1656" s="13"/>
      <c r="B1656" s="233"/>
      <c r="C1656" s="234"/>
      <c r="D1656" s="235" t="s">
        <v>194</v>
      </c>
      <c r="E1656" s="236" t="s">
        <v>19</v>
      </c>
      <c r="F1656" s="237" t="s">
        <v>1590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194</v>
      </c>
      <c r="AU1656" s="243" t="s">
        <v>84</v>
      </c>
      <c r="AV1656" s="13" t="s">
        <v>82</v>
      </c>
      <c r="AW1656" s="13" t="s">
        <v>36</v>
      </c>
      <c r="AX1656" s="13" t="s">
        <v>75</v>
      </c>
      <c r="AY1656" s="243" t="s">
        <v>183</v>
      </c>
    </row>
    <row r="1657" s="13" customFormat="1">
      <c r="A1657" s="13"/>
      <c r="B1657" s="233"/>
      <c r="C1657" s="234"/>
      <c r="D1657" s="235" t="s">
        <v>194</v>
      </c>
      <c r="E1657" s="236" t="s">
        <v>19</v>
      </c>
      <c r="F1657" s="237" t="s">
        <v>1591</v>
      </c>
      <c r="G1657" s="234"/>
      <c r="H1657" s="236" t="s">
        <v>19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194</v>
      </c>
      <c r="AU1657" s="243" t="s">
        <v>84</v>
      </c>
      <c r="AV1657" s="13" t="s">
        <v>82</v>
      </c>
      <c r="AW1657" s="13" t="s">
        <v>36</v>
      </c>
      <c r="AX1657" s="13" t="s">
        <v>75</v>
      </c>
      <c r="AY1657" s="243" t="s">
        <v>183</v>
      </c>
    </row>
    <row r="1658" s="13" customFormat="1">
      <c r="A1658" s="13"/>
      <c r="B1658" s="233"/>
      <c r="C1658" s="234"/>
      <c r="D1658" s="235" t="s">
        <v>194</v>
      </c>
      <c r="E1658" s="236" t="s">
        <v>19</v>
      </c>
      <c r="F1658" s="237" t="s">
        <v>1592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194</v>
      </c>
      <c r="AU1658" s="243" t="s">
        <v>84</v>
      </c>
      <c r="AV1658" s="13" t="s">
        <v>82</v>
      </c>
      <c r="AW1658" s="13" t="s">
        <v>36</v>
      </c>
      <c r="AX1658" s="13" t="s">
        <v>75</v>
      </c>
      <c r="AY1658" s="243" t="s">
        <v>183</v>
      </c>
    </row>
    <row r="1659" s="13" customFormat="1">
      <c r="A1659" s="13"/>
      <c r="B1659" s="233"/>
      <c r="C1659" s="234"/>
      <c r="D1659" s="235" t="s">
        <v>194</v>
      </c>
      <c r="E1659" s="236" t="s">
        <v>19</v>
      </c>
      <c r="F1659" s="237" t="s">
        <v>1593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194</v>
      </c>
      <c r="AU1659" s="243" t="s">
        <v>84</v>
      </c>
      <c r="AV1659" s="13" t="s">
        <v>82</v>
      </c>
      <c r="AW1659" s="13" t="s">
        <v>36</v>
      </c>
      <c r="AX1659" s="13" t="s">
        <v>75</v>
      </c>
      <c r="AY1659" s="243" t="s">
        <v>183</v>
      </c>
    </row>
    <row r="1660" s="13" customFormat="1">
      <c r="A1660" s="13"/>
      <c r="B1660" s="233"/>
      <c r="C1660" s="234"/>
      <c r="D1660" s="235" t="s">
        <v>194</v>
      </c>
      <c r="E1660" s="236" t="s">
        <v>19</v>
      </c>
      <c r="F1660" s="237" t="s">
        <v>1440</v>
      </c>
      <c r="G1660" s="234"/>
      <c r="H1660" s="236" t="s">
        <v>19</v>
      </c>
      <c r="I1660" s="238"/>
      <c r="J1660" s="234"/>
      <c r="K1660" s="234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194</v>
      </c>
      <c r="AU1660" s="243" t="s">
        <v>84</v>
      </c>
      <c r="AV1660" s="13" t="s">
        <v>82</v>
      </c>
      <c r="AW1660" s="13" t="s">
        <v>36</v>
      </c>
      <c r="AX1660" s="13" t="s">
        <v>75</v>
      </c>
      <c r="AY1660" s="243" t="s">
        <v>183</v>
      </c>
    </row>
    <row r="1661" s="13" customFormat="1">
      <c r="A1661" s="13"/>
      <c r="B1661" s="233"/>
      <c r="C1661" s="234"/>
      <c r="D1661" s="235" t="s">
        <v>194</v>
      </c>
      <c r="E1661" s="236" t="s">
        <v>19</v>
      </c>
      <c r="F1661" s="237" t="s">
        <v>839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194</v>
      </c>
      <c r="AU1661" s="243" t="s">
        <v>84</v>
      </c>
      <c r="AV1661" s="13" t="s">
        <v>82</v>
      </c>
      <c r="AW1661" s="13" t="s">
        <v>36</v>
      </c>
      <c r="AX1661" s="13" t="s">
        <v>75</v>
      </c>
      <c r="AY1661" s="243" t="s">
        <v>183</v>
      </c>
    </row>
    <row r="1662" s="13" customFormat="1">
      <c r="A1662" s="13"/>
      <c r="B1662" s="233"/>
      <c r="C1662" s="234"/>
      <c r="D1662" s="235" t="s">
        <v>194</v>
      </c>
      <c r="E1662" s="236" t="s">
        <v>19</v>
      </c>
      <c r="F1662" s="237" t="s">
        <v>1441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194</v>
      </c>
      <c r="AU1662" s="243" t="s">
        <v>84</v>
      </c>
      <c r="AV1662" s="13" t="s">
        <v>82</v>
      </c>
      <c r="AW1662" s="13" t="s">
        <v>36</v>
      </c>
      <c r="AX1662" s="13" t="s">
        <v>75</v>
      </c>
      <c r="AY1662" s="243" t="s">
        <v>183</v>
      </c>
    </row>
    <row r="1663" s="13" customFormat="1">
      <c r="A1663" s="13"/>
      <c r="B1663" s="233"/>
      <c r="C1663" s="234"/>
      <c r="D1663" s="235" t="s">
        <v>194</v>
      </c>
      <c r="E1663" s="236" t="s">
        <v>19</v>
      </c>
      <c r="F1663" s="237" t="s">
        <v>1594</v>
      </c>
      <c r="G1663" s="234"/>
      <c r="H1663" s="236" t="s">
        <v>19</v>
      </c>
      <c r="I1663" s="238"/>
      <c r="J1663" s="234"/>
      <c r="K1663" s="234"/>
      <c r="L1663" s="239"/>
      <c r="M1663" s="240"/>
      <c r="N1663" s="241"/>
      <c r="O1663" s="241"/>
      <c r="P1663" s="241"/>
      <c r="Q1663" s="241"/>
      <c r="R1663" s="241"/>
      <c r="S1663" s="241"/>
      <c r="T1663" s="24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3" t="s">
        <v>194</v>
      </c>
      <c r="AU1663" s="243" t="s">
        <v>84</v>
      </c>
      <c r="AV1663" s="13" t="s">
        <v>82</v>
      </c>
      <c r="AW1663" s="13" t="s">
        <v>36</v>
      </c>
      <c r="AX1663" s="13" t="s">
        <v>75</v>
      </c>
      <c r="AY1663" s="243" t="s">
        <v>183</v>
      </c>
    </row>
    <row r="1664" s="14" customFormat="1">
      <c r="A1664" s="14"/>
      <c r="B1664" s="244"/>
      <c r="C1664" s="245"/>
      <c r="D1664" s="235" t="s">
        <v>194</v>
      </c>
      <c r="E1664" s="246" t="s">
        <v>19</v>
      </c>
      <c r="F1664" s="247" t="s">
        <v>1866</v>
      </c>
      <c r="G1664" s="245"/>
      <c r="H1664" s="248">
        <v>15.68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194</v>
      </c>
      <c r="AU1664" s="254" t="s">
        <v>84</v>
      </c>
      <c r="AV1664" s="14" t="s">
        <v>84</v>
      </c>
      <c r="AW1664" s="14" t="s">
        <v>36</v>
      </c>
      <c r="AX1664" s="14" t="s">
        <v>75</v>
      </c>
      <c r="AY1664" s="254" t="s">
        <v>183</v>
      </c>
    </row>
    <row r="1665" s="16" customFormat="1">
      <c r="A1665" s="16"/>
      <c r="B1665" s="287"/>
      <c r="C1665" s="288"/>
      <c r="D1665" s="235" t="s">
        <v>194</v>
      </c>
      <c r="E1665" s="289" t="s">
        <v>19</v>
      </c>
      <c r="F1665" s="290" t="s">
        <v>794</v>
      </c>
      <c r="G1665" s="288"/>
      <c r="H1665" s="291">
        <v>15.68</v>
      </c>
      <c r="I1665" s="292"/>
      <c r="J1665" s="288"/>
      <c r="K1665" s="288"/>
      <c r="L1665" s="293"/>
      <c r="M1665" s="294"/>
      <c r="N1665" s="295"/>
      <c r="O1665" s="295"/>
      <c r="P1665" s="295"/>
      <c r="Q1665" s="295"/>
      <c r="R1665" s="295"/>
      <c r="S1665" s="295"/>
      <c r="T1665" s="29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97" t="s">
        <v>194</v>
      </c>
      <c r="AU1665" s="297" t="s">
        <v>84</v>
      </c>
      <c r="AV1665" s="16" t="s">
        <v>114</v>
      </c>
      <c r="AW1665" s="16" t="s">
        <v>36</v>
      </c>
      <c r="AX1665" s="16" t="s">
        <v>75</v>
      </c>
      <c r="AY1665" s="297" t="s">
        <v>183</v>
      </c>
    </row>
    <row r="1666" s="15" customFormat="1">
      <c r="A1666" s="15"/>
      <c r="B1666" s="259"/>
      <c r="C1666" s="260"/>
      <c r="D1666" s="235" t="s">
        <v>194</v>
      </c>
      <c r="E1666" s="261" t="s">
        <v>19</v>
      </c>
      <c r="F1666" s="262" t="s">
        <v>320</v>
      </c>
      <c r="G1666" s="260"/>
      <c r="H1666" s="263">
        <v>20.239999999999998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69" t="s">
        <v>194</v>
      </c>
      <c r="AU1666" s="269" t="s">
        <v>84</v>
      </c>
      <c r="AV1666" s="15" t="s">
        <v>190</v>
      </c>
      <c r="AW1666" s="15" t="s">
        <v>36</v>
      </c>
      <c r="AX1666" s="15" t="s">
        <v>82</v>
      </c>
      <c r="AY1666" s="269" t="s">
        <v>183</v>
      </c>
    </row>
    <row r="1667" s="2" customFormat="1" ht="16.5" customHeight="1">
      <c r="A1667" s="40"/>
      <c r="B1667" s="41"/>
      <c r="C1667" s="270" t="s">
        <v>632</v>
      </c>
      <c r="D1667" s="270" t="s">
        <v>348</v>
      </c>
      <c r="E1667" s="271" t="s">
        <v>1875</v>
      </c>
      <c r="F1667" s="272" t="s">
        <v>1876</v>
      </c>
      <c r="G1667" s="273" t="s">
        <v>304</v>
      </c>
      <c r="H1667" s="274">
        <v>22.329999999999998</v>
      </c>
      <c r="I1667" s="275"/>
      <c r="J1667" s="276">
        <f>ROUND(I1667*H1667,2)</f>
        <v>0</v>
      </c>
      <c r="K1667" s="272" t="s">
        <v>189</v>
      </c>
      <c r="L1667" s="277"/>
      <c r="M1667" s="278" t="s">
        <v>19</v>
      </c>
      <c r="N1667" s="279" t="s">
        <v>46</v>
      </c>
      <c r="O1667" s="86"/>
      <c r="P1667" s="224">
        <f>O1667*H1667</f>
        <v>0</v>
      </c>
      <c r="Q1667" s="224">
        <v>0.001</v>
      </c>
      <c r="R1667" s="224">
        <f>Q1667*H1667</f>
        <v>0.022329999999999999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370</v>
      </c>
      <c r="AT1667" s="226" t="s">
        <v>348</v>
      </c>
      <c r="AU1667" s="226" t="s">
        <v>84</v>
      </c>
      <c r="AY1667" s="19" t="s">
        <v>183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82</v>
      </c>
      <c r="BK1667" s="227">
        <f>ROUND(I1667*H1667,2)</f>
        <v>0</v>
      </c>
      <c r="BL1667" s="19" t="s">
        <v>277</v>
      </c>
      <c r="BM1667" s="226" t="s">
        <v>1893</v>
      </c>
    </row>
    <row r="1668" s="14" customFormat="1">
      <c r="A1668" s="14"/>
      <c r="B1668" s="244"/>
      <c r="C1668" s="245"/>
      <c r="D1668" s="235" t="s">
        <v>194</v>
      </c>
      <c r="E1668" s="245"/>
      <c r="F1668" s="247" t="s">
        <v>1894</v>
      </c>
      <c r="G1668" s="245"/>
      <c r="H1668" s="248">
        <v>22.329999999999998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194</v>
      </c>
      <c r="AU1668" s="254" t="s">
        <v>84</v>
      </c>
      <c r="AV1668" s="14" t="s">
        <v>84</v>
      </c>
      <c r="AW1668" s="14" t="s">
        <v>4</v>
      </c>
      <c r="AX1668" s="14" t="s">
        <v>82</v>
      </c>
      <c r="AY1668" s="254" t="s">
        <v>183</v>
      </c>
    </row>
    <row r="1669" s="2" customFormat="1" ht="16.5" customHeight="1">
      <c r="A1669" s="40"/>
      <c r="B1669" s="41"/>
      <c r="C1669" s="215" t="s">
        <v>1895</v>
      </c>
      <c r="D1669" s="215" t="s">
        <v>185</v>
      </c>
      <c r="E1669" s="216" t="s">
        <v>1896</v>
      </c>
      <c r="F1669" s="217" t="s">
        <v>1897</v>
      </c>
      <c r="G1669" s="218" t="s">
        <v>304</v>
      </c>
      <c r="H1669" s="219">
        <v>20.239999999999998</v>
      </c>
      <c r="I1669" s="220"/>
      <c r="J1669" s="221">
        <f>ROUND(I1669*H1669,2)</f>
        <v>0</v>
      </c>
      <c r="K1669" s="217" t="s">
        <v>189</v>
      </c>
      <c r="L1669" s="46"/>
      <c r="M1669" s="222" t="s">
        <v>19</v>
      </c>
      <c r="N1669" s="223" t="s">
        <v>46</v>
      </c>
      <c r="O1669" s="86"/>
      <c r="P1669" s="224">
        <f>O1669*H1669</f>
        <v>0</v>
      </c>
      <c r="Q1669" s="224">
        <v>0</v>
      </c>
      <c r="R1669" s="224">
        <f>Q1669*H1669</f>
        <v>0</v>
      </c>
      <c r="S1669" s="224">
        <v>0</v>
      </c>
      <c r="T1669" s="225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26" t="s">
        <v>277</v>
      </c>
      <c r="AT1669" s="226" t="s">
        <v>185</v>
      </c>
      <c r="AU1669" s="226" t="s">
        <v>84</v>
      </c>
      <c r="AY1669" s="19" t="s">
        <v>183</v>
      </c>
      <c r="BE1669" s="227">
        <f>IF(N1669="základní",J1669,0)</f>
        <v>0</v>
      </c>
      <c r="BF1669" s="227">
        <f>IF(N1669="snížená",J1669,0)</f>
        <v>0</v>
      </c>
      <c r="BG1669" s="227">
        <f>IF(N1669="zákl. přenesená",J1669,0)</f>
        <v>0</v>
      </c>
      <c r="BH1669" s="227">
        <f>IF(N1669="sníž. přenesená",J1669,0)</f>
        <v>0</v>
      </c>
      <c r="BI1669" s="227">
        <f>IF(N1669="nulová",J1669,0)</f>
        <v>0</v>
      </c>
      <c r="BJ1669" s="19" t="s">
        <v>82</v>
      </c>
      <c r="BK1669" s="227">
        <f>ROUND(I1669*H1669,2)</f>
        <v>0</v>
      </c>
      <c r="BL1669" s="19" t="s">
        <v>277</v>
      </c>
      <c r="BM1669" s="226" t="s">
        <v>1898</v>
      </c>
    </row>
    <row r="1670" s="2" customFormat="1">
      <c r="A1670" s="40"/>
      <c r="B1670" s="41"/>
      <c r="C1670" s="42"/>
      <c r="D1670" s="228" t="s">
        <v>192</v>
      </c>
      <c r="E1670" s="42"/>
      <c r="F1670" s="229" t="s">
        <v>1899</v>
      </c>
      <c r="G1670" s="42"/>
      <c r="H1670" s="42"/>
      <c r="I1670" s="230"/>
      <c r="J1670" s="42"/>
      <c r="K1670" s="42"/>
      <c r="L1670" s="46"/>
      <c r="M1670" s="231"/>
      <c r="N1670" s="232"/>
      <c r="O1670" s="86"/>
      <c r="P1670" s="86"/>
      <c r="Q1670" s="86"/>
      <c r="R1670" s="86"/>
      <c r="S1670" s="86"/>
      <c r="T1670" s="87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192</v>
      </c>
      <c r="AU1670" s="19" t="s">
        <v>84</v>
      </c>
    </row>
    <row r="1671" s="13" customFormat="1">
      <c r="A1671" s="13"/>
      <c r="B1671" s="233"/>
      <c r="C1671" s="234"/>
      <c r="D1671" s="235" t="s">
        <v>194</v>
      </c>
      <c r="E1671" s="236" t="s">
        <v>19</v>
      </c>
      <c r="F1671" s="237" t="s">
        <v>1435</v>
      </c>
      <c r="G1671" s="234"/>
      <c r="H1671" s="236" t="s">
        <v>19</v>
      </c>
      <c r="I1671" s="238"/>
      <c r="J1671" s="234"/>
      <c r="K1671" s="234"/>
      <c r="L1671" s="239"/>
      <c r="M1671" s="240"/>
      <c r="N1671" s="241"/>
      <c r="O1671" s="241"/>
      <c r="P1671" s="241"/>
      <c r="Q1671" s="241"/>
      <c r="R1671" s="241"/>
      <c r="S1671" s="241"/>
      <c r="T1671" s="24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3" t="s">
        <v>194</v>
      </c>
      <c r="AU1671" s="243" t="s">
        <v>84</v>
      </c>
      <c r="AV1671" s="13" t="s">
        <v>82</v>
      </c>
      <c r="AW1671" s="13" t="s">
        <v>36</v>
      </c>
      <c r="AX1671" s="13" t="s">
        <v>75</v>
      </c>
      <c r="AY1671" s="243" t="s">
        <v>183</v>
      </c>
    </row>
    <row r="1672" s="13" customFormat="1">
      <c r="A1672" s="13"/>
      <c r="B1672" s="233"/>
      <c r="C1672" s="234"/>
      <c r="D1672" s="235" t="s">
        <v>194</v>
      </c>
      <c r="E1672" s="236" t="s">
        <v>19</v>
      </c>
      <c r="F1672" s="237" t="s">
        <v>1436</v>
      </c>
      <c r="G1672" s="234"/>
      <c r="H1672" s="236" t="s">
        <v>19</v>
      </c>
      <c r="I1672" s="238"/>
      <c r="J1672" s="234"/>
      <c r="K1672" s="234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3" t="s">
        <v>194</v>
      </c>
      <c r="AU1672" s="243" t="s">
        <v>84</v>
      </c>
      <c r="AV1672" s="13" t="s">
        <v>82</v>
      </c>
      <c r="AW1672" s="13" t="s">
        <v>36</v>
      </c>
      <c r="AX1672" s="13" t="s">
        <v>75</v>
      </c>
      <c r="AY1672" s="243" t="s">
        <v>183</v>
      </c>
    </row>
    <row r="1673" s="13" customFormat="1">
      <c r="A1673" s="13"/>
      <c r="B1673" s="233"/>
      <c r="C1673" s="234"/>
      <c r="D1673" s="235" t="s">
        <v>194</v>
      </c>
      <c r="E1673" s="236" t="s">
        <v>19</v>
      </c>
      <c r="F1673" s="237" t="s">
        <v>1437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194</v>
      </c>
      <c r="AU1673" s="243" t="s">
        <v>84</v>
      </c>
      <c r="AV1673" s="13" t="s">
        <v>82</v>
      </c>
      <c r="AW1673" s="13" t="s">
        <v>36</v>
      </c>
      <c r="AX1673" s="13" t="s">
        <v>75</v>
      </c>
      <c r="AY1673" s="243" t="s">
        <v>183</v>
      </c>
    </row>
    <row r="1674" s="13" customFormat="1">
      <c r="A1674" s="13"/>
      <c r="B1674" s="233"/>
      <c r="C1674" s="234"/>
      <c r="D1674" s="235" t="s">
        <v>194</v>
      </c>
      <c r="E1674" s="236" t="s">
        <v>19</v>
      </c>
      <c r="F1674" s="237" t="s">
        <v>1438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194</v>
      </c>
      <c r="AU1674" s="243" t="s">
        <v>84</v>
      </c>
      <c r="AV1674" s="13" t="s">
        <v>82</v>
      </c>
      <c r="AW1674" s="13" t="s">
        <v>36</v>
      </c>
      <c r="AX1674" s="13" t="s">
        <v>75</v>
      </c>
      <c r="AY1674" s="243" t="s">
        <v>183</v>
      </c>
    </row>
    <row r="1675" s="13" customFormat="1">
      <c r="A1675" s="13"/>
      <c r="B1675" s="233"/>
      <c r="C1675" s="234"/>
      <c r="D1675" s="235" t="s">
        <v>194</v>
      </c>
      <c r="E1675" s="236" t="s">
        <v>19</v>
      </c>
      <c r="F1675" s="237" t="s">
        <v>1439</v>
      </c>
      <c r="G1675" s="234"/>
      <c r="H1675" s="236" t="s">
        <v>19</v>
      </c>
      <c r="I1675" s="238"/>
      <c r="J1675" s="234"/>
      <c r="K1675" s="234"/>
      <c r="L1675" s="239"/>
      <c r="M1675" s="240"/>
      <c r="N1675" s="241"/>
      <c r="O1675" s="241"/>
      <c r="P1675" s="241"/>
      <c r="Q1675" s="241"/>
      <c r="R1675" s="241"/>
      <c r="S1675" s="241"/>
      <c r="T1675" s="24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3" t="s">
        <v>194</v>
      </c>
      <c r="AU1675" s="243" t="s">
        <v>84</v>
      </c>
      <c r="AV1675" s="13" t="s">
        <v>82</v>
      </c>
      <c r="AW1675" s="13" t="s">
        <v>36</v>
      </c>
      <c r="AX1675" s="13" t="s">
        <v>75</v>
      </c>
      <c r="AY1675" s="243" t="s">
        <v>183</v>
      </c>
    </row>
    <row r="1676" s="13" customFormat="1">
      <c r="A1676" s="13"/>
      <c r="B1676" s="233"/>
      <c r="C1676" s="234"/>
      <c r="D1676" s="235" t="s">
        <v>194</v>
      </c>
      <c r="E1676" s="236" t="s">
        <v>19</v>
      </c>
      <c r="F1676" s="237" t="s">
        <v>1440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194</v>
      </c>
      <c r="AU1676" s="243" t="s">
        <v>84</v>
      </c>
      <c r="AV1676" s="13" t="s">
        <v>82</v>
      </c>
      <c r="AW1676" s="13" t="s">
        <v>36</v>
      </c>
      <c r="AX1676" s="13" t="s">
        <v>75</v>
      </c>
      <c r="AY1676" s="243" t="s">
        <v>183</v>
      </c>
    </row>
    <row r="1677" s="13" customFormat="1">
      <c r="A1677" s="13"/>
      <c r="B1677" s="233"/>
      <c r="C1677" s="234"/>
      <c r="D1677" s="235" t="s">
        <v>194</v>
      </c>
      <c r="E1677" s="236" t="s">
        <v>19</v>
      </c>
      <c r="F1677" s="237" t="s">
        <v>839</v>
      </c>
      <c r="G1677" s="234"/>
      <c r="H1677" s="236" t="s">
        <v>19</v>
      </c>
      <c r="I1677" s="238"/>
      <c r="J1677" s="234"/>
      <c r="K1677" s="234"/>
      <c r="L1677" s="239"/>
      <c r="M1677" s="240"/>
      <c r="N1677" s="241"/>
      <c r="O1677" s="241"/>
      <c r="P1677" s="241"/>
      <c r="Q1677" s="241"/>
      <c r="R1677" s="241"/>
      <c r="S1677" s="241"/>
      <c r="T1677" s="24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3" t="s">
        <v>194</v>
      </c>
      <c r="AU1677" s="243" t="s">
        <v>84</v>
      </c>
      <c r="AV1677" s="13" t="s">
        <v>82</v>
      </c>
      <c r="AW1677" s="13" t="s">
        <v>36</v>
      </c>
      <c r="AX1677" s="13" t="s">
        <v>75</v>
      </c>
      <c r="AY1677" s="243" t="s">
        <v>183</v>
      </c>
    </row>
    <row r="1678" s="13" customFormat="1">
      <c r="A1678" s="13"/>
      <c r="B1678" s="233"/>
      <c r="C1678" s="234"/>
      <c r="D1678" s="235" t="s">
        <v>194</v>
      </c>
      <c r="E1678" s="236" t="s">
        <v>19</v>
      </c>
      <c r="F1678" s="237" t="s">
        <v>1441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194</v>
      </c>
      <c r="AU1678" s="243" t="s">
        <v>84</v>
      </c>
      <c r="AV1678" s="13" t="s">
        <v>82</v>
      </c>
      <c r="AW1678" s="13" t="s">
        <v>36</v>
      </c>
      <c r="AX1678" s="13" t="s">
        <v>75</v>
      </c>
      <c r="AY1678" s="243" t="s">
        <v>183</v>
      </c>
    </row>
    <row r="1679" s="13" customFormat="1">
      <c r="A1679" s="13"/>
      <c r="B1679" s="233"/>
      <c r="C1679" s="234"/>
      <c r="D1679" s="235" t="s">
        <v>194</v>
      </c>
      <c r="E1679" s="236" t="s">
        <v>19</v>
      </c>
      <c r="F1679" s="237" t="s">
        <v>1442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194</v>
      </c>
      <c r="AU1679" s="243" t="s">
        <v>84</v>
      </c>
      <c r="AV1679" s="13" t="s">
        <v>82</v>
      </c>
      <c r="AW1679" s="13" t="s">
        <v>36</v>
      </c>
      <c r="AX1679" s="13" t="s">
        <v>75</v>
      </c>
      <c r="AY1679" s="243" t="s">
        <v>183</v>
      </c>
    </row>
    <row r="1680" s="14" customFormat="1">
      <c r="A1680" s="14"/>
      <c r="B1680" s="244"/>
      <c r="C1680" s="245"/>
      <c r="D1680" s="235" t="s">
        <v>194</v>
      </c>
      <c r="E1680" s="246" t="s">
        <v>19</v>
      </c>
      <c r="F1680" s="247" t="s">
        <v>1443</v>
      </c>
      <c r="G1680" s="245"/>
      <c r="H1680" s="248">
        <v>4.5599999999999996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194</v>
      </c>
      <c r="AU1680" s="254" t="s">
        <v>84</v>
      </c>
      <c r="AV1680" s="14" t="s">
        <v>84</v>
      </c>
      <c r="AW1680" s="14" t="s">
        <v>36</v>
      </c>
      <c r="AX1680" s="14" t="s">
        <v>75</v>
      </c>
      <c r="AY1680" s="254" t="s">
        <v>183</v>
      </c>
    </row>
    <row r="1681" s="16" customFormat="1">
      <c r="A1681" s="16"/>
      <c r="B1681" s="287"/>
      <c r="C1681" s="288"/>
      <c r="D1681" s="235" t="s">
        <v>194</v>
      </c>
      <c r="E1681" s="289" t="s">
        <v>19</v>
      </c>
      <c r="F1681" s="290" t="s">
        <v>794</v>
      </c>
      <c r="G1681" s="288"/>
      <c r="H1681" s="291">
        <v>4.5599999999999996</v>
      </c>
      <c r="I1681" s="292"/>
      <c r="J1681" s="288"/>
      <c r="K1681" s="288"/>
      <c r="L1681" s="293"/>
      <c r="M1681" s="294"/>
      <c r="N1681" s="295"/>
      <c r="O1681" s="295"/>
      <c r="P1681" s="295"/>
      <c r="Q1681" s="295"/>
      <c r="R1681" s="295"/>
      <c r="S1681" s="295"/>
      <c r="T1681" s="29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97" t="s">
        <v>194</v>
      </c>
      <c r="AU1681" s="297" t="s">
        <v>84</v>
      </c>
      <c r="AV1681" s="16" t="s">
        <v>114</v>
      </c>
      <c r="AW1681" s="16" t="s">
        <v>36</v>
      </c>
      <c r="AX1681" s="16" t="s">
        <v>75</v>
      </c>
      <c r="AY1681" s="297" t="s">
        <v>183</v>
      </c>
    </row>
    <row r="1682" s="13" customFormat="1">
      <c r="A1682" s="13"/>
      <c r="B1682" s="233"/>
      <c r="C1682" s="234"/>
      <c r="D1682" s="235" t="s">
        <v>194</v>
      </c>
      <c r="E1682" s="236" t="s">
        <v>19</v>
      </c>
      <c r="F1682" s="237" t="s">
        <v>1590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194</v>
      </c>
      <c r="AU1682" s="243" t="s">
        <v>84</v>
      </c>
      <c r="AV1682" s="13" t="s">
        <v>82</v>
      </c>
      <c r="AW1682" s="13" t="s">
        <v>36</v>
      </c>
      <c r="AX1682" s="13" t="s">
        <v>75</v>
      </c>
      <c r="AY1682" s="243" t="s">
        <v>183</v>
      </c>
    </row>
    <row r="1683" s="13" customFormat="1">
      <c r="A1683" s="13"/>
      <c r="B1683" s="233"/>
      <c r="C1683" s="234"/>
      <c r="D1683" s="235" t="s">
        <v>194</v>
      </c>
      <c r="E1683" s="236" t="s">
        <v>19</v>
      </c>
      <c r="F1683" s="237" t="s">
        <v>1591</v>
      </c>
      <c r="G1683" s="234"/>
      <c r="H1683" s="236" t="s">
        <v>19</v>
      </c>
      <c r="I1683" s="238"/>
      <c r="J1683" s="234"/>
      <c r="K1683" s="234"/>
      <c r="L1683" s="239"/>
      <c r="M1683" s="240"/>
      <c r="N1683" s="241"/>
      <c r="O1683" s="241"/>
      <c r="P1683" s="241"/>
      <c r="Q1683" s="241"/>
      <c r="R1683" s="241"/>
      <c r="S1683" s="241"/>
      <c r="T1683" s="24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3" t="s">
        <v>194</v>
      </c>
      <c r="AU1683" s="243" t="s">
        <v>84</v>
      </c>
      <c r="AV1683" s="13" t="s">
        <v>82</v>
      </c>
      <c r="AW1683" s="13" t="s">
        <v>36</v>
      </c>
      <c r="AX1683" s="13" t="s">
        <v>75</v>
      </c>
      <c r="AY1683" s="243" t="s">
        <v>183</v>
      </c>
    </row>
    <row r="1684" s="13" customFormat="1">
      <c r="A1684" s="13"/>
      <c r="B1684" s="233"/>
      <c r="C1684" s="234"/>
      <c r="D1684" s="235" t="s">
        <v>194</v>
      </c>
      <c r="E1684" s="236" t="s">
        <v>19</v>
      </c>
      <c r="F1684" s="237" t="s">
        <v>1592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194</v>
      </c>
      <c r="AU1684" s="243" t="s">
        <v>84</v>
      </c>
      <c r="AV1684" s="13" t="s">
        <v>82</v>
      </c>
      <c r="AW1684" s="13" t="s">
        <v>36</v>
      </c>
      <c r="AX1684" s="13" t="s">
        <v>75</v>
      </c>
      <c r="AY1684" s="243" t="s">
        <v>183</v>
      </c>
    </row>
    <row r="1685" s="13" customFormat="1">
      <c r="A1685" s="13"/>
      <c r="B1685" s="233"/>
      <c r="C1685" s="234"/>
      <c r="D1685" s="235" t="s">
        <v>194</v>
      </c>
      <c r="E1685" s="236" t="s">
        <v>19</v>
      </c>
      <c r="F1685" s="237" t="s">
        <v>1593</v>
      </c>
      <c r="G1685" s="234"/>
      <c r="H1685" s="236" t="s">
        <v>19</v>
      </c>
      <c r="I1685" s="238"/>
      <c r="J1685" s="234"/>
      <c r="K1685" s="234"/>
      <c r="L1685" s="239"/>
      <c r="M1685" s="240"/>
      <c r="N1685" s="241"/>
      <c r="O1685" s="241"/>
      <c r="P1685" s="241"/>
      <c r="Q1685" s="241"/>
      <c r="R1685" s="241"/>
      <c r="S1685" s="241"/>
      <c r="T1685" s="24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3" t="s">
        <v>194</v>
      </c>
      <c r="AU1685" s="243" t="s">
        <v>84</v>
      </c>
      <c r="AV1685" s="13" t="s">
        <v>82</v>
      </c>
      <c r="AW1685" s="13" t="s">
        <v>36</v>
      </c>
      <c r="AX1685" s="13" t="s">
        <v>75</v>
      </c>
      <c r="AY1685" s="243" t="s">
        <v>183</v>
      </c>
    </row>
    <row r="1686" s="13" customFormat="1">
      <c r="A1686" s="13"/>
      <c r="B1686" s="233"/>
      <c r="C1686" s="234"/>
      <c r="D1686" s="235" t="s">
        <v>194</v>
      </c>
      <c r="E1686" s="236" t="s">
        <v>19</v>
      </c>
      <c r="F1686" s="237" t="s">
        <v>1440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194</v>
      </c>
      <c r="AU1686" s="243" t="s">
        <v>84</v>
      </c>
      <c r="AV1686" s="13" t="s">
        <v>82</v>
      </c>
      <c r="AW1686" s="13" t="s">
        <v>36</v>
      </c>
      <c r="AX1686" s="13" t="s">
        <v>75</v>
      </c>
      <c r="AY1686" s="243" t="s">
        <v>183</v>
      </c>
    </row>
    <row r="1687" s="13" customFormat="1">
      <c r="A1687" s="13"/>
      <c r="B1687" s="233"/>
      <c r="C1687" s="234"/>
      <c r="D1687" s="235" t="s">
        <v>194</v>
      </c>
      <c r="E1687" s="236" t="s">
        <v>19</v>
      </c>
      <c r="F1687" s="237" t="s">
        <v>839</v>
      </c>
      <c r="G1687" s="234"/>
      <c r="H1687" s="236" t="s">
        <v>19</v>
      </c>
      <c r="I1687" s="238"/>
      <c r="J1687" s="234"/>
      <c r="K1687" s="234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3" t="s">
        <v>194</v>
      </c>
      <c r="AU1687" s="243" t="s">
        <v>84</v>
      </c>
      <c r="AV1687" s="13" t="s">
        <v>82</v>
      </c>
      <c r="AW1687" s="13" t="s">
        <v>36</v>
      </c>
      <c r="AX1687" s="13" t="s">
        <v>75</v>
      </c>
      <c r="AY1687" s="243" t="s">
        <v>183</v>
      </c>
    </row>
    <row r="1688" s="13" customFormat="1">
      <c r="A1688" s="13"/>
      <c r="B1688" s="233"/>
      <c r="C1688" s="234"/>
      <c r="D1688" s="235" t="s">
        <v>194</v>
      </c>
      <c r="E1688" s="236" t="s">
        <v>19</v>
      </c>
      <c r="F1688" s="237" t="s">
        <v>1441</v>
      </c>
      <c r="G1688" s="234"/>
      <c r="H1688" s="236" t="s">
        <v>19</v>
      </c>
      <c r="I1688" s="238"/>
      <c r="J1688" s="234"/>
      <c r="K1688" s="234"/>
      <c r="L1688" s="239"/>
      <c r="M1688" s="240"/>
      <c r="N1688" s="241"/>
      <c r="O1688" s="241"/>
      <c r="P1688" s="241"/>
      <c r="Q1688" s="241"/>
      <c r="R1688" s="241"/>
      <c r="S1688" s="241"/>
      <c r="T1688" s="24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3" t="s">
        <v>194</v>
      </c>
      <c r="AU1688" s="243" t="s">
        <v>84</v>
      </c>
      <c r="AV1688" s="13" t="s">
        <v>82</v>
      </c>
      <c r="AW1688" s="13" t="s">
        <v>36</v>
      </c>
      <c r="AX1688" s="13" t="s">
        <v>75</v>
      </c>
      <c r="AY1688" s="243" t="s">
        <v>183</v>
      </c>
    </row>
    <row r="1689" s="13" customFormat="1">
      <c r="A1689" s="13"/>
      <c r="B1689" s="233"/>
      <c r="C1689" s="234"/>
      <c r="D1689" s="235" t="s">
        <v>194</v>
      </c>
      <c r="E1689" s="236" t="s">
        <v>19</v>
      </c>
      <c r="F1689" s="237" t="s">
        <v>1594</v>
      </c>
      <c r="G1689" s="234"/>
      <c r="H1689" s="236" t="s">
        <v>19</v>
      </c>
      <c r="I1689" s="238"/>
      <c r="J1689" s="234"/>
      <c r="K1689" s="234"/>
      <c r="L1689" s="239"/>
      <c r="M1689" s="240"/>
      <c r="N1689" s="241"/>
      <c r="O1689" s="241"/>
      <c r="P1689" s="241"/>
      <c r="Q1689" s="241"/>
      <c r="R1689" s="241"/>
      <c r="S1689" s="241"/>
      <c r="T1689" s="24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3" t="s">
        <v>194</v>
      </c>
      <c r="AU1689" s="243" t="s">
        <v>84</v>
      </c>
      <c r="AV1689" s="13" t="s">
        <v>82</v>
      </c>
      <c r="AW1689" s="13" t="s">
        <v>36</v>
      </c>
      <c r="AX1689" s="13" t="s">
        <v>75</v>
      </c>
      <c r="AY1689" s="243" t="s">
        <v>183</v>
      </c>
    </row>
    <row r="1690" s="14" customFormat="1">
      <c r="A1690" s="14"/>
      <c r="B1690" s="244"/>
      <c r="C1690" s="245"/>
      <c r="D1690" s="235" t="s">
        <v>194</v>
      </c>
      <c r="E1690" s="246" t="s">
        <v>19</v>
      </c>
      <c r="F1690" s="247" t="s">
        <v>1866</v>
      </c>
      <c r="G1690" s="245"/>
      <c r="H1690" s="248">
        <v>15.68</v>
      </c>
      <c r="I1690" s="249"/>
      <c r="J1690" s="245"/>
      <c r="K1690" s="245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4" t="s">
        <v>194</v>
      </c>
      <c r="AU1690" s="254" t="s">
        <v>84</v>
      </c>
      <c r="AV1690" s="14" t="s">
        <v>84</v>
      </c>
      <c r="AW1690" s="14" t="s">
        <v>36</v>
      </c>
      <c r="AX1690" s="14" t="s">
        <v>75</v>
      </c>
      <c r="AY1690" s="254" t="s">
        <v>183</v>
      </c>
    </row>
    <row r="1691" s="16" customFormat="1">
      <c r="A1691" s="16"/>
      <c r="B1691" s="287"/>
      <c r="C1691" s="288"/>
      <c r="D1691" s="235" t="s">
        <v>194</v>
      </c>
      <c r="E1691" s="289" t="s">
        <v>19</v>
      </c>
      <c r="F1691" s="290" t="s">
        <v>794</v>
      </c>
      <c r="G1691" s="288"/>
      <c r="H1691" s="291">
        <v>15.68</v>
      </c>
      <c r="I1691" s="292"/>
      <c r="J1691" s="288"/>
      <c r="K1691" s="288"/>
      <c r="L1691" s="293"/>
      <c r="M1691" s="294"/>
      <c r="N1691" s="295"/>
      <c r="O1691" s="295"/>
      <c r="P1691" s="295"/>
      <c r="Q1691" s="295"/>
      <c r="R1691" s="295"/>
      <c r="S1691" s="295"/>
      <c r="T1691" s="29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97" t="s">
        <v>194</v>
      </c>
      <c r="AU1691" s="297" t="s">
        <v>84</v>
      </c>
      <c r="AV1691" s="16" t="s">
        <v>114</v>
      </c>
      <c r="AW1691" s="16" t="s">
        <v>36</v>
      </c>
      <c r="AX1691" s="16" t="s">
        <v>75</v>
      </c>
      <c r="AY1691" s="297" t="s">
        <v>183</v>
      </c>
    </row>
    <row r="1692" s="15" customFormat="1">
      <c r="A1692" s="15"/>
      <c r="B1692" s="259"/>
      <c r="C1692" s="260"/>
      <c r="D1692" s="235" t="s">
        <v>194</v>
      </c>
      <c r="E1692" s="261" t="s">
        <v>19</v>
      </c>
      <c r="F1692" s="262" t="s">
        <v>320</v>
      </c>
      <c r="G1692" s="260"/>
      <c r="H1692" s="263">
        <v>20.239999999999998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69" t="s">
        <v>194</v>
      </c>
      <c r="AU1692" s="269" t="s">
        <v>84</v>
      </c>
      <c r="AV1692" s="15" t="s">
        <v>190</v>
      </c>
      <c r="AW1692" s="15" t="s">
        <v>36</v>
      </c>
      <c r="AX1692" s="15" t="s">
        <v>82</v>
      </c>
      <c r="AY1692" s="269" t="s">
        <v>183</v>
      </c>
    </row>
    <row r="1693" s="2" customFormat="1" ht="16.5" customHeight="1">
      <c r="A1693" s="40"/>
      <c r="B1693" s="41"/>
      <c r="C1693" s="270" t="s">
        <v>637</v>
      </c>
      <c r="D1693" s="270" t="s">
        <v>348</v>
      </c>
      <c r="E1693" s="271" t="s">
        <v>1885</v>
      </c>
      <c r="F1693" s="272" t="s">
        <v>1886</v>
      </c>
      <c r="G1693" s="273" t="s">
        <v>304</v>
      </c>
      <c r="H1693" s="274">
        <v>22.329999999999998</v>
      </c>
      <c r="I1693" s="275"/>
      <c r="J1693" s="276">
        <f>ROUND(I1693*H1693,2)</f>
        <v>0</v>
      </c>
      <c r="K1693" s="272" t="s">
        <v>189</v>
      </c>
      <c r="L1693" s="277"/>
      <c r="M1693" s="278" t="s">
        <v>19</v>
      </c>
      <c r="N1693" s="279" t="s">
        <v>46</v>
      </c>
      <c r="O1693" s="86"/>
      <c r="P1693" s="224">
        <f>O1693*H1693</f>
        <v>0</v>
      </c>
      <c r="Q1693" s="224">
        <v>0.00050000000000000001</v>
      </c>
      <c r="R1693" s="224">
        <f>Q1693*H1693</f>
        <v>0.011165</v>
      </c>
      <c r="S1693" s="224">
        <v>0</v>
      </c>
      <c r="T1693" s="225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6" t="s">
        <v>370</v>
      </c>
      <c r="AT1693" s="226" t="s">
        <v>348</v>
      </c>
      <c r="AU1693" s="226" t="s">
        <v>84</v>
      </c>
      <c r="AY1693" s="19" t="s">
        <v>183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19" t="s">
        <v>82</v>
      </c>
      <c r="BK1693" s="227">
        <f>ROUND(I1693*H1693,2)</f>
        <v>0</v>
      </c>
      <c r="BL1693" s="19" t="s">
        <v>277</v>
      </c>
      <c r="BM1693" s="226" t="s">
        <v>1900</v>
      </c>
    </row>
    <row r="1694" s="14" customFormat="1">
      <c r="A1694" s="14"/>
      <c r="B1694" s="244"/>
      <c r="C1694" s="245"/>
      <c r="D1694" s="235" t="s">
        <v>194</v>
      </c>
      <c r="E1694" s="245"/>
      <c r="F1694" s="247" t="s">
        <v>1894</v>
      </c>
      <c r="G1694" s="245"/>
      <c r="H1694" s="248">
        <v>22.329999999999998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194</v>
      </c>
      <c r="AU1694" s="254" t="s">
        <v>84</v>
      </c>
      <c r="AV1694" s="14" t="s">
        <v>84</v>
      </c>
      <c r="AW1694" s="14" t="s">
        <v>4</v>
      </c>
      <c r="AX1694" s="14" t="s">
        <v>82</v>
      </c>
      <c r="AY1694" s="254" t="s">
        <v>183</v>
      </c>
    </row>
    <row r="1695" s="2" customFormat="1" ht="24.15" customHeight="1">
      <c r="A1695" s="40"/>
      <c r="B1695" s="41"/>
      <c r="C1695" s="215" t="s">
        <v>1901</v>
      </c>
      <c r="D1695" s="215" t="s">
        <v>185</v>
      </c>
      <c r="E1695" s="216" t="s">
        <v>1902</v>
      </c>
      <c r="F1695" s="217" t="s">
        <v>1903</v>
      </c>
      <c r="G1695" s="218" t="s">
        <v>188</v>
      </c>
      <c r="H1695" s="219">
        <v>13</v>
      </c>
      <c r="I1695" s="220"/>
      <c r="J1695" s="221">
        <f>ROUND(I1695*H1695,2)</f>
        <v>0</v>
      </c>
      <c r="K1695" s="217" t="s">
        <v>189</v>
      </c>
      <c r="L1695" s="46"/>
      <c r="M1695" s="222" t="s">
        <v>19</v>
      </c>
      <c r="N1695" s="223" t="s">
        <v>46</v>
      </c>
      <c r="O1695" s="86"/>
      <c r="P1695" s="224">
        <f>O1695*H1695</f>
        <v>0</v>
      </c>
      <c r="Q1695" s="224">
        <v>1.5E-05</v>
      </c>
      <c r="R1695" s="224">
        <f>Q1695*H1695</f>
        <v>0.000195</v>
      </c>
      <c r="S1695" s="224">
        <v>0</v>
      </c>
      <c r="T1695" s="225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6" t="s">
        <v>277</v>
      </c>
      <c r="AT1695" s="226" t="s">
        <v>185</v>
      </c>
      <c r="AU1695" s="226" t="s">
        <v>84</v>
      </c>
      <c r="AY1695" s="19" t="s">
        <v>183</v>
      </c>
      <c r="BE1695" s="227">
        <f>IF(N1695="základní",J1695,0)</f>
        <v>0</v>
      </c>
      <c r="BF1695" s="227">
        <f>IF(N1695="snížená",J1695,0)</f>
        <v>0</v>
      </c>
      <c r="BG1695" s="227">
        <f>IF(N1695="zákl. přenesená",J1695,0)</f>
        <v>0</v>
      </c>
      <c r="BH1695" s="227">
        <f>IF(N1695="sníž. přenesená",J1695,0)</f>
        <v>0</v>
      </c>
      <c r="BI1695" s="227">
        <f>IF(N1695="nulová",J1695,0)</f>
        <v>0</v>
      </c>
      <c r="BJ1695" s="19" t="s">
        <v>82</v>
      </c>
      <c r="BK1695" s="227">
        <f>ROUND(I1695*H1695,2)</f>
        <v>0</v>
      </c>
      <c r="BL1695" s="19" t="s">
        <v>277</v>
      </c>
      <c r="BM1695" s="226" t="s">
        <v>1904</v>
      </c>
    </row>
    <row r="1696" s="2" customFormat="1">
      <c r="A1696" s="40"/>
      <c r="B1696" s="41"/>
      <c r="C1696" s="42"/>
      <c r="D1696" s="228" t="s">
        <v>192</v>
      </c>
      <c r="E1696" s="42"/>
      <c r="F1696" s="229" t="s">
        <v>1905</v>
      </c>
      <c r="G1696" s="42"/>
      <c r="H1696" s="42"/>
      <c r="I1696" s="230"/>
      <c r="J1696" s="42"/>
      <c r="K1696" s="42"/>
      <c r="L1696" s="46"/>
      <c r="M1696" s="231"/>
      <c r="N1696" s="232"/>
      <c r="O1696" s="86"/>
      <c r="P1696" s="86"/>
      <c r="Q1696" s="86"/>
      <c r="R1696" s="86"/>
      <c r="S1696" s="86"/>
      <c r="T1696" s="87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192</v>
      </c>
      <c r="AU1696" s="19" t="s">
        <v>84</v>
      </c>
    </row>
    <row r="1697" s="13" customFormat="1">
      <c r="A1697" s="13"/>
      <c r="B1697" s="233"/>
      <c r="C1697" s="234"/>
      <c r="D1697" s="235" t="s">
        <v>194</v>
      </c>
      <c r="E1697" s="236" t="s">
        <v>19</v>
      </c>
      <c r="F1697" s="237" t="s">
        <v>1906</v>
      </c>
      <c r="G1697" s="234"/>
      <c r="H1697" s="236" t="s">
        <v>19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194</v>
      </c>
      <c r="AU1697" s="243" t="s">
        <v>84</v>
      </c>
      <c r="AV1697" s="13" t="s">
        <v>82</v>
      </c>
      <c r="AW1697" s="13" t="s">
        <v>36</v>
      </c>
      <c r="AX1697" s="13" t="s">
        <v>75</v>
      </c>
      <c r="AY1697" s="243" t="s">
        <v>183</v>
      </c>
    </row>
    <row r="1698" s="14" customFormat="1">
      <c r="A1698" s="14"/>
      <c r="B1698" s="244"/>
      <c r="C1698" s="245"/>
      <c r="D1698" s="235" t="s">
        <v>194</v>
      </c>
      <c r="E1698" s="246" t="s">
        <v>19</v>
      </c>
      <c r="F1698" s="247" t="s">
        <v>259</v>
      </c>
      <c r="G1698" s="245"/>
      <c r="H1698" s="248">
        <v>13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194</v>
      </c>
      <c r="AU1698" s="254" t="s">
        <v>84</v>
      </c>
      <c r="AV1698" s="14" t="s">
        <v>84</v>
      </c>
      <c r="AW1698" s="14" t="s">
        <v>36</v>
      </c>
      <c r="AX1698" s="14" t="s">
        <v>82</v>
      </c>
      <c r="AY1698" s="254" t="s">
        <v>183</v>
      </c>
    </row>
    <row r="1699" s="2" customFormat="1" ht="16.5" customHeight="1">
      <c r="A1699" s="40"/>
      <c r="B1699" s="41"/>
      <c r="C1699" s="270" t="s">
        <v>640</v>
      </c>
      <c r="D1699" s="270" t="s">
        <v>348</v>
      </c>
      <c r="E1699" s="271" t="s">
        <v>1907</v>
      </c>
      <c r="F1699" s="272" t="s">
        <v>1908</v>
      </c>
      <c r="G1699" s="273" t="s">
        <v>256</v>
      </c>
      <c r="H1699" s="274">
        <v>0.051999999999999998</v>
      </c>
      <c r="I1699" s="275"/>
      <c r="J1699" s="276">
        <f>ROUND(I1699*H1699,2)</f>
        <v>0</v>
      </c>
      <c r="K1699" s="272" t="s">
        <v>189</v>
      </c>
      <c r="L1699" s="277"/>
      <c r="M1699" s="278" t="s">
        <v>19</v>
      </c>
      <c r="N1699" s="279" t="s">
        <v>46</v>
      </c>
      <c r="O1699" s="86"/>
      <c r="P1699" s="224">
        <f>O1699*H1699</f>
        <v>0</v>
      </c>
      <c r="Q1699" s="224">
        <v>1</v>
      </c>
      <c r="R1699" s="224">
        <f>Q1699*H1699</f>
        <v>0.051999999999999998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370</v>
      </c>
      <c r="AT1699" s="226" t="s">
        <v>348</v>
      </c>
      <c r="AU1699" s="226" t="s">
        <v>84</v>
      </c>
      <c r="AY1699" s="19" t="s">
        <v>183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82</v>
      </c>
      <c r="BK1699" s="227">
        <f>ROUND(I1699*H1699,2)</f>
        <v>0</v>
      </c>
      <c r="BL1699" s="19" t="s">
        <v>277</v>
      </c>
      <c r="BM1699" s="226" t="s">
        <v>1909</v>
      </c>
    </row>
    <row r="1700" s="14" customFormat="1">
      <c r="A1700" s="14"/>
      <c r="B1700" s="244"/>
      <c r="C1700" s="245"/>
      <c r="D1700" s="235" t="s">
        <v>194</v>
      </c>
      <c r="E1700" s="245"/>
      <c r="F1700" s="247" t="s">
        <v>1910</v>
      </c>
      <c r="G1700" s="245"/>
      <c r="H1700" s="248">
        <v>0.051999999999999998</v>
      </c>
      <c r="I1700" s="249"/>
      <c r="J1700" s="245"/>
      <c r="K1700" s="245"/>
      <c r="L1700" s="250"/>
      <c r="M1700" s="251"/>
      <c r="N1700" s="252"/>
      <c r="O1700" s="252"/>
      <c r="P1700" s="252"/>
      <c r="Q1700" s="252"/>
      <c r="R1700" s="252"/>
      <c r="S1700" s="252"/>
      <c r="T1700" s="253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4" t="s">
        <v>194</v>
      </c>
      <c r="AU1700" s="254" t="s">
        <v>84</v>
      </c>
      <c r="AV1700" s="14" t="s">
        <v>84</v>
      </c>
      <c r="AW1700" s="14" t="s">
        <v>4</v>
      </c>
      <c r="AX1700" s="14" t="s">
        <v>82</v>
      </c>
      <c r="AY1700" s="254" t="s">
        <v>183</v>
      </c>
    </row>
    <row r="1701" s="2" customFormat="1" ht="24.15" customHeight="1">
      <c r="A1701" s="40"/>
      <c r="B1701" s="41"/>
      <c r="C1701" s="215" t="s">
        <v>1911</v>
      </c>
      <c r="D1701" s="215" t="s">
        <v>185</v>
      </c>
      <c r="E1701" s="216" t="s">
        <v>1912</v>
      </c>
      <c r="F1701" s="217" t="s">
        <v>1913</v>
      </c>
      <c r="G1701" s="218" t="s">
        <v>256</v>
      </c>
      <c r="H1701" s="219">
        <v>3.7269999999999999</v>
      </c>
      <c r="I1701" s="220"/>
      <c r="J1701" s="221">
        <f>ROUND(I1701*H1701,2)</f>
        <v>0</v>
      </c>
      <c r="K1701" s="217" t="s">
        <v>189</v>
      </c>
      <c r="L1701" s="46"/>
      <c r="M1701" s="222" t="s">
        <v>19</v>
      </c>
      <c r="N1701" s="223" t="s">
        <v>46</v>
      </c>
      <c r="O1701" s="86"/>
      <c r="P1701" s="224">
        <f>O1701*H1701</f>
        <v>0</v>
      </c>
      <c r="Q1701" s="224">
        <v>0</v>
      </c>
      <c r="R1701" s="224">
        <f>Q1701*H1701</f>
        <v>0</v>
      </c>
      <c r="S1701" s="224">
        <v>0</v>
      </c>
      <c r="T1701" s="225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6" t="s">
        <v>277</v>
      </c>
      <c r="AT1701" s="226" t="s">
        <v>185</v>
      </c>
      <c r="AU1701" s="226" t="s">
        <v>84</v>
      </c>
      <c r="AY1701" s="19" t="s">
        <v>183</v>
      </c>
      <c r="BE1701" s="227">
        <f>IF(N1701="základní",J1701,0)</f>
        <v>0</v>
      </c>
      <c r="BF1701" s="227">
        <f>IF(N1701="snížená",J1701,0)</f>
        <v>0</v>
      </c>
      <c r="BG1701" s="227">
        <f>IF(N1701="zákl. přenesená",J1701,0)</f>
        <v>0</v>
      </c>
      <c r="BH1701" s="227">
        <f>IF(N1701="sníž. přenesená",J1701,0)</f>
        <v>0</v>
      </c>
      <c r="BI1701" s="227">
        <f>IF(N1701="nulová",J1701,0)</f>
        <v>0</v>
      </c>
      <c r="BJ1701" s="19" t="s">
        <v>82</v>
      </c>
      <c r="BK1701" s="227">
        <f>ROUND(I1701*H1701,2)</f>
        <v>0</v>
      </c>
      <c r="BL1701" s="19" t="s">
        <v>277</v>
      </c>
      <c r="BM1701" s="226" t="s">
        <v>1914</v>
      </c>
    </row>
    <row r="1702" s="2" customFormat="1">
      <c r="A1702" s="40"/>
      <c r="B1702" s="41"/>
      <c r="C1702" s="42"/>
      <c r="D1702" s="228" t="s">
        <v>192</v>
      </c>
      <c r="E1702" s="42"/>
      <c r="F1702" s="229" t="s">
        <v>1915</v>
      </c>
      <c r="G1702" s="42"/>
      <c r="H1702" s="42"/>
      <c r="I1702" s="230"/>
      <c r="J1702" s="42"/>
      <c r="K1702" s="42"/>
      <c r="L1702" s="46"/>
      <c r="M1702" s="231"/>
      <c r="N1702" s="232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192</v>
      </c>
      <c r="AU1702" s="19" t="s">
        <v>84</v>
      </c>
    </row>
    <row r="1703" s="12" customFormat="1" ht="22.8" customHeight="1">
      <c r="A1703" s="12"/>
      <c r="B1703" s="199"/>
      <c r="C1703" s="200"/>
      <c r="D1703" s="201" t="s">
        <v>74</v>
      </c>
      <c r="E1703" s="213" t="s">
        <v>893</v>
      </c>
      <c r="F1703" s="213" t="s">
        <v>894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SUM(P1704:P1949)</f>
        <v>0</v>
      </c>
      <c r="Q1703" s="207"/>
      <c r="R1703" s="208">
        <f>SUM(R1704:R1949)</f>
        <v>7.3014289999999997</v>
      </c>
      <c r="S1703" s="207"/>
      <c r="T1703" s="209">
        <f>SUM(T1704:T1949)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84</v>
      </c>
      <c r="AT1703" s="211" t="s">
        <v>74</v>
      </c>
      <c r="AU1703" s="211" t="s">
        <v>82</v>
      </c>
      <c r="AY1703" s="210" t="s">
        <v>183</v>
      </c>
      <c r="BK1703" s="212">
        <f>SUM(BK1704:BK1949)</f>
        <v>0</v>
      </c>
    </row>
    <row r="1704" s="2" customFormat="1" ht="24.15" customHeight="1">
      <c r="A1704" s="40"/>
      <c r="B1704" s="41"/>
      <c r="C1704" s="215" t="s">
        <v>646</v>
      </c>
      <c r="D1704" s="215" t="s">
        <v>185</v>
      </c>
      <c r="E1704" s="216" t="s">
        <v>895</v>
      </c>
      <c r="F1704" s="217" t="s">
        <v>896</v>
      </c>
      <c r="G1704" s="218" t="s">
        <v>304</v>
      </c>
      <c r="H1704" s="219">
        <v>12</v>
      </c>
      <c r="I1704" s="220"/>
      <c r="J1704" s="221">
        <f>ROUND(I1704*H1704,2)</f>
        <v>0</v>
      </c>
      <c r="K1704" s="217" t="s">
        <v>189</v>
      </c>
      <c r="L1704" s="46"/>
      <c r="M1704" s="222" t="s">
        <v>19</v>
      </c>
      <c r="N1704" s="223" t="s">
        <v>46</v>
      </c>
      <c r="O1704" s="86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6" t="s">
        <v>277</v>
      </c>
      <c r="AT1704" s="226" t="s">
        <v>185</v>
      </c>
      <c r="AU1704" s="226" t="s">
        <v>84</v>
      </c>
      <c r="AY1704" s="19" t="s">
        <v>183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19" t="s">
        <v>82</v>
      </c>
      <c r="BK1704" s="227">
        <f>ROUND(I1704*H1704,2)</f>
        <v>0</v>
      </c>
      <c r="BL1704" s="19" t="s">
        <v>277</v>
      </c>
      <c r="BM1704" s="226" t="s">
        <v>897</v>
      </c>
    </row>
    <row r="1705" s="2" customFormat="1">
      <c r="A1705" s="40"/>
      <c r="B1705" s="41"/>
      <c r="C1705" s="42"/>
      <c r="D1705" s="228" t="s">
        <v>192</v>
      </c>
      <c r="E1705" s="42"/>
      <c r="F1705" s="229" t="s">
        <v>898</v>
      </c>
      <c r="G1705" s="42"/>
      <c r="H1705" s="42"/>
      <c r="I1705" s="230"/>
      <c r="J1705" s="42"/>
      <c r="K1705" s="42"/>
      <c r="L1705" s="46"/>
      <c r="M1705" s="231"/>
      <c r="N1705" s="232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192</v>
      </c>
      <c r="AU1705" s="19" t="s">
        <v>84</v>
      </c>
    </row>
    <row r="1706" s="13" customFormat="1">
      <c r="A1706" s="13"/>
      <c r="B1706" s="233"/>
      <c r="C1706" s="234"/>
      <c r="D1706" s="235" t="s">
        <v>194</v>
      </c>
      <c r="E1706" s="236" t="s">
        <v>19</v>
      </c>
      <c r="F1706" s="237" t="s">
        <v>899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194</v>
      </c>
      <c r="AU1706" s="243" t="s">
        <v>84</v>
      </c>
      <c r="AV1706" s="13" t="s">
        <v>82</v>
      </c>
      <c r="AW1706" s="13" t="s">
        <v>36</v>
      </c>
      <c r="AX1706" s="13" t="s">
        <v>75</v>
      </c>
      <c r="AY1706" s="243" t="s">
        <v>183</v>
      </c>
    </row>
    <row r="1707" s="13" customFormat="1">
      <c r="A1707" s="13"/>
      <c r="B1707" s="233"/>
      <c r="C1707" s="234"/>
      <c r="D1707" s="235" t="s">
        <v>194</v>
      </c>
      <c r="E1707" s="236" t="s">
        <v>19</v>
      </c>
      <c r="F1707" s="237" t="s">
        <v>900</v>
      </c>
      <c r="G1707" s="234"/>
      <c r="H1707" s="236" t="s">
        <v>19</v>
      </c>
      <c r="I1707" s="238"/>
      <c r="J1707" s="234"/>
      <c r="K1707" s="234"/>
      <c r="L1707" s="239"/>
      <c r="M1707" s="240"/>
      <c r="N1707" s="241"/>
      <c r="O1707" s="241"/>
      <c r="P1707" s="241"/>
      <c r="Q1707" s="241"/>
      <c r="R1707" s="241"/>
      <c r="S1707" s="241"/>
      <c r="T1707" s="24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3" t="s">
        <v>194</v>
      </c>
      <c r="AU1707" s="243" t="s">
        <v>84</v>
      </c>
      <c r="AV1707" s="13" t="s">
        <v>82</v>
      </c>
      <c r="AW1707" s="13" t="s">
        <v>36</v>
      </c>
      <c r="AX1707" s="13" t="s">
        <v>75</v>
      </c>
      <c r="AY1707" s="243" t="s">
        <v>183</v>
      </c>
    </row>
    <row r="1708" s="13" customFormat="1">
      <c r="A1708" s="13"/>
      <c r="B1708" s="233"/>
      <c r="C1708" s="234"/>
      <c r="D1708" s="235" t="s">
        <v>194</v>
      </c>
      <c r="E1708" s="236" t="s">
        <v>19</v>
      </c>
      <c r="F1708" s="237" t="s">
        <v>901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194</v>
      </c>
      <c r="AU1708" s="243" t="s">
        <v>84</v>
      </c>
      <c r="AV1708" s="13" t="s">
        <v>82</v>
      </c>
      <c r="AW1708" s="13" t="s">
        <v>36</v>
      </c>
      <c r="AX1708" s="13" t="s">
        <v>75</v>
      </c>
      <c r="AY1708" s="243" t="s">
        <v>183</v>
      </c>
    </row>
    <row r="1709" s="13" customFormat="1">
      <c r="A1709" s="13"/>
      <c r="B1709" s="233"/>
      <c r="C1709" s="234"/>
      <c r="D1709" s="235" t="s">
        <v>194</v>
      </c>
      <c r="E1709" s="236" t="s">
        <v>19</v>
      </c>
      <c r="F1709" s="237" t="s">
        <v>902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194</v>
      </c>
      <c r="AU1709" s="243" t="s">
        <v>84</v>
      </c>
      <c r="AV1709" s="13" t="s">
        <v>82</v>
      </c>
      <c r="AW1709" s="13" t="s">
        <v>36</v>
      </c>
      <c r="AX1709" s="13" t="s">
        <v>75</v>
      </c>
      <c r="AY1709" s="243" t="s">
        <v>183</v>
      </c>
    </row>
    <row r="1710" s="13" customFormat="1">
      <c r="A1710" s="13"/>
      <c r="B1710" s="233"/>
      <c r="C1710" s="234"/>
      <c r="D1710" s="235" t="s">
        <v>194</v>
      </c>
      <c r="E1710" s="236" t="s">
        <v>19</v>
      </c>
      <c r="F1710" s="237" t="s">
        <v>903</v>
      </c>
      <c r="G1710" s="234"/>
      <c r="H1710" s="236" t="s">
        <v>19</v>
      </c>
      <c r="I1710" s="238"/>
      <c r="J1710" s="234"/>
      <c r="K1710" s="234"/>
      <c r="L1710" s="239"/>
      <c r="M1710" s="240"/>
      <c r="N1710" s="241"/>
      <c r="O1710" s="241"/>
      <c r="P1710" s="241"/>
      <c r="Q1710" s="241"/>
      <c r="R1710" s="241"/>
      <c r="S1710" s="241"/>
      <c r="T1710" s="242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3" t="s">
        <v>194</v>
      </c>
      <c r="AU1710" s="243" t="s">
        <v>84</v>
      </c>
      <c r="AV1710" s="13" t="s">
        <v>82</v>
      </c>
      <c r="AW1710" s="13" t="s">
        <v>36</v>
      </c>
      <c r="AX1710" s="13" t="s">
        <v>75</v>
      </c>
      <c r="AY1710" s="243" t="s">
        <v>183</v>
      </c>
    </row>
    <row r="1711" s="13" customFormat="1">
      <c r="A1711" s="13"/>
      <c r="B1711" s="233"/>
      <c r="C1711" s="234"/>
      <c r="D1711" s="235" t="s">
        <v>194</v>
      </c>
      <c r="E1711" s="236" t="s">
        <v>19</v>
      </c>
      <c r="F1711" s="237" t="s">
        <v>904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194</v>
      </c>
      <c r="AU1711" s="243" t="s">
        <v>84</v>
      </c>
      <c r="AV1711" s="13" t="s">
        <v>82</v>
      </c>
      <c r="AW1711" s="13" t="s">
        <v>36</v>
      </c>
      <c r="AX1711" s="13" t="s">
        <v>75</v>
      </c>
      <c r="AY1711" s="243" t="s">
        <v>183</v>
      </c>
    </row>
    <row r="1712" s="13" customFormat="1">
      <c r="A1712" s="13"/>
      <c r="B1712" s="233"/>
      <c r="C1712" s="234"/>
      <c r="D1712" s="235" t="s">
        <v>194</v>
      </c>
      <c r="E1712" s="236" t="s">
        <v>19</v>
      </c>
      <c r="F1712" s="237" t="s">
        <v>905</v>
      </c>
      <c r="G1712" s="234"/>
      <c r="H1712" s="236" t="s">
        <v>19</v>
      </c>
      <c r="I1712" s="238"/>
      <c r="J1712" s="234"/>
      <c r="K1712" s="234"/>
      <c r="L1712" s="239"/>
      <c r="M1712" s="240"/>
      <c r="N1712" s="241"/>
      <c r="O1712" s="241"/>
      <c r="P1712" s="241"/>
      <c r="Q1712" s="241"/>
      <c r="R1712" s="241"/>
      <c r="S1712" s="241"/>
      <c r="T1712" s="24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3" t="s">
        <v>194</v>
      </c>
      <c r="AU1712" s="243" t="s">
        <v>84</v>
      </c>
      <c r="AV1712" s="13" t="s">
        <v>82</v>
      </c>
      <c r="AW1712" s="13" t="s">
        <v>36</v>
      </c>
      <c r="AX1712" s="13" t="s">
        <v>75</v>
      </c>
      <c r="AY1712" s="243" t="s">
        <v>183</v>
      </c>
    </row>
    <row r="1713" s="13" customFormat="1">
      <c r="A1713" s="13"/>
      <c r="B1713" s="233"/>
      <c r="C1713" s="234"/>
      <c r="D1713" s="235" t="s">
        <v>194</v>
      </c>
      <c r="E1713" s="236" t="s">
        <v>19</v>
      </c>
      <c r="F1713" s="237" t="s">
        <v>906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194</v>
      </c>
      <c r="AU1713" s="243" t="s">
        <v>84</v>
      </c>
      <c r="AV1713" s="13" t="s">
        <v>82</v>
      </c>
      <c r="AW1713" s="13" t="s">
        <v>36</v>
      </c>
      <c r="AX1713" s="13" t="s">
        <v>75</v>
      </c>
      <c r="AY1713" s="243" t="s">
        <v>183</v>
      </c>
    </row>
    <row r="1714" s="13" customFormat="1">
      <c r="A1714" s="13"/>
      <c r="B1714" s="233"/>
      <c r="C1714" s="234"/>
      <c r="D1714" s="235" t="s">
        <v>194</v>
      </c>
      <c r="E1714" s="236" t="s">
        <v>19</v>
      </c>
      <c r="F1714" s="237" t="s">
        <v>907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194</v>
      </c>
      <c r="AU1714" s="243" t="s">
        <v>84</v>
      </c>
      <c r="AV1714" s="13" t="s">
        <v>82</v>
      </c>
      <c r="AW1714" s="13" t="s">
        <v>36</v>
      </c>
      <c r="AX1714" s="13" t="s">
        <v>75</v>
      </c>
      <c r="AY1714" s="243" t="s">
        <v>183</v>
      </c>
    </row>
    <row r="1715" s="13" customFormat="1">
      <c r="A1715" s="13"/>
      <c r="B1715" s="233"/>
      <c r="C1715" s="234"/>
      <c r="D1715" s="235" t="s">
        <v>194</v>
      </c>
      <c r="E1715" s="236" t="s">
        <v>19</v>
      </c>
      <c r="F1715" s="237" t="s">
        <v>908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194</v>
      </c>
      <c r="AU1715" s="243" t="s">
        <v>84</v>
      </c>
      <c r="AV1715" s="13" t="s">
        <v>82</v>
      </c>
      <c r="AW1715" s="13" t="s">
        <v>36</v>
      </c>
      <c r="AX1715" s="13" t="s">
        <v>75</v>
      </c>
      <c r="AY1715" s="243" t="s">
        <v>183</v>
      </c>
    </row>
    <row r="1716" s="13" customFormat="1">
      <c r="A1716" s="13"/>
      <c r="B1716" s="233"/>
      <c r="C1716" s="234"/>
      <c r="D1716" s="235" t="s">
        <v>194</v>
      </c>
      <c r="E1716" s="236" t="s">
        <v>19</v>
      </c>
      <c r="F1716" s="237" t="s">
        <v>909</v>
      </c>
      <c r="G1716" s="234"/>
      <c r="H1716" s="236" t="s">
        <v>19</v>
      </c>
      <c r="I1716" s="238"/>
      <c r="J1716" s="234"/>
      <c r="K1716" s="234"/>
      <c r="L1716" s="239"/>
      <c r="M1716" s="240"/>
      <c r="N1716" s="241"/>
      <c r="O1716" s="241"/>
      <c r="P1716" s="241"/>
      <c r="Q1716" s="241"/>
      <c r="R1716" s="241"/>
      <c r="S1716" s="241"/>
      <c r="T1716" s="24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3" t="s">
        <v>194</v>
      </c>
      <c r="AU1716" s="243" t="s">
        <v>84</v>
      </c>
      <c r="AV1716" s="13" t="s">
        <v>82</v>
      </c>
      <c r="AW1716" s="13" t="s">
        <v>36</v>
      </c>
      <c r="AX1716" s="13" t="s">
        <v>75</v>
      </c>
      <c r="AY1716" s="243" t="s">
        <v>183</v>
      </c>
    </row>
    <row r="1717" s="13" customFormat="1">
      <c r="A1717" s="13"/>
      <c r="B1717" s="233"/>
      <c r="C1717" s="234"/>
      <c r="D1717" s="235" t="s">
        <v>194</v>
      </c>
      <c r="E1717" s="236" t="s">
        <v>19</v>
      </c>
      <c r="F1717" s="237" t="s">
        <v>910</v>
      </c>
      <c r="G1717" s="234"/>
      <c r="H1717" s="236" t="s">
        <v>19</v>
      </c>
      <c r="I1717" s="238"/>
      <c r="J1717" s="234"/>
      <c r="K1717" s="234"/>
      <c r="L1717" s="239"/>
      <c r="M1717" s="240"/>
      <c r="N1717" s="241"/>
      <c r="O1717" s="241"/>
      <c r="P1717" s="241"/>
      <c r="Q1717" s="241"/>
      <c r="R1717" s="241"/>
      <c r="S1717" s="241"/>
      <c r="T1717" s="24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3" t="s">
        <v>194</v>
      </c>
      <c r="AU1717" s="243" t="s">
        <v>84</v>
      </c>
      <c r="AV1717" s="13" t="s">
        <v>82</v>
      </c>
      <c r="AW1717" s="13" t="s">
        <v>36</v>
      </c>
      <c r="AX1717" s="13" t="s">
        <v>75</v>
      </c>
      <c r="AY1717" s="243" t="s">
        <v>183</v>
      </c>
    </row>
    <row r="1718" s="13" customFormat="1">
      <c r="A1718" s="13"/>
      <c r="B1718" s="233"/>
      <c r="C1718" s="234"/>
      <c r="D1718" s="235" t="s">
        <v>194</v>
      </c>
      <c r="E1718" s="236" t="s">
        <v>19</v>
      </c>
      <c r="F1718" s="237" t="s">
        <v>911</v>
      </c>
      <c r="G1718" s="234"/>
      <c r="H1718" s="236" t="s">
        <v>19</v>
      </c>
      <c r="I1718" s="238"/>
      <c r="J1718" s="234"/>
      <c r="K1718" s="234"/>
      <c r="L1718" s="239"/>
      <c r="M1718" s="240"/>
      <c r="N1718" s="241"/>
      <c r="O1718" s="241"/>
      <c r="P1718" s="241"/>
      <c r="Q1718" s="241"/>
      <c r="R1718" s="241"/>
      <c r="S1718" s="241"/>
      <c r="T1718" s="24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3" t="s">
        <v>194</v>
      </c>
      <c r="AU1718" s="243" t="s">
        <v>84</v>
      </c>
      <c r="AV1718" s="13" t="s">
        <v>82</v>
      </c>
      <c r="AW1718" s="13" t="s">
        <v>36</v>
      </c>
      <c r="AX1718" s="13" t="s">
        <v>75</v>
      </c>
      <c r="AY1718" s="243" t="s">
        <v>183</v>
      </c>
    </row>
    <row r="1719" s="13" customFormat="1">
      <c r="A1719" s="13"/>
      <c r="B1719" s="233"/>
      <c r="C1719" s="234"/>
      <c r="D1719" s="235" t="s">
        <v>194</v>
      </c>
      <c r="E1719" s="236" t="s">
        <v>19</v>
      </c>
      <c r="F1719" s="237" t="s">
        <v>912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194</v>
      </c>
      <c r="AU1719" s="243" t="s">
        <v>84</v>
      </c>
      <c r="AV1719" s="13" t="s">
        <v>82</v>
      </c>
      <c r="AW1719" s="13" t="s">
        <v>36</v>
      </c>
      <c r="AX1719" s="13" t="s">
        <v>75</v>
      </c>
      <c r="AY1719" s="243" t="s">
        <v>183</v>
      </c>
    </row>
    <row r="1720" s="13" customFormat="1">
      <c r="A1720" s="13"/>
      <c r="B1720" s="233"/>
      <c r="C1720" s="234"/>
      <c r="D1720" s="235" t="s">
        <v>194</v>
      </c>
      <c r="E1720" s="236" t="s">
        <v>19</v>
      </c>
      <c r="F1720" s="237" t="s">
        <v>913</v>
      </c>
      <c r="G1720" s="234"/>
      <c r="H1720" s="236" t="s">
        <v>19</v>
      </c>
      <c r="I1720" s="238"/>
      <c r="J1720" s="234"/>
      <c r="K1720" s="234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194</v>
      </c>
      <c r="AU1720" s="243" t="s">
        <v>84</v>
      </c>
      <c r="AV1720" s="13" t="s">
        <v>82</v>
      </c>
      <c r="AW1720" s="13" t="s">
        <v>36</v>
      </c>
      <c r="AX1720" s="13" t="s">
        <v>75</v>
      </c>
      <c r="AY1720" s="243" t="s">
        <v>183</v>
      </c>
    </row>
    <row r="1721" s="14" customFormat="1">
      <c r="A1721" s="14"/>
      <c r="B1721" s="244"/>
      <c r="C1721" s="245"/>
      <c r="D1721" s="235" t="s">
        <v>194</v>
      </c>
      <c r="E1721" s="246" t="s">
        <v>19</v>
      </c>
      <c r="F1721" s="247" t="s">
        <v>566</v>
      </c>
      <c r="G1721" s="245"/>
      <c r="H1721" s="248">
        <v>92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194</v>
      </c>
      <c r="AU1721" s="254" t="s">
        <v>84</v>
      </c>
      <c r="AV1721" s="14" t="s">
        <v>84</v>
      </c>
      <c r="AW1721" s="14" t="s">
        <v>36</v>
      </c>
      <c r="AX1721" s="14" t="s">
        <v>75</v>
      </c>
      <c r="AY1721" s="254" t="s">
        <v>183</v>
      </c>
    </row>
    <row r="1722" s="13" customFormat="1">
      <c r="A1722" s="13"/>
      <c r="B1722" s="233"/>
      <c r="C1722" s="234"/>
      <c r="D1722" s="235" t="s">
        <v>194</v>
      </c>
      <c r="E1722" s="236" t="s">
        <v>19</v>
      </c>
      <c r="F1722" s="237" t="s">
        <v>914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194</v>
      </c>
      <c r="AU1722" s="243" t="s">
        <v>84</v>
      </c>
      <c r="AV1722" s="13" t="s">
        <v>82</v>
      </c>
      <c r="AW1722" s="13" t="s">
        <v>36</v>
      </c>
      <c r="AX1722" s="13" t="s">
        <v>75</v>
      </c>
      <c r="AY1722" s="243" t="s">
        <v>183</v>
      </c>
    </row>
    <row r="1723" s="13" customFormat="1">
      <c r="A1723" s="13"/>
      <c r="B1723" s="233"/>
      <c r="C1723" s="234"/>
      <c r="D1723" s="235" t="s">
        <v>194</v>
      </c>
      <c r="E1723" s="236" t="s">
        <v>19</v>
      </c>
      <c r="F1723" s="237" t="s">
        <v>915</v>
      </c>
      <c r="G1723" s="234"/>
      <c r="H1723" s="236" t="s">
        <v>19</v>
      </c>
      <c r="I1723" s="238"/>
      <c r="J1723" s="234"/>
      <c r="K1723" s="234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3" t="s">
        <v>194</v>
      </c>
      <c r="AU1723" s="243" t="s">
        <v>84</v>
      </c>
      <c r="AV1723" s="13" t="s">
        <v>82</v>
      </c>
      <c r="AW1723" s="13" t="s">
        <v>36</v>
      </c>
      <c r="AX1723" s="13" t="s">
        <v>75</v>
      </c>
      <c r="AY1723" s="243" t="s">
        <v>183</v>
      </c>
    </row>
    <row r="1724" s="13" customFormat="1">
      <c r="A1724" s="13"/>
      <c r="B1724" s="233"/>
      <c r="C1724" s="234"/>
      <c r="D1724" s="235" t="s">
        <v>194</v>
      </c>
      <c r="E1724" s="236" t="s">
        <v>19</v>
      </c>
      <c r="F1724" s="237" t="s">
        <v>902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194</v>
      </c>
      <c r="AU1724" s="243" t="s">
        <v>84</v>
      </c>
      <c r="AV1724" s="13" t="s">
        <v>82</v>
      </c>
      <c r="AW1724" s="13" t="s">
        <v>36</v>
      </c>
      <c r="AX1724" s="13" t="s">
        <v>75</v>
      </c>
      <c r="AY1724" s="243" t="s">
        <v>183</v>
      </c>
    </row>
    <row r="1725" s="13" customFormat="1">
      <c r="A1725" s="13"/>
      <c r="B1725" s="233"/>
      <c r="C1725" s="234"/>
      <c r="D1725" s="235" t="s">
        <v>194</v>
      </c>
      <c r="E1725" s="236" t="s">
        <v>19</v>
      </c>
      <c r="F1725" s="237" t="s">
        <v>903</v>
      </c>
      <c r="G1725" s="234"/>
      <c r="H1725" s="236" t="s">
        <v>19</v>
      </c>
      <c r="I1725" s="238"/>
      <c r="J1725" s="234"/>
      <c r="K1725" s="234"/>
      <c r="L1725" s="239"/>
      <c r="M1725" s="240"/>
      <c r="N1725" s="241"/>
      <c r="O1725" s="241"/>
      <c r="P1725" s="241"/>
      <c r="Q1725" s="241"/>
      <c r="R1725" s="241"/>
      <c r="S1725" s="241"/>
      <c r="T1725" s="24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3" t="s">
        <v>194</v>
      </c>
      <c r="AU1725" s="243" t="s">
        <v>84</v>
      </c>
      <c r="AV1725" s="13" t="s">
        <v>82</v>
      </c>
      <c r="AW1725" s="13" t="s">
        <v>36</v>
      </c>
      <c r="AX1725" s="13" t="s">
        <v>75</v>
      </c>
      <c r="AY1725" s="243" t="s">
        <v>183</v>
      </c>
    </row>
    <row r="1726" s="13" customFormat="1">
      <c r="A1726" s="13"/>
      <c r="B1726" s="233"/>
      <c r="C1726" s="234"/>
      <c r="D1726" s="235" t="s">
        <v>194</v>
      </c>
      <c r="E1726" s="236" t="s">
        <v>19</v>
      </c>
      <c r="F1726" s="237" t="s">
        <v>904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194</v>
      </c>
      <c r="AU1726" s="243" t="s">
        <v>84</v>
      </c>
      <c r="AV1726" s="13" t="s">
        <v>82</v>
      </c>
      <c r="AW1726" s="13" t="s">
        <v>36</v>
      </c>
      <c r="AX1726" s="13" t="s">
        <v>75</v>
      </c>
      <c r="AY1726" s="243" t="s">
        <v>183</v>
      </c>
    </row>
    <row r="1727" s="13" customFormat="1">
      <c r="A1727" s="13"/>
      <c r="B1727" s="233"/>
      <c r="C1727" s="234"/>
      <c r="D1727" s="235" t="s">
        <v>194</v>
      </c>
      <c r="E1727" s="236" t="s">
        <v>19</v>
      </c>
      <c r="F1727" s="237" t="s">
        <v>905</v>
      </c>
      <c r="G1727" s="234"/>
      <c r="H1727" s="236" t="s">
        <v>19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3" t="s">
        <v>194</v>
      </c>
      <c r="AU1727" s="243" t="s">
        <v>84</v>
      </c>
      <c r="AV1727" s="13" t="s">
        <v>82</v>
      </c>
      <c r="AW1727" s="13" t="s">
        <v>36</v>
      </c>
      <c r="AX1727" s="13" t="s">
        <v>75</v>
      </c>
      <c r="AY1727" s="243" t="s">
        <v>183</v>
      </c>
    </row>
    <row r="1728" s="13" customFormat="1">
      <c r="A1728" s="13"/>
      <c r="B1728" s="233"/>
      <c r="C1728" s="234"/>
      <c r="D1728" s="235" t="s">
        <v>194</v>
      </c>
      <c r="E1728" s="236" t="s">
        <v>19</v>
      </c>
      <c r="F1728" s="237" t="s">
        <v>906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194</v>
      </c>
      <c r="AU1728" s="243" t="s">
        <v>84</v>
      </c>
      <c r="AV1728" s="13" t="s">
        <v>82</v>
      </c>
      <c r="AW1728" s="13" t="s">
        <v>36</v>
      </c>
      <c r="AX1728" s="13" t="s">
        <v>75</v>
      </c>
      <c r="AY1728" s="243" t="s">
        <v>183</v>
      </c>
    </row>
    <row r="1729" s="13" customFormat="1">
      <c r="A1729" s="13"/>
      <c r="B1729" s="233"/>
      <c r="C1729" s="234"/>
      <c r="D1729" s="235" t="s">
        <v>194</v>
      </c>
      <c r="E1729" s="236" t="s">
        <v>19</v>
      </c>
      <c r="F1729" s="237" t="s">
        <v>907</v>
      </c>
      <c r="G1729" s="234"/>
      <c r="H1729" s="236" t="s">
        <v>19</v>
      </c>
      <c r="I1729" s="238"/>
      <c r="J1729" s="234"/>
      <c r="K1729" s="234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3" t="s">
        <v>194</v>
      </c>
      <c r="AU1729" s="243" t="s">
        <v>84</v>
      </c>
      <c r="AV1729" s="13" t="s">
        <v>82</v>
      </c>
      <c r="AW1729" s="13" t="s">
        <v>36</v>
      </c>
      <c r="AX1729" s="13" t="s">
        <v>75</v>
      </c>
      <c r="AY1729" s="243" t="s">
        <v>183</v>
      </c>
    </row>
    <row r="1730" s="13" customFormat="1">
      <c r="A1730" s="13"/>
      <c r="B1730" s="233"/>
      <c r="C1730" s="234"/>
      <c r="D1730" s="235" t="s">
        <v>194</v>
      </c>
      <c r="E1730" s="236" t="s">
        <v>19</v>
      </c>
      <c r="F1730" s="237" t="s">
        <v>908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194</v>
      </c>
      <c r="AU1730" s="243" t="s">
        <v>84</v>
      </c>
      <c r="AV1730" s="13" t="s">
        <v>82</v>
      </c>
      <c r="AW1730" s="13" t="s">
        <v>36</v>
      </c>
      <c r="AX1730" s="13" t="s">
        <v>75</v>
      </c>
      <c r="AY1730" s="243" t="s">
        <v>183</v>
      </c>
    </row>
    <row r="1731" s="13" customFormat="1">
      <c r="A1731" s="13"/>
      <c r="B1731" s="233"/>
      <c r="C1731" s="234"/>
      <c r="D1731" s="235" t="s">
        <v>194</v>
      </c>
      <c r="E1731" s="236" t="s">
        <v>19</v>
      </c>
      <c r="F1731" s="237" t="s">
        <v>909</v>
      </c>
      <c r="G1731" s="234"/>
      <c r="H1731" s="236" t="s">
        <v>19</v>
      </c>
      <c r="I1731" s="238"/>
      <c r="J1731" s="234"/>
      <c r="K1731" s="234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194</v>
      </c>
      <c r="AU1731" s="243" t="s">
        <v>84</v>
      </c>
      <c r="AV1731" s="13" t="s">
        <v>82</v>
      </c>
      <c r="AW1731" s="13" t="s">
        <v>36</v>
      </c>
      <c r="AX1731" s="13" t="s">
        <v>75</v>
      </c>
      <c r="AY1731" s="243" t="s">
        <v>183</v>
      </c>
    </row>
    <row r="1732" s="13" customFormat="1">
      <c r="A1732" s="13"/>
      <c r="B1732" s="233"/>
      <c r="C1732" s="234"/>
      <c r="D1732" s="235" t="s">
        <v>194</v>
      </c>
      <c r="E1732" s="236" t="s">
        <v>19</v>
      </c>
      <c r="F1732" s="237" t="s">
        <v>916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194</v>
      </c>
      <c r="AU1732" s="243" t="s">
        <v>84</v>
      </c>
      <c r="AV1732" s="13" t="s">
        <v>82</v>
      </c>
      <c r="AW1732" s="13" t="s">
        <v>36</v>
      </c>
      <c r="AX1732" s="13" t="s">
        <v>75</v>
      </c>
      <c r="AY1732" s="243" t="s">
        <v>183</v>
      </c>
    </row>
    <row r="1733" s="13" customFormat="1">
      <c r="A1733" s="13"/>
      <c r="B1733" s="233"/>
      <c r="C1733" s="234"/>
      <c r="D1733" s="235" t="s">
        <v>194</v>
      </c>
      <c r="E1733" s="236" t="s">
        <v>19</v>
      </c>
      <c r="F1733" s="237" t="s">
        <v>911</v>
      </c>
      <c r="G1733" s="234"/>
      <c r="H1733" s="236" t="s">
        <v>19</v>
      </c>
      <c r="I1733" s="238"/>
      <c r="J1733" s="234"/>
      <c r="K1733" s="234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194</v>
      </c>
      <c r="AU1733" s="243" t="s">
        <v>84</v>
      </c>
      <c r="AV1733" s="13" t="s">
        <v>82</v>
      </c>
      <c r="AW1733" s="13" t="s">
        <v>36</v>
      </c>
      <c r="AX1733" s="13" t="s">
        <v>75</v>
      </c>
      <c r="AY1733" s="243" t="s">
        <v>183</v>
      </c>
    </row>
    <row r="1734" s="13" customFormat="1">
      <c r="A1734" s="13"/>
      <c r="B1734" s="233"/>
      <c r="C1734" s="234"/>
      <c r="D1734" s="235" t="s">
        <v>194</v>
      </c>
      <c r="E1734" s="236" t="s">
        <v>19</v>
      </c>
      <c r="F1734" s="237" t="s">
        <v>912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194</v>
      </c>
      <c r="AU1734" s="243" t="s">
        <v>84</v>
      </c>
      <c r="AV1734" s="13" t="s">
        <v>82</v>
      </c>
      <c r="AW1734" s="13" t="s">
        <v>36</v>
      </c>
      <c r="AX1734" s="13" t="s">
        <v>75</v>
      </c>
      <c r="AY1734" s="243" t="s">
        <v>183</v>
      </c>
    </row>
    <row r="1735" s="13" customFormat="1">
      <c r="A1735" s="13"/>
      <c r="B1735" s="233"/>
      <c r="C1735" s="234"/>
      <c r="D1735" s="235" t="s">
        <v>194</v>
      </c>
      <c r="E1735" s="236" t="s">
        <v>19</v>
      </c>
      <c r="F1735" s="237" t="s">
        <v>913</v>
      </c>
      <c r="G1735" s="234"/>
      <c r="H1735" s="236" t="s">
        <v>19</v>
      </c>
      <c r="I1735" s="238"/>
      <c r="J1735" s="234"/>
      <c r="K1735" s="234"/>
      <c r="L1735" s="239"/>
      <c r="M1735" s="240"/>
      <c r="N1735" s="241"/>
      <c r="O1735" s="241"/>
      <c r="P1735" s="241"/>
      <c r="Q1735" s="241"/>
      <c r="R1735" s="241"/>
      <c r="S1735" s="241"/>
      <c r="T1735" s="242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3" t="s">
        <v>194</v>
      </c>
      <c r="AU1735" s="243" t="s">
        <v>84</v>
      </c>
      <c r="AV1735" s="13" t="s">
        <v>82</v>
      </c>
      <c r="AW1735" s="13" t="s">
        <v>36</v>
      </c>
      <c r="AX1735" s="13" t="s">
        <v>75</v>
      </c>
      <c r="AY1735" s="243" t="s">
        <v>183</v>
      </c>
    </row>
    <row r="1736" s="14" customFormat="1">
      <c r="A1736" s="14"/>
      <c r="B1736" s="244"/>
      <c r="C1736" s="245"/>
      <c r="D1736" s="235" t="s">
        <v>194</v>
      </c>
      <c r="E1736" s="246" t="s">
        <v>19</v>
      </c>
      <c r="F1736" s="247" t="s">
        <v>439</v>
      </c>
      <c r="G1736" s="245"/>
      <c r="H1736" s="248">
        <v>42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194</v>
      </c>
      <c r="AU1736" s="254" t="s">
        <v>84</v>
      </c>
      <c r="AV1736" s="14" t="s">
        <v>84</v>
      </c>
      <c r="AW1736" s="14" t="s">
        <v>36</v>
      </c>
      <c r="AX1736" s="14" t="s">
        <v>75</v>
      </c>
      <c r="AY1736" s="254" t="s">
        <v>183</v>
      </c>
    </row>
    <row r="1737" s="15" customFormat="1">
      <c r="A1737" s="15"/>
      <c r="B1737" s="259"/>
      <c r="C1737" s="260"/>
      <c r="D1737" s="235" t="s">
        <v>194</v>
      </c>
      <c r="E1737" s="261" t="s">
        <v>19</v>
      </c>
      <c r="F1737" s="262" t="s">
        <v>320</v>
      </c>
      <c r="G1737" s="260"/>
      <c r="H1737" s="263">
        <v>134</v>
      </c>
      <c r="I1737" s="264"/>
      <c r="J1737" s="260"/>
      <c r="K1737" s="260"/>
      <c r="L1737" s="265"/>
      <c r="M1737" s="266"/>
      <c r="N1737" s="267"/>
      <c r="O1737" s="267"/>
      <c r="P1737" s="267"/>
      <c r="Q1737" s="267"/>
      <c r="R1737" s="267"/>
      <c r="S1737" s="267"/>
      <c r="T1737" s="268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9" t="s">
        <v>194</v>
      </c>
      <c r="AU1737" s="269" t="s">
        <v>84</v>
      </c>
      <c r="AV1737" s="15" t="s">
        <v>190</v>
      </c>
      <c r="AW1737" s="15" t="s">
        <v>36</v>
      </c>
      <c r="AX1737" s="15" t="s">
        <v>75</v>
      </c>
      <c r="AY1737" s="269" t="s">
        <v>183</v>
      </c>
    </row>
    <row r="1738" s="13" customFormat="1">
      <c r="A1738" s="13"/>
      <c r="B1738" s="233"/>
      <c r="C1738" s="234"/>
      <c r="D1738" s="235" t="s">
        <v>194</v>
      </c>
      <c r="E1738" s="236" t="s">
        <v>19</v>
      </c>
      <c r="F1738" s="237" t="s">
        <v>917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194</v>
      </c>
      <c r="AU1738" s="243" t="s">
        <v>84</v>
      </c>
      <c r="AV1738" s="13" t="s">
        <v>82</v>
      </c>
      <c r="AW1738" s="13" t="s">
        <v>36</v>
      </c>
      <c r="AX1738" s="13" t="s">
        <v>75</v>
      </c>
      <c r="AY1738" s="243" t="s">
        <v>183</v>
      </c>
    </row>
    <row r="1739" s="13" customFormat="1">
      <c r="A1739" s="13"/>
      <c r="B1739" s="233"/>
      <c r="C1739" s="234"/>
      <c r="D1739" s="235" t="s">
        <v>194</v>
      </c>
      <c r="E1739" s="236" t="s">
        <v>19</v>
      </c>
      <c r="F1739" s="237" t="s">
        <v>918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194</v>
      </c>
      <c r="AU1739" s="243" t="s">
        <v>84</v>
      </c>
      <c r="AV1739" s="13" t="s">
        <v>82</v>
      </c>
      <c r="AW1739" s="13" t="s">
        <v>36</v>
      </c>
      <c r="AX1739" s="13" t="s">
        <v>75</v>
      </c>
      <c r="AY1739" s="243" t="s">
        <v>183</v>
      </c>
    </row>
    <row r="1740" s="13" customFormat="1">
      <c r="A1740" s="13"/>
      <c r="B1740" s="233"/>
      <c r="C1740" s="234"/>
      <c r="D1740" s="235" t="s">
        <v>194</v>
      </c>
      <c r="E1740" s="236" t="s">
        <v>19</v>
      </c>
      <c r="F1740" s="237" t="s">
        <v>902</v>
      </c>
      <c r="G1740" s="234"/>
      <c r="H1740" s="236" t="s">
        <v>19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3" t="s">
        <v>194</v>
      </c>
      <c r="AU1740" s="243" t="s">
        <v>84</v>
      </c>
      <c r="AV1740" s="13" t="s">
        <v>82</v>
      </c>
      <c r="AW1740" s="13" t="s">
        <v>36</v>
      </c>
      <c r="AX1740" s="13" t="s">
        <v>75</v>
      </c>
      <c r="AY1740" s="243" t="s">
        <v>183</v>
      </c>
    </row>
    <row r="1741" s="13" customFormat="1">
      <c r="A1741" s="13"/>
      <c r="B1741" s="233"/>
      <c r="C1741" s="234"/>
      <c r="D1741" s="235" t="s">
        <v>194</v>
      </c>
      <c r="E1741" s="236" t="s">
        <v>19</v>
      </c>
      <c r="F1741" s="237" t="s">
        <v>903</v>
      </c>
      <c r="G1741" s="234"/>
      <c r="H1741" s="236" t="s">
        <v>19</v>
      </c>
      <c r="I1741" s="238"/>
      <c r="J1741" s="234"/>
      <c r="K1741" s="234"/>
      <c r="L1741" s="239"/>
      <c r="M1741" s="240"/>
      <c r="N1741" s="241"/>
      <c r="O1741" s="241"/>
      <c r="P1741" s="241"/>
      <c r="Q1741" s="241"/>
      <c r="R1741" s="241"/>
      <c r="S1741" s="241"/>
      <c r="T1741" s="24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3" t="s">
        <v>194</v>
      </c>
      <c r="AU1741" s="243" t="s">
        <v>84</v>
      </c>
      <c r="AV1741" s="13" t="s">
        <v>82</v>
      </c>
      <c r="AW1741" s="13" t="s">
        <v>36</v>
      </c>
      <c r="AX1741" s="13" t="s">
        <v>75</v>
      </c>
      <c r="AY1741" s="243" t="s">
        <v>183</v>
      </c>
    </row>
    <row r="1742" s="13" customFormat="1">
      <c r="A1742" s="13"/>
      <c r="B1742" s="233"/>
      <c r="C1742" s="234"/>
      <c r="D1742" s="235" t="s">
        <v>194</v>
      </c>
      <c r="E1742" s="236" t="s">
        <v>19</v>
      </c>
      <c r="F1742" s="237" t="s">
        <v>904</v>
      </c>
      <c r="G1742" s="234"/>
      <c r="H1742" s="236" t="s">
        <v>19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194</v>
      </c>
      <c r="AU1742" s="243" t="s">
        <v>84</v>
      </c>
      <c r="AV1742" s="13" t="s">
        <v>82</v>
      </c>
      <c r="AW1742" s="13" t="s">
        <v>36</v>
      </c>
      <c r="AX1742" s="13" t="s">
        <v>75</v>
      </c>
      <c r="AY1742" s="243" t="s">
        <v>183</v>
      </c>
    </row>
    <row r="1743" s="13" customFormat="1">
      <c r="A1743" s="13"/>
      <c r="B1743" s="233"/>
      <c r="C1743" s="234"/>
      <c r="D1743" s="235" t="s">
        <v>194</v>
      </c>
      <c r="E1743" s="236" t="s">
        <v>19</v>
      </c>
      <c r="F1743" s="237" t="s">
        <v>905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194</v>
      </c>
      <c r="AU1743" s="243" t="s">
        <v>84</v>
      </c>
      <c r="AV1743" s="13" t="s">
        <v>82</v>
      </c>
      <c r="AW1743" s="13" t="s">
        <v>36</v>
      </c>
      <c r="AX1743" s="13" t="s">
        <v>75</v>
      </c>
      <c r="AY1743" s="243" t="s">
        <v>183</v>
      </c>
    </row>
    <row r="1744" s="13" customFormat="1">
      <c r="A1744" s="13"/>
      <c r="B1744" s="233"/>
      <c r="C1744" s="234"/>
      <c r="D1744" s="235" t="s">
        <v>194</v>
      </c>
      <c r="E1744" s="236" t="s">
        <v>19</v>
      </c>
      <c r="F1744" s="237" t="s">
        <v>911</v>
      </c>
      <c r="G1744" s="234"/>
      <c r="H1744" s="236" t="s">
        <v>19</v>
      </c>
      <c r="I1744" s="238"/>
      <c r="J1744" s="234"/>
      <c r="K1744" s="234"/>
      <c r="L1744" s="239"/>
      <c r="M1744" s="240"/>
      <c r="N1744" s="241"/>
      <c r="O1744" s="241"/>
      <c r="P1744" s="241"/>
      <c r="Q1744" s="241"/>
      <c r="R1744" s="241"/>
      <c r="S1744" s="241"/>
      <c r="T1744" s="242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3" t="s">
        <v>194</v>
      </c>
      <c r="AU1744" s="243" t="s">
        <v>84</v>
      </c>
      <c r="AV1744" s="13" t="s">
        <v>82</v>
      </c>
      <c r="AW1744" s="13" t="s">
        <v>36</v>
      </c>
      <c r="AX1744" s="13" t="s">
        <v>75</v>
      </c>
      <c r="AY1744" s="243" t="s">
        <v>183</v>
      </c>
    </row>
    <row r="1745" s="13" customFormat="1">
      <c r="A1745" s="13"/>
      <c r="B1745" s="233"/>
      <c r="C1745" s="234"/>
      <c r="D1745" s="235" t="s">
        <v>194</v>
      </c>
      <c r="E1745" s="236" t="s">
        <v>19</v>
      </c>
      <c r="F1745" s="237" t="s">
        <v>919</v>
      </c>
      <c r="G1745" s="234"/>
      <c r="H1745" s="236" t="s">
        <v>19</v>
      </c>
      <c r="I1745" s="238"/>
      <c r="J1745" s="234"/>
      <c r="K1745" s="234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3" t="s">
        <v>194</v>
      </c>
      <c r="AU1745" s="243" t="s">
        <v>84</v>
      </c>
      <c r="AV1745" s="13" t="s">
        <v>82</v>
      </c>
      <c r="AW1745" s="13" t="s">
        <v>36</v>
      </c>
      <c r="AX1745" s="13" t="s">
        <v>75</v>
      </c>
      <c r="AY1745" s="243" t="s">
        <v>183</v>
      </c>
    </row>
    <row r="1746" s="13" customFormat="1">
      <c r="A1746" s="13"/>
      <c r="B1746" s="233"/>
      <c r="C1746" s="234"/>
      <c r="D1746" s="235" t="s">
        <v>194</v>
      </c>
      <c r="E1746" s="236" t="s">
        <v>19</v>
      </c>
      <c r="F1746" s="237" t="s">
        <v>913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194</v>
      </c>
      <c r="AU1746" s="243" t="s">
        <v>84</v>
      </c>
      <c r="AV1746" s="13" t="s">
        <v>82</v>
      </c>
      <c r="AW1746" s="13" t="s">
        <v>36</v>
      </c>
      <c r="AX1746" s="13" t="s">
        <v>75</v>
      </c>
      <c r="AY1746" s="243" t="s">
        <v>183</v>
      </c>
    </row>
    <row r="1747" s="13" customFormat="1">
      <c r="A1747" s="13"/>
      <c r="B1747" s="233"/>
      <c r="C1747" s="234"/>
      <c r="D1747" s="235" t="s">
        <v>194</v>
      </c>
      <c r="E1747" s="236" t="s">
        <v>19</v>
      </c>
      <c r="F1747" s="237" t="s">
        <v>920</v>
      </c>
      <c r="G1747" s="234"/>
      <c r="H1747" s="236" t="s">
        <v>19</v>
      </c>
      <c r="I1747" s="238"/>
      <c r="J1747" s="234"/>
      <c r="K1747" s="234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194</v>
      </c>
      <c r="AU1747" s="243" t="s">
        <v>84</v>
      </c>
      <c r="AV1747" s="13" t="s">
        <v>82</v>
      </c>
      <c r="AW1747" s="13" t="s">
        <v>36</v>
      </c>
      <c r="AX1747" s="13" t="s">
        <v>75</v>
      </c>
      <c r="AY1747" s="243" t="s">
        <v>183</v>
      </c>
    </row>
    <row r="1748" s="13" customFormat="1">
      <c r="A1748" s="13"/>
      <c r="B1748" s="233"/>
      <c r="C1748" s="234"/>
      <c r="D1748" s="235" t="s">
        <v>194</v>
      </c>
      <c r="E1748" s="236" t="s">
        <v>19</v>
      </c>
      <c r="F1748" s="237" t="s">
        <v>921</v>
      </c>
      <c r="G1748" s="234"/>
      <c r="H1748" s="236" t="s">
        <v>19</v>
      </c>
      <c r="I1748" s="238"/>
      <c r="J1748" s="234"/>
      <c r="K1748" s="234"/>
      <c r="L1748" s="239"/>
      <c r="M1748" s="240"/>
      <c r="N1748" s="241"/>
      <c r="O1748" s="241"/>
      <c r="P1748" s="241"/>
      <c r="Q1748" s="241"/>
      <c r="R1748" s="241"/>
      <c r="S1748" s="241"/>
      <c r="T1748" s="24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3" t="s">
        <v>194</v>
      </c>
      <c r="AU1748" s="243" t="s">
        <v>84</v>
      </c>
      <c r="AV1748" s="13" t="s">
        <v>82</v>
      </c>
      <c r="AW1748" s="13" t="s">
        <v>36</v>
      </c>
      <c r="AX1748" s="13" t="s">
        <v>75</v>
      </c>
      <c r="AY1748" s="243" t="s">
        <v>183</v>
      </c>
    </row>
    <row r="1749" s="14" customFormat="1">
      <c r="A1749" s="14"/>
      <c r="B1749" s="244"/>
      <c r="C1749" s="245"/>
      <c r="D1749" s="235" t="s">
        <v>194</v>
      </c>
      <c r="E1749" s="246" t="s">
        <v>19</v>
      </c>
      <c r="F1749" s="247" t="s">
        <v>253</v>
      </c>
      <c r="G1749" s="245"/>
      <c r="H1749" s="248">
        <v>12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194</v>
      </c>
      <c r="AU1749" s="254" t="s">
        <v>84</v>
      </c>
      <c r="AV1749" s="14" t="s">
        <v>84</v>
      </c>
      <c r="AW1749" s="14" t="s">
        <v>36</v>
      </c>
      <c r="AX1749" s="14" t="s">
        <v>75</v>
      </c>
      <c r="AY1749" s="254" t="s">
        <v>183</v>
      </c>
    </row>
    <row r="1750" s="15" customFormat="1">
      <c r="A1750" s="15"/>
      <c r="B1750" s="259"/>
      <c r="C1750" s="260"/>
      <c r="D1750" s="235" t="s">
        <v>194</v>
      </c>
      <c r="E1750" s="261" t="s">
        <v>19</v>
      </c>
      <c r="F1750" s="262" t="s">
        <v>320</v>
      </c>
      <c r="G1750" s="260"/>
      <c r="H1750" s="263">
        <v>12</v>
      </c>
      <c r="I1750" s="264"/>
      <c r="J1750" s="260"/>
      <c r="K1750" s="260"/>
      <c r="L1750" s="265"/>
      <c r="M1750" s="266"/>
      <c r="N1750" s="267"/>
      <c r="O1750" s="267"/>
      <c r="P1750" s="267"/>
      <c r="Q1750" s="267"/>
      <c r="R1750" s="267"/>
      <c r="S1750" s="267"/>
      <c r="T1750" s="268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9" t="s">
        <v>194</v>
      </c>
      <c r="AU1750" s="269" t="s">
        <v>84</v>
      </c>
      <c r="AV1750" s="15" t="s">
        <v>190</v>
      </c>
      <c r="AW1750" s="15" t="s">
        <v>36</v>
      </c>
      <c r="AX1750" s="15" t="s">
        <v>82</v>
      </c>
      <c r="AY1750" s="269" t="s">
        <v>183</v>
      </c>
    </row>
    <row r="1751" s="2" customFormat="1" ht="16.5" customHeight="1">
      <c r="A1751" s="40"/>
      <c r="B1751" s="41"/>
      <c r="C1751" s="270" t="s">
        <v>922</v>
      </c>
      <c r="D1751" s="270" t="s">
        <v>348</v>
      </c>
      <c r="E1751" s="271" t="s">
        <v>923</v>
      </c>
      <c r="F1751" s="272" t="s">
        <v>924</v>
      </c>
      <c r="G1751" s="273" t="s">
        <v>256</v>
      </c>
      <c r="H1751" s="274">
        <v>0.0040000000000000001</v>
      </c>
      <c r="I1751" s="275"/>
      <c r="J1751" s="276">
        <f>ROUND(I1751*H1751,2)</f>
        <v>0</v>
      </c>
      <c r="K1751" s="272" t="s">
        <v>189</v>
      </c>
      <c r="L1751" s="277"/>
      <c r="M1751" s="278" t="s">
        <v>19</v>
      </c>
      <c r="N1751" s="279" t="s">
        <v>46</v>
      </c>
      <c r="O1751" s="86"/>
      <c r="P1751" s="224">
        <f>O1751*H1751</f>
        <v>0</v>
      </c>
      <c r="Q1751" s="224">
        <v>1</v>
      </c>
      <c r="R1751" s="224">
        <f>Q1751*H1751</f>
        <v>0.0040000000000000001</v>
      </c>
      <c r="S1751" s="224">
        <v>0</v>
      </c>
      <c r="T1751" s="225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6" t="s">
        <v>370</v>
      </c>
      <c r="AT1751" s="226" t="s">
        <v>348</v>
      </c>
      <c r="AU1751" s="226" t="s">
        <v>84</v>
      </c>
      <c r="AY1751" s="19" t="s">
        <v>183</v>
      </c>
      <c r="BE1751" s="227">
        <f>IF(N1751="základní",J1751,0)</f>
        <v>0</v>
      </c>
      <c r="BF1751" s="227">
        <f>IF(N1751="snížená",J1751,0)</f>
        <v>0</v>
      </c>
      <c r="BG1751" s="227">
        <f>IF(N1751="zákl. přenesená",J1751,0)</f>
        <v>0</v>
      </c>
      <c r="BH1751" s="227">
        <f>IF(N1751="sníž. přenesená",J1751,0)</f>
        <v>0</v>
      </c>
      <c r="BI1751" s="227">
        <f>IF(N1751="nulová",J1751,0)</f>
        <v>0</v>
      </c>
      <c r="BJ1751" s="19" t="s">
        <v>82</v>
      </c>
      <c r="BK1751" s="227">
        <f>ROUND(I1751*H1751,2)</f>
        <v>0</v>
      </c>
      <c r="BL1751" s="19" t="s">
        <v>277</v>
      </c>
      <c r="BM1751" s="226" t="s">
        <v>925</v>
      </c>
    </row>
    <row r="1752" s="14" customFormat="1">
      <c r="A1752" s="14"/>
      <c r="B1752" s="244"/>
      <c r="C1752" s="245"/>
      <c r="D1752" s="235" t="s">
        <v>194</v>
      </c>
      <c r="E1752" s="245"/>
      <c r="F1752" s="247" t="s">
        <v>1916</v>
      </c>
      <c r="G1752" s="245"/>
      <c r="H1752" s="248">
        <v>0.0040000000000000001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194</v>
      </c>
      <c r="AU1752" s="254" t="s">
        <v>84</v>
      </c>
      <c r="AV1752" s="14" t="s">
        <v>84</v>
      </c>
      <c r="AW1752" s="14" t="s">
        <v>4</v>
      </c>
      <c r="AX1752" s="14" t="s">
        <v>82</v>
      </c>
      <c r="AY1752" s="254" t="s">
        <v>183</v>
      </c>
    </row>
    <row r="1753" s="2" customFormat="1" ht="21.75" customHeight="1">
      <c r="A1753" s="40"/>
      <c r="B1753" s="41"/>
      <c r="C1753" s="215" t="s">
        <v>653</v>
      </c>
      <c r="D1753" s="215" t="s">
        <v>185</v>
      </c>
      <c r="E1753" s="216" t="s">
        <v>927</v>
      </c>
      <c r="F1753" s="217" t="s">
        <v>928</v>
      </c>
      <c r="G1753" s="218" t="s">
        <v>304</v>
      </c>
      <c r="H1753" s="219">
        <v>12</v>
      </c>
      <c r="I1753" s="220"/>
      <c r="J1753" s="221">
        <f>ROUND(I1753*H1753,2)</f>
        <v>0</v>
      </c>
      <c r="K1753" s="217" t="s">
        <v>189</v>
      </c>
      <c r="L1753" s="46"/>
      <c r="M1753" s="222" t="s">
        <v>19</v>
      </c>
      <c r="N1753" s="223" t="s">
        <v>46</v>
      </c>
      <c r="O1753" s="86"/>
      <c r="P1753" s="224">
        <f>O1753*H1753</f>
        <v>0</v>
      </c>
      <c r="Q1753" s="224">
        <v>0</v>
      </c>
      <c r="R1753" s="224">
        <f>Q1753*H1753</f>
        <v>0</v>
      </c>
      <c r="S1753" s="224">
        <v>0</v>
      </c>
      <c r="T1753" s="225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26" t="s">
        <v>277</v>
      </c>
      <c r="AT1753" s="226" t="s">
        <v>185</v>
      </c>
      <c r="AU1753" s="226" t="s">
        <v>84</v>
      </c>
      <c r="AY1753" s="19" t="s">
        <v>183</v>
      </c>
      <c r="BE1753" s="227">
        <f>IF(N1753="základní",J1753,0)</f>
        <v>0</v>
      </c>
      <c r="BF1753" s="227">
        <f>IF(N1753="snížená",J1753,0)</f>
        <v>0</v>
      </c>
      <c r="BG1753" s="227">
        <f>IF(N1753="zákl. přenesená",J1753,0)</f>
        <v>0</v>
      </c>
      <c r="BH1753" s="227">
        <f>IF(N1753="sníž. přenesená",J1753,0)</f>
        <v>0</v>
      </c>
      <c r="BI1753" s="227">
        <f>IF(N1753="nulová",J1753,0)</f>
        <v>0</v>
      </c>
      <c r="BJ1753" s="19" t="s">
        <v>82</v>
      </c>
      <c r="BK1753" s="227">
        <f>ROUND(I1753*H1753,2)</f>
        <v>0</v>
      </c>
      <c r="BL1753" s="19" t="s">
        <v>277</v>
      </c>
      <c r="BM1753" s="226" t="s">
        <v>929</v>
      </c>
    </row>
    <row r="1754" s="2" customFormat="1">
      <c r="A1754" s="40"/>
      <c r="B1754" s="41"/>
      <c r="C1754" s="42"/>
      <c r="D1754" s="228" t="s">
        <v>192</v>
      </c>
      <c r="E1754" s="42"/>
      <c r="F1754" s="229" t="s">
        <v>930</v>
      </c>
      <c r="G1754" s="42"/>
      <c r="H1754" s="42"/>
      <c r="I1754" s="230"/>
      <c r="J1754" s="42"/>
      <c r="K1754" s="42"/>
      <c r="L1754" s="46"/>
      <c r="M1754" s="231"/>
      <c r="N1754" s="232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192</v>
      </c>
      <c r="AU1754" s="19" t="s">
        <v>84</v>
      </c>
    </row>
    <row r="1755" s="13" customFormat="1">
      <c r="A1755" s="13"/>
      <c r="B1755" s="233"/>
      <c r="C1755" s="234"/>
      <c r="D1755" s="235" t="s">
        <v>194</v>
      </c>
      <c r="E1755" s="236" t="s">
        <v>19</v>
      </c>
      <c r="F1755" s="237" t="s">
        <v>899</v>
      </c>
      <c r="G1755" s="234"/>
      <c r="H1755" s="236" t="s">
        <v>19</v>
      </c>
      <c r="I1755" s="238"/>
      <c r="J1755" s="234"/>
      <c r="K1755" s="234"/>
      <c r="L1755" s="239"/>
      <c r="M1755" s="240"/>
      <c r="N1755" s="241"/>
      <c r="O1755" s="241"/>
      <c r="P1755" s="241"/>
      <c r="Q1755" s="241"/>
      <c r="R1755" s="241"/>
      <c r="S1755" s="241"/>
      <c r="T1755" s="24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194</v>
      </c>
      <c r="AU1755" s="243" t="s">
        <v>84</v>
      </c>
      <c r="AV1755" s="13" t="s">
        <v>82</v>
      </c>
      <c r="AW1755" s="13" t="s">
        <v>36</v>
      </c>
      <c r="AX1755" s="13" t="s">
        <v>75</v>
      </c>
      <c r="AY1755" s="243" t="s">
        <v>183</v>
      </c>
    </row>
    <row r="1756" s="13" customFormat="1">
      <c r="A1756" s="13"/>
      <c r="B1756" s="233"/>
      <c r="C1756" s="234"/>
      <c r="D1756" s="235" t="s">
        <v>194</v>
      </c>
      <c r="E1756" s="236" t="s">
        <v>19</v>
      </c>
      <c r="F1756" s="237" t="s">
        <v>900</v>
      </c>
      <c r="G1756" s="234"/>
      <c r="H1756" s="236" t="s">
        <v>19</v>
      </c>
      <c r="I1756" s="238"/>
      <c r="J1756" s="234"/>
      <c r="K1756" s="234"/>
      <c r="L1756" s="239"/>
      <c r="M1756" s="240"/>
      <c r="N1756" s="241"/>
      <c r="O1756" s="241"/>
      <c r="P1756" s="241"/>
      <c r="Q1756" s="241"/>
      <c r="R1756" s="241"/>
      <c r="S1756" s="241"/>
      <c r="T1756" s="24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3" t="s">
        <v>194</v>
      </c>
      <c r="AU1756" s="243" t="s">
        <v>84</v>
      </c>
      <c r="AV1756" s="13" t="s">
        <v>82</v>
      </c>
      <c r="AW1756" s="13" t="s">
        <v>36</v>
      </c>
      <c r="AX1756" s="13" t="s">
        <v>75</v>
      </c>
      <c r="AY1756" s="243" t="s">
        <v>183</v>
      </c>
    </row>
    <row r="1757" s="13" customFormat="1">
      <c r="A1757" s="13"/>
      <c r="B1757" s="233"/>
      <c r="C1757" s="234"/>
      <c r="D1757" s="235" t="s">
        <v>194</v>
      </c>
      <c r="E1757" s="236" t="s">
        <v>19</v>
      </c>
      <c r="F1757" s="237" t="s">
        <v>901</v>
      </c>
      <c r="G1757" s="234"/>
      <c r="H1757" s="236" t="s">
        <v>19</v>
      </c>
      <c r="I1757" s="238"/>
      <c r="J1757" s="234"/>
      <c r="K1757" s="234"/>
      <c r="L1757" s="239"/>
      <c r="M1757" s="240"/>
      <c r="N1757" s="241"/>
      <c r="O1757" s="241"/>
      <c r="P1757" s="241"/>
      <c r="Q1757" s="241"/>
      <c r="R1757" s="241"/>
      <c r="S1757" s="241"/>
      <c r="T1757" s="24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3" t="s">
        <v>194</v>
      </c>
      <c r="AU1757" s="243" t="s">
        <v>84</v>
      </c>
      <c r="AV1757" s="13" t="s">
        <v>82</v>
      </c>
      <c r="AW1757" s="13" t="s">
        <v>36</v>
      </c>
      <c r="AX1757" s="13" t="s">
        <v>75</v>
      </c>
      <c r="AY1757" s="243" t="s">
        <v>183</v>
      </c>
    </row>
    <row r="1758" s="13" customFormat="1">
      <c r="A1758" s="13"/>
      <c r="B1758" s="233"/>
      <c r="C1758" s="234"/>
      <c r="D1758" s="235" t="s">
        <v>194</v>
      </c>
      <c r="E1758" s="236" t="s">
        <v>19</v>
      </c>
      <c r="F1758" s="237" t="s">
        <v>902</v>
      </c>
      <c r="G1758" s="234"/>
      <c r="H1758" s="236" t="s">
        <v>19</v>
      </c>
      <c r="I1758" s="238"/>
      <c r="J1758" s="234"/>
      <c r="K1758" s="234"/>
      <c r="L1758" s="239"/>
      <c r="M1758" s="240"/>
      <c r="N1758" s="241"/>
      <c r="O1758" s="241"/>
      <c r="P1758" s="241"/>
      <c r="Q1758" s="241"/>
      <c r="R1758" s="241"/>
      <c r="S1758" s="241"/>
      <c r="T1758" s="24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3" t="s">
        <v>194</v>
      </c>
      <c r="AU1758" s="243" t="s">
        <v>84</v>
      </c>
      <c r="AV1758" s="13" t="s">
        <v>82</v>
      </c>
      <c r="AW1758" s="13" t="s">
        <v>36</v>
      </c>
      <c r="AX1758" s="13" t="s">
        <v>75</v>
      </c>
      <c r="AY1758" s="243" t="s">
        <v>183</v>
      </c>
    </row>
    <row r="1759" s="13" customFormat="1">
      <c r="A1759" s="13"/>
      <c r="B1759" s="233"/>
      <c r="C1759" s="234"/>
      <c r="D1759" s="235" t="s">
        <v>194</v>
      </c>
      <c r="E1759" s="236" t="s">
        <v>19</v>
      </c>
      <c r="F1759" s="237" t="s">
        <v>903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194</v>
      </c>
      <c r="AU1759" s="243" t="s">
        <v>84</v>
      </c>
      <c r="AV1759" s="13" t="s">
        <v>82</v>
      </c>
      <c r="AW1759" s="13" t="s">
        <v>36</v>
      </c>
      <c r="AX1759" s="13" t="s">
        <v>75</v>
      </c>
      <c r="AY1759" s="243" t="s">
        <v>183</v>
      </c>
    </row>
    <row r="1760" s="13" customFormat="1">
      <c r="A1760" s="13"/>
      <c r="B1760" s="233"/>
      <c r="C1760" s="234"/>
      <c r="D1760" s="235" t="s">
        <v>194</v>
      </c>
      <c r="E1760" s="236" t="s">
        <v>19</v>
      </c>
      <c r="F1760" s="237" t="s">
        <v>904</v>
      </c>
      <c r="G1760" s="234"/>
      <c r="H1760" s="236" t="s">
        <v>19</v>
      </c>
      <c r="I1760" s="238"/>
      <c r="J1760" s="234"/>
      <c r="K1760" s="234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3" t="s">
        <v>194</v>
      </c>
      <c r="AU1760" s="243" t="s">
        <v>84</v>
      </c>
      <c r="AV1760" s="13" t="s">
        <v>82</v>
      </c>
      <c r="AW1760" s="13" t="s">
        <v>36</v>
      </c>
      <c r="AX1760" s="13" t="s">
        <v>75</v>
      </c>
      <c r="AY1760" s="243" t="s">
        <v>183</v>
      </c>
    </row>
    <row r="1761" s="13" customFormat="1">
      <c r="A1761" s="13"/>
      <c r="B1761" s="233"/>
      <c r="C1761" s="234"/>
      <c r="D1761" s="235" t="s">
        <v>194</v>
      </c>
      <c r="E1761" s="236" t="s">
        <v>19</v>
      </c>
      <c r="F1761" s="237" t="s">
        <v>905</v>
      </c>
      <c r="G1761" s="234"/>
      <c r="H1761" s="236" t="s">
        <v>19</v>
      </c>
      <c r="I1761" s="238"/>
      <c r="J1761" s="234"/>
      <c r="K1761" s="234"/>
      <c r="L1761" s="239"/>
      <c r="M1761" s="240"/>
      <c r="N1761" s="241"/>
      <c r="O1761" s="241"/>
      <c r="P1761" s="241"/>
      <c r="Q1761" s="241"/>
      <c r="R1761" s="241"/>
      <c r="S1761" s="241"/>
      <c r="T1761" s="24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3" t="s">
        <v>194</v>
      </c>
      <c r="AU1761" s="243" t="s">
        <v>84</v>
      </c>
      <c r="AV1761" s="13" t="s">
        <v>82</v>
      </c>
      <c r="AW1761" s="13" t="s">
        <v>36</v>
      </c>
      <c r="AX1761" s="13" t="s">
        <v>75</v>
      </c>
      <c r="AY1761" s="243" t="s">
        <v>183</v>
      </c>
    </row>
    <row r="1762" s="13" customFormat="1">
      <c r="A1762" s="13"/>
      <c r="B1762" s="233"/>
      <c r="C1762" s="234"/>
      <c r="D1762" s="235" t="s">
        <v>194</v>
      </c>
      <c r="E1762" s="236" t="s">
        <v>19</v>
      </c>
      <c r="F1762" s="237" t="s">
        <v>906</v>
      </c>
      <c r="G1762" s="234"/>
      <c r="H1762" s="236" t="s">
        <v>19</v>
      </c>
      <c r="I1762" s="238"/>
      <c r="J1762" s="234"/>
      <c r="K1762" s="234"/>
      <c r="L1762" s="239"/>
      <c r="M1762" s="240"/>
      <c r="N1762" s="241"/>
      <c r="O1762" s="241"/>
      <c r="P1762" s="241"/>
      <c r="Q1762" s="241"/>
      <c r="R1762" s="241"/>
      <c r="S1762" s="241"/>
      <c r="T1762" s="24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3" t="s">
        <v>194</v>
      </c>
      <c r="AU1762" s="243" t="s">
        <v>84</v>
      </c>
      <c r="AV1762" s="13" t="s">
        <v>82</v>
      </c>
      <c r="AW1762" s="13" t="s">
        <v>36</v>
      </c>
      <c r="AX1762" s="13" t="s">
        <v>75</v>
      </c>
      <c r="AY1762" s="243" t="s">
        <v>183</v>
      </c>
    </row>
    <row r="1763" s="13" customFormat="1">
      <c r="A1763" s="13"/>
      <c r="B1763" s="233"/>
      <c r="C1763" s="234"/>
      <c r="D1763" s="235" t="s">
        <v>194</v>
      </c>
      <c r="E1763" s="236" t="s">
        <v>19</v>
      </c>
      <c r="F1763" s="237" t="s">
        <v>907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194</v>
      </c>
      <c r="AU1763" s="243" t="s">
        <v>84</v>
      </c>
      <c r="AV1763" s="13" t="s">
        <v>82</v>
      </c>
      <c r="AW1763" s="13" t="s">
        <v>36</v>
      </c>
      <c r="AX1763" s="13" t="s">
        <v>75</v>
      </c>
      <c r="AY1763" s="243" t="s">
        <v>183</v>
      </c>
    </row>
    <row r="1764" s="13" customFormat="1">
      <c r="A1764" s="13"/>
      <c r="B1764" s="233"/>
      <c r="C1764" s="234"/>
      <c r="D1764" s="235" t="s">
        <v>194</v>
      </c>
      <c r="E1764" s="236" t="s">
        <v>19</v>
      </c>
      <c r="F1764" s="237" t="s">
        <v>908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194</v>
      </c>
      <c r="AU1764" s="243" t="s">
        <v>84</v>
      </c>
      <c r="AV1764" s="13" t="s">
        <v>82</v>
      </c>
      <c r="AW1764" s="13" t="s">
        <v>36</v>
      </c>
      <c r="AX1764" s="13" t="s">
        <v>75</v>
      </c>
      <c r="AY1764" s="243" t="s">
        <v>183</v>
      </c>
    </row>
    <row r="1765" s="13" customFormat="1">
      <c r="A1765" s="13"/>
      <c r="B1765" s="233"/>
      <c r="C1765" s="234"/>
      <c r="D1765" s="235" t="s">
        <v>194</v>
      </c>
      <c r="E1765" s="236" t="s">
        <v>19</v>
      </c>
      <c r="F1765" s="237" t="s">
        <v>909</v>
      </c>
      <c r="G1765" s="234"/>
      <c r="H1765" s="236" t="s">
        <v>19</v>
      </c>
      <c r="I1765" s="238"/>
      <c r="J1765" s="234"/>
      <c r="K1765" s="234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194</v>
      </c>
      <c r="AU1765" s="243" t="s">
        <v>84</v>
      </c>
      <c r="AV1765" s="13" t="s">
        <v>82</v>
      </c>
      <c r="AW1765" s="13" t="s">
        <v>36</v>
      </c>
      <c r="AX1765" s="13" t="s">
        <v>75</v>
      </c>
      <c r="AY1765" s="243" t="s">
        <v>183</v>
      </c>
    </row>
    <row r="1766" s="13" customFormat="1">
      <c r="A1766" s="13"/>
      <c r="B1766" s="233"/>
      <c r="C1766" s="234"/>
      <c r="D1766" s="235" t="s">
        <v>194</v>
      </c>
      <c r="E1766" s="236" t="s">
        <v>19</v>
      </c>
      <c r="F1766" s="237" t="s">
        <v>910</v>
      </c>
      <c r="G1766" s="234"/>
      <c r="H1766" s="236" t="s">
        <v>19</v>
      </c>
      <c r="I1766" s="238"/>
      <c r="J1766" s="234"/>
      <c r="K1766" s="234"/>
      <c r="L1766" s="239"/>
      <c r="M1766" s="240"/>
      <c r="N1766" s="241"/>
      <c r="O1766" s="241"/>
      <c r="P1766" s="241"/>
      <c r="Q1766" s="241"/>
      <c r="R1766" s="241"/>
      <c r="S1766" s="241"/>
      <c r="T1766" s="24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3" t="s">
        <v>194</v>
      </c>
      <c r="AU1766" s="243" t="s">
        <v>84</v>
      </c>
      <c r="AV1766" s="13" t="s">
        <v>82</v>
      </c>
      <c r="AW1766" s="13" t="s">
        <v>36</v>
      </c>
      <c r="AX1766" s="13" t="s">
        <v>75</v>
      </c>
      <c r="AY1766" s="243" t="s">
        <v>183</v>
      </c>
    </row>
    <row r="1767" s="13" customFormat="1">
      <c r="A1767" s="13"/>
      <c r="B1767" s="233"/>
      <c r="C1767" s="234"/>
      <c r="D1767" s="235" t="s">
        <v>194</v>
      </c>
      <c r="E1767" s="236" t="s">
        <v>19</v>
      </c>
      <c r="F1767" s="237" t="s">
        <v>911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194</v>
      </c>
      <c r="AU1767" s="243" t="s">
        <v>84</v>
      </c>
      <c r="AV1767" s="13" t="s">
        <v>82</v>
      </c>
      <c r="AW1767" s="13" t="s">
        <v>36</v>
      </c>
      <c r="AX1767" s="13" t="s">
        <v>75</v>
      </c>
      <c r="AY1767" s="243" t="s">
        <v>183</v>
      </c>
    </row>
    <row r="1768" s="13" customFormat="1">
      <c r="A1768" s="13"/>
      <c r="B1768" s="233"/>
      <c r="C1768" s="234"/>
      <c r="D1768" s="235" t="s">
        <v>194</v>
      </c>
      <c r="E1768" s="236" t="s">
        <v>19</v>
      </c>
      <c r="F1768" s="237" t="s">
        <v>912</v>
      </c>
      <c r="G1768" s="234"/>
      <c r="H1768" s="236" t="s">
        <v>19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194</v>
      </c>
      <c r="AU1768" s="243" t="s">
        <v>84</v>
      </c>
      <c r="AV1768" s="13" t="s">
        <v>82</v>
      </c>
      <c r="AW1768" s="13" t="s">
        <v>36</v>
      </c>
      <c r="AX1768" s="13" t="s">
        <v>75</v>
      </c>
      <c r="AY1768" s="243" t="s">
        <v>183</v>
      </c>
    </row>
    <row r="1769" s="13" customFormat="1">
      <c r="A1769" s="13"/>
      <c r="B1769" s="233"/>
      <c r="C1769" s="234"/>
      <c r="D1769" s="235" t="s">
        <v>194</v>
      </c>
      <c r="E1769" s="236" t="s">
        <v>19</v>
      </c>
      <c r="F1769" s="237" t="s">
        <v>913</v>
      </c>
      <c r="G1769" s="234"/>
      <c r="H1769" s="236" t="s">
        <v>19</v>
      </c>
      <c r="I1769" s="238"/>
      <c r="J1769" s="234"/>
      <c r="K1769" s="234"/>
      <c r="L1769" s="239"/>
      <c r="M1769" s="240"/>
      <c r="N1769" s="241"/>
      <c r="O1769" s="241"/>
      <c r="P1769" s="241"/>
      <c r="Q1769" s="241"/>
      <c r="R1769" s="241"/>
      <c r="S1769" s="241"/>
      <c r="T1769" s="24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3" t="s">
        <v>194</v>
      </c>
      <c r="AU1769" s="243" t="s">
        <v>84</v>
      </c>
      <c r="AV1769" s="13" t="s">
        <v>82</v>
      </c>
      <c r="AW1769" s="13" t="s">
        <v>36</v>
      </c>
      <c r="AX1769" s="13" t="s">
        <v>75</v>
      </c>
      <c r="AY1769" s="243" t="s">
        <v>183</v>
      </c>
    </row>
    <row r="1770" s="14" customFormat="1">
      <c r="A1770" s="14"/>
      <c r="B1770" s="244"/>
      <c r="C1770" s="245"/>
      <c r="D1770" s="235" t="s">
        <v>194</v>
      </c>
      <c r="E1770" s="246" t="s">
        <v>19</v>
      </c>
      <c r="F1770" s="247" t="s">
        <v>566</v>
      </c>
      <c r="G1770" s="245"/>
      <c r="H1770" s="248">
        <v>92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194</v>
      </c>
      <c r="AU1770" s="254" t="s">
        <v>84</v>
      </c>
      <c r="AV1770" s="14" t="s">
        <v>84</v>
      </c>
      <c r="AW1770" s="14" t="s">
        <v>36</v>
      </c>
      <c r="AX1770" s="14" t="s">
        <v>75</v>
      </c>
      <c r="AY1770" s="254" t="s">
        <v>183</v>
      </c>
    </row>
    <row r="1771" s="13" customFormat="1">
      <c r="A1771" s="13"/>
      <c r="B1771" s="233"/>
      <c r="C1771" s="234"/>
      <c r="D1771" s="235" t="s">
        <v>194</v>
      </c>
      <c r="E1771" s="236" t="s">
        <v>19</v>
      </c>
      <c r="F1771" s="237" t="s">
        <v>914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194</v>
      </c>
      <c r="AU1771" s="243" t="s">
        <v>84</v>
      </c>
      <c r="AV1771" s="13" t="s">
        <v>82</v>
      </c>
      <c r="AW1771" s="13" t="s">
        <v>36</v>
      </c>
      <c r="AX1771" s="13" t="s">
        <v>75</v>
      </c>
      <c r="AY1771" s="243" t="s">
        <v>183</v>
      </c>
    </row>
    <row r="1772" s="13" customFormat="1">
      <c r="A1772" s="13"/>
      <c r="B1772" s="233"/>
      <c r="C1772" s="234"/>
      <c r="D1772" s="235" t="s">
        <v>194</v>
      </c>
      <c r="E1772" s="236" t="s">
        <v>19</v>
      </c>
      <c r="F1772" s="237" t="s">
        <v>915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194</v>
      </c>
      <c r="AU1772" s="243" t="s">
        <v>84</v>
      </c>
      <c r="AV1772" s="13" t="s">
        <v>82</v>
      </c>
      <c r="AW1772" s="13" t="s">
        <v>36</v>
      </c>
      <c r="AX1772" s="13" t="s">
        <v>75</v>
      </c>
      <c r="AY1772" s="243" t="s">
        <v>183</v>
      </c>
    </row>
    <row r="1773" s="13" customFormat="1">
      <c r="A1773" s="13"/>
      <c r="B1773" s="233"/>
      <c r="C1773" s="234"/>
      <c r="D1773" s="235" t="s">
        <v>194</v>
      </c>
      <c r="E1773" s="236" t="s">
        <v>19</v>
      </c>
      <c r="F1773" s="237" t="s">
        <v>902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194</v>
      </c>
      <c r="AU1773" s="243" t="s">
        <v>84</v>
      </c>
      <c r="AV1773" s="13" t="s">
        <v>82</v>
      </c>
      <c r="AW1773" s="13" t="s">
        <v>36</v>
      </c>
      <c r="AX1773" s="13" t="s">
        <v>75</v>
      </c>
      <c r="AY1773" s="243" t="s">
        <v>183</v>
      </c>
    </row>
    <row r="1774" s="13" customFormat="1">
      <c r="A1774" s="13"/>
      <c r="B1774" s="233"/>
      <c r="C1774" s="234"/>
      <c r="D1774" s="235" t="s">
        <v>194</v>
      </c>
      <c r="E1774" s="236" t="s">
        <v>19</v>
      </c>
      <c r="F1774" s="237" t="s">
        <v>903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194</v>
      </c>
      <c r="AU1774" s="243" t="s">
        <v>84</v>
      </c>
      <c r="AV1774" s="13" t="s">
        <v>82</v>
      </c>
      <c r="AW1774" s="13" t="s">
        <v>36</v>
      </c>
      <c r="AX1774" s="13" t="s">
        <v>75</v>
      </c>
      <c r="AY1774" s="243" t="s">
        <v>183</v>
      </c>
    </row>
    <row r="1775" s="13" customFormat="1">
      <c r="A1775" s="13"/>
      <c r="B1775" s="233"/>
      <c r="C1775" s="234"/>
      <c r="D1775" s="235" t="s">
        <v>194</v>
      </c>
      <c r="E1775" s="236" t="s">
        <v>19</v>
      </c>
      <c r="F1775" s="237" t="s">
        <v>904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194</v>
      </c>
      <c r="AU1775" s="243" t="s">
        <v>84</v>
      </c>
      <c r="AV1775" s="13" t="s">
        <v>82</v>
      </c>
      <c r="AW1775" s="13" t="s">
        <v>36</v>
      </c>
      <c r="AX1775" s="13" t="s">
        <v>75</v>
      </c>
      <c r="AY1775" s="243" t="s">
        <v>183</v>
      </c>
    </row>
    <row r="1776" s="13" customFormat="1">
      <c r="A1776" s="13"/>
      <c r="B1776" s="233"/>
      <c r="C1776" s="234"/>
      <c r="D1776" s="235" t="s">
        <v>194</v>
      </c>
      <c r="E1776" s="236" t="s">
        <v>19</v>
      </c>
      <c r="F1776" s="237" t="s">
        <v>905</v>
      </c>
      <c r="G1776" s="234"/>
      <c r="H1776" s="236" t="s">
        <v>19</v>
      </c>
      <c r="I1776" s="238"/>
      <c r="J1776" s="234"/>
      <c r="K1776" s="234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194</v>
      </c>
      <c r="AU1776" s="243" t="s">
        <v>84</v>
      </c>
      <c r="AV1776" s="13" t="s">
        <v>82</v>
      </c>
      <c r="AW1776" s="13" t="s">
        <v>36</v>
      </c>
      <c r="AX1776" s="13" t="s">
        <v>75</v>
      </c>
      <c r="AY1776" s="243" t="s">
        <v>183</v>
      </c>
    </row>
    <row r="1777" s="13" customFormat="1">
      <c r="A1777" s="13"/>
      <c r="B1777" s="233"/>
      <c r="C1777" s="234"/>
      <c r="D1777" s="235" t="s">
        <v>194</v>
      </c>
      <c r="E1777" s="236" t="s">
        <v>19</v>
      </c>
      <c r="F1777" s="237" t="s">
        <v>906</v>
      </c>
      <c r="G1777" s="234"/>
      <c r="H1777" s="236" t="s">
        <v>19</v>
      </c>
      <c r="I1777" s="238"/>
      <c r="J1777" s="234"/>
      <c r="K1777" s="234"/>
      <c r="L1777" s="239"/>
      <c r="M1777" s="240"/>
      <c r="N1777" s="241"/>
      <c r="O1777" s="241"/>
      <c r="P1777" s="241"/>
      <c r="Q1777" s="241"/>
      <c r="R1777" s="241"/>
      <c r="S1777" s="241"/>
      <c r="T1777" s="24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3" t="s">
        <v>194</v>
      </c>
      <c r="AU1777" s="243" t="s">
        <v>84</v>
      </c>
      <c r="AV1777" s="13" t="s">
        <v>82</v>
      </c>
      <c r="AW1777" s="13" t="s">
        <v>36</v>
      </c>
      <c r="AX1777" s="13" t="s">
        <v>75</v>
      </c>
      <c r="AY1777" s="243" t="s">
        <v>183</v>
      </c>
    </row>
    <row r="1778" s="13" customFormat="1">
      <c r="A1778" s="13"/>
      <c r="B1778" s="233"/>
      <c r="C1778" s="234"/>
      <c r="D1778" s="235" t="s">
        <v>194</v>
      </c>
      <c r="E1778" s="236" t="s">
        <v>19</v>
      </c>
      <c r="F1778" s="237" t="s">
        <v>907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194</v>
      </c>
      <c r="AU1778" s="243" t="s">
        <v>84</v>
      </c>
      <c r="AV1778" s="13" t="s">
        <v>82</v>
      </c>
      <c r="AW1778" s="13" t="s">
        <v>36</v>
      </c>
      <c r="AX1778" s="13" t="s">
        <v>75</v>
      </c>
      <c r="AY1778" s="243" t="s">
        <v>183</v>
      </c>
    </row>
    <row r="1779" s="13" customFormat="1">
      <c r="A1779" s="13"/>
      <c r="B1779" s="233"/>
      <c r="C1779" s="234"/>
      <c r="D1779" s="235" t="s">
        <v>194</v>
      </c>
      <c r="E1779" s="236" t="s">
        <v>19</v>
      </c>
      <c r="F1779" s="237" t="s">
        <v>908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194</v>
      </c>
      <c r="AU1779" s="243" t="s">
        <v>84</v>
      </c>
      <c r="AV1779" s="13" t="s">
        <v>82</v>
      </c>
      <c r="AW1779" s="13" t="s">
        <v>36</v>
      </c>
      <c r="AX1779" s="13" t="s">
        <v>75</v>
      </c>
      <c r="AY1779" s="243" t="s">
        <v>183</v>
      </c>
    </row>
    <row r="1780" s="13" customFormat="1">
      <c r="A1780" s="13"/>
      <c r="B1780" s="233"/>
      <c r="C1780" s="234"/>
      <c r="D1780" s="235" t="s">
        <v>194</v>
      </c>
      <c r="E1780" s="236" t="s">
        <v>19</v>
      </c>
      <c r="F1780" s="237" t="s">
        <v>909</v>
      </c>
      <c r="G1780" s="234"/>
      <c r="H1780" s="236" t="s">
        <v>19</v>
      </c>
      <c r="I1780" s="238"/>
      <c r="J1780" s="234"/>
      <c r="K1780" s="234"/>
      <c r="L1780" s="239"/>
      <c r="M1780" s="240"/>
      <c r="N1780" s="241"/>
      <c r="O1780" s="241"/>
      <c r="P1780" s="241"/>
      <c r="Q1780" s="241"/>
      <c r="R1780" s="241"/>
      <c r="S1780" s="241"/>
      <c r="T1780" s="24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3" t="s">
        <v>194</v>
      </c>
      <c r="AU1780" s="243" t="s">
        <v>84</v>
      </c>
      <c r="AV1780" s="13" t="s">
        <v>82</v>
      </c>
      <c r="AW1780" s="13" t="s">
        <v>36</v>
      </c>
      <c r="AX1780" s="13" t="s">
        <v>75</v>
      </c>
      <c r="AY1780" s="243" t="s">
        <v>183</v>
      </c>
    </row>
    <row r="1781" s="13" customFormat="1">
      <c r="A1781" s="13"/>
      <c r="B1781" s="233"/>
      <c r="C1781" s="234"/>
      <c r="D1781" s="235" t="s">
        <v>194</v>
      </c>
      <c r="E1781" s="236" t="s">
        <v>19</v>
      </c>
      <c r="F1781" s="237" t="s">
        <v>916</v>
      </c>
      <c r="G1781" s="234"/>
      <c r="H1781" s="236" t="s">
        <v>19</v>
      </c>
      <c r="I1781" s="238"/>
      <c r="J1781" s="234"/>
      <c r="K1781" s="234"/>
      <c r="L1781" s="239"/>
      <c r="M1781" s="240"/>
      <c r="N1781" s="241"/>
      <c r="O1781" s="241"/>
      <c r="P1781" s="241"/>
      <c r="Q1781" s="241"/>
      <c r="R1781" s="241"/>
      <c r="S1781" s="241"/>
      <c r="T1781" s="24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3" t="s">
        <v>194</v>
      </c>
      <c r="AU1781" s="243" t="s">
        <v>84</v>
      </c>
      <c r="AV1781" s="13" t="s">
        <v>82</v>
      </c>
      <c r="AW1781" s="13" t="s">
        <v>36</v>
      </c>
      <c r="AX1781" s="13" t="s">
        <v>75</v>
      </c>
      <c r="AY1781" s="243" t="s">
        <v>183</v>
      </c>
    </row>
    <row r="1782" s="13" customFormat="1">
      <c r="A1782" s="13"/>
      <c r="B1782" s="233"/>
      <c r="C1782" s="234"/>
      <c r="D1782" s="235" t="s">
        <v>194</v>
      </c>
      <c r="E1782" s="236" t="s">
        <v>19</v>
      </c>
      <c r="F1782" s="237" t="s">
        <v>911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194</v>
      </c>
      <c r="AU1782" s="243" t="s">
        <v>84</v>
      </c>
      <c r="AV1782" s="13" t="s">
        <v>82</v>
      </c>
      <c r="AW1782" s="13" t="s">
        <v>36</v>
      </c>
      <c r="AX1782" s="13" t="s">
        <v>75</v>
      </c>
      <c r="AY1782" s="243" t="s">
        <v>183</v>
      </c>
    </row>
    <row r="1783" s="13" customFormat="1">
      <c r="A1783" s="13"/>
      <c r="B1783" s="233"/>
      <c r="C1783" s="234"/>
      <c r="D1783" s="235" t="s">
        <v>194</v>
      </c>
      <c r="E1783" s="236" t="s">
        <v>19</v>
      </c>
      <c r="F1783" s="237" t="s">
        <v>912</v>
      </c>
      <c r="G1783" s="234"/>
      <c r="H1783" s="236" t="s">
        <v>19</v>
      </c>
      <c r="I1783" s="238"/>
      <c r="J1783" s="234"/>
      <c r="K1783" s="234"/>
      <c r="L1783" s="239"/>
      <c r="M1783" s="240"/>
      <c r="N1783" s="241"/>
      <c r="O1783" s="241"/>
      <c r="P1783" s="241"/>
      <c r="Q1783" s="241"/>
      <c r="R1783" s="241"/>
      <c r="S1783" s="241"/>
      <c r="T1783" s="24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3" t="s">
        <v>194</v>
      </c>
      <c r="AU1783" s="243" t="s">
        <v>84</v>
      </c>
      <c r="AV1783" s="13" t="s">
        <v>82</v>
      </c>
      <c r="AW1783" s="13" t="s">
        <v>36</v>
      </c>
      <c r="AX1783" s="13" t="s">
        <v>75</v>
      </c>
      <c r="AY1783" s="243" t="s">
        <v>183</v>
      </c>
    </row>
    <row r="1784" s="13" customFormat="1">
      <c r="A1784" s="13"/>
      <c r="B1784" s="233"/>
      <c r="C1784" s="234"/>
      <c r="D1784" s="235" t="s">
        <v>194</v>
      </c>
      <c r="E1784" s="236" t="s">
        <v>19</v>
      </c>
      <c r="F1784" s="237" t="s">
        <v>913</v>
      </c>
      <c r="G1784" s="234"/>
      <c r="H1784" s="236" t="s">
        <v>19</v>
      </c>
      <c r="I1784" s="238"/>
      <c r="J1784" s="234"/>
      <c r="K1784" s="234"/>
      <c r="L1784" s="239"/>
      <c r="M1784" s="240"/>
      <c r="N1784" s="241"/>
      <c r="O1784" s="241"/>
      <c r="P1784" s="241"/>
      <c r="Q1784" s="241"/>
      <c r="R1784" s="241"/>
      <c r="S1784" s="241"/>
      <c r="T1784" s="24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3" t="s">
        <v>194</v>
      </c>
      <c r="AU1784" s="243" t="s">
        <v>84</v>
      </c>
      <c r="AV1784" s="13" t="s">
        <v>82</v>
      </c>
      <c r="AW1784" s="13" t="s">
        <v>36</v>
      </c>
      <c r="AX1784" s="13" t="s">
        <v>75</v>
      </c>
      <c r="AY1784" s="243" t="s">
        <v>183</v>
      </c>
    </row>
    <row r="1785" s="14" customFormat="1">
      <c r="A1785" s="14"/>
      <c r="B1785" s="244"/>
      <c r="C1785" s="245"/>
      <c r="D1785" s="235" t="s">
        <v>194</v>
      </c>
      <c r="E1785" s="246" t="s">
        <v>19</v>
      </c>
      <c r="F1785" s="247" t="s">
        <v>439</v>
      </c>
      <c r="G1785" s="245"/>
      <c r="H1785" s="248">
        <v>42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194</v>
      </c>
      <c r="AU1785" s="254" t="s">
        <v>84</v>
      </c>
      <c r="AV1785" s="14" t="s">
        <v>84</v>
      </c>
      <c r="AW1785" s="14" t="s">
        <v>36</v>
      </c>
      <c r="AX1785" s="14" t="s">
        <v>75</v>
      </c>
      <c r="AY1785" s="254" t="s">
        <v>183</v>
      </c>
    </row>
    <row r="1786" s="15" customFormat="1">
      <c r="A1786" s="15"/>
      <c r="B1786" s="259"/>
      <c r="C1786" s="260"/>
      <c r="D1786" s="235" t="s">
        <v>194</v>
      </c>
      <c r="E1786" s="261" t="s">
        <v>19</v>
      </c>
      <c r="F1786" s="262" t="s">
        <v>320</v>
      </c>
      <c r="G1786" s="260"/>
      <c r="H1786" s="263">
        <v>134</v>
      </c>
      <c r="I1786" s="264"/>
      <c r="J1786" s="260"/>
      <c r="K1786" s="260"/>
      <c r="L1786" s="265"/>
      <c r="M1786" s="266"/>
      <c r="N1786" s="267"/>
      <c r="O1786" s="267"/>
      <c r="P1786" s="267"/>
      <c r="Q1786" s="267"/>
      <c r="R1786" s="267"/>
      <c r="S1786" s="267"/>
      <c r="T1786" s="268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9" t="s">
        <v>194</v>
      </c>
      <c r="AU1786" s="269" t="s">
        <v>84</v>
      </c>
      <c r="AV1786" s="15" t="s">
        <v>190</v>
      </c>
      <c r="AW1786" s="15" t="s">
        <v>36</v>
      </c>
      <c r="AX1786" s="15" t="s">
        <v>75</v>
      </c>
      <c r="AY1786" s="269" t="s">
        <v>183</v>
      </c>
    </row>
    <row r="1787" s="13" customFormat="1">
      <c r="A1787" s="13"/>
      <c r="B1787" s="233"/>
      <c r="C1787" s="234"/>
      <c r="D1787" s="235" t="s">
        <v>194</v>
      </c>
      <c r="E1787" s="236" t="s">
        <v>19</v>
      </c>
      <c r="F1787" s="237" t="s">
        <v>917</v>
      </c>
      <c r="G1787" s="234"/>
      <c r="H1787" s="236" t="s">
        <v>19</v>
      </c>
      <c r="I1787" s="238"/>
      <c r="J1787" s="234"/>
      <c r="K1787" s="234"/>
      <c r="L1787" s="239"/>
      <c r="M1787" s="240"/>
      <c r="N1787" s="241"/>
      <c r="O1787" s="241"/>
      <c r="P1787" s="241"/>
      <c r="Q1787" s="241"/>
      <c r="R1787" s="241"/>
      <c r="S1787" s="241"/>
      <c r="T1787" s="24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3" t="s">
        <v>194</v>
      </c>
      <c r="AU1787" s="243" t="s">
        <v>84</v>
      </c>
      <c r="AV1787" s="13" t="s">
        <v>82</v>
      </c>
      <c r="AW1787" s="13" t="s">
        <v>36</v>
      </c>
      <c r="AX1787" s="13" t="s">
        <v>75</v>
      </c>
      <c r="AY1787" s="243" t="s">
        <v>183</v>
      </c>
    </row>
    <row r="1788" s="13" customFormat="1">
      <c r="A1788" s="13"/>
      <c r="B1788" s="233"/>
      <c r="C1788" s="234"/>
      <c r="D1788" s="235" t="s">
        <v>194</v>
      </c>
      <c r="E1788" s="236" t="s">
        <v>19</v>
      </c>
      <c r="F1788" s="237" t="s">
        <v>918</v>
      </c>
      <c r="G1788" s="234"/>
      <c r="H1788" s="236" t="s">
        <v>19</v>
      </c>
      <c r="I1788" s="238"/>
      <c r="J1788" s="234"/>
      <c r="K1788" s="234"/>
      <c r="L1788" s="239"/>
      <c r="M1788" s="240"/>
      <c r="N1788" s="241"/>
      <c r="O1788" s="241"/>
      <c r="P1788" s="241"/>
      <c r="Q1788" s="241"/>
      <c r="R1788" s="241"/>
      <c r="S1788" s="241"/>
      <c r="T1788" s="24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3" t="s">
        <v>194</v>
      </c>
      <c r="AU1788" s="243" t="s">
        <v>84</v>
      </c>
      <c r="AV1788" s="13" t="s">
        <v>82</v>
      </c>
      <c r="AW1788" s="13" t="s">
        <v>36</v>
      </c>
      <c r="AX1788" s="13" t="s">
        <v>75</v>
      </c>
      <c r="AY1788" s="243" t="s">
        <v>183</v>
      </c>
    </row>
    <row r="1789" s="13" customFormat="1">
      <c r="A1789" s="13"/>
      <c r="B1789" s="233"/>
      <c r="C1789" s="234"/>
      <c r="D1789" s="235" t="s">
        <v>194</v>
      </c>
      <c r="E1789" s="236" t="s">
        <v>19</v>
      </c>
      <c r="F1789" s="237" t="s">
        <v>902</v>
      </c>
      <c r="G1789" s="234"/>
      <c r="H1789" s="236" t="s">
        <v>19</v>
      </c>
      <c r="I1789" s="238"/>
      <c r="J1789" s="234"/>
      <c r="K1789" s="234"/>
      <c r="L1789" s="239"/>
      <c r="M1789" s="240"/>
      <c r="N1789" s="241"/>
      <c r="O1789" s="241"/>
      <c r="P1789" s="241"/>
      <c r="Q1789" s="241"/>
      <c r="R1789" s="241"/>
      <c r="S1789" s="241"/>
      <c r="T1789" s="24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3" t="s">
        <v>194</v>
      </c>
      <c r="AU1789" s="243" t="s">
        <v>84</v>
      </c>
      <c r="AV1789" s="13" t="s">
        <v>82</v>
      </c>
      <c r="AW1789" s="13" t="s">
        <v>36</v>
      </c>
      <c r="AX1789" s="13" t="s">
        <v>75</v>
      </c>
      <c r="AY1789" s="243" t="s">
        <v>183</v>
      </c>
    </row>
    <row r="1790" s="13" customFormat="1">
      <c r="A1790" s="13"/>
      <c r="B1790" s="233"/>
      <c r="C1790" s="234"/>
      <c r="D1790" s="235" t="s">
        <v>194</v>
      </c>
      <c r="E1790" s="236" t="s">
        <v>19</v>
      </c>
      <c r="F1790" s="237" t="s">
        <v>903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194</v>
      </c>
      <c r="AU1790" s="243" t="s">
        <v>84</v>
      </c>
      <c r="AV1790" s="13" t="s">
        <v>82</v>
      </c>
      <c r="AW1790" s="13" t="s">
        <v>36</v>
      </c>
      <c r="AX1790" s="13" t="s">
        <v>75</v>
      </c>
      <c r="AY1790" s="243" t="s">
        <v>183</v>
      </c>
    </row>
    <row r="1791" s="13" customFormat="1">
      <c r="A1791" s="13"/>
      <c r="B1791" s="233"/>
      <c r="C1791" s="234"/>
      <c r="D1791" s="235" t="s">
        <v>194</v>
      </c>
      <c r="E1791" s="236" t="s">
        <v>19</v>
      </c>
      <c r="F1791" s="237" t="s">
        <v>904</v>
      </c>
      <c r="G1791" s="234"/>
      <c r="H1791" s="236" t="s">
        <v>19</v>
      </c>
      <c r="I1791" s="238"/>
      <c r="J1791" s="234"/>
      <c r="K1791" s="234"/>
      <c r="L1791" s="239"/>
      <c r="M1791" s="240"/>
      <c r="N1791" s="241"/>
      <c r="O1791" s="241"/>
      <c r="P1791" s="241"/>
      <c r="Q1791" s="241"/>
      <c r="R1791" s="241"/>
      <c r="S1791" s="241"/>
      <c r="T1791" s="242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3" t="s">
        <v>194</v>
      </c>
      <c r="AU1791" s="243" t="s">
        <v>84</v>
      </c>
      <c r="AV1791" s="13" t="s">
        <v>82</v>
      </c>
      <c r="AW1791" s="13" t="s">
        <v>36</v>
      </c>
      <c r="AX1791" s="13" t="s">
        <v>75</v>
      </c>
      <c r="AY1791" s="243" t="s">
        <v>183</v>
      </c>
    </row>
    <row r="1792" s="13" customFormat="1">
      <c r="A1792" s="13"/>
      <c r="B1792" s="233"/>
      <c r="C1792" s="234"/>
      <c r="D1792" s="235" t="s">
        <v>194</v>
      </c>
      <c r="E1792" s="236" t="s">
        <v>19</v>
      </c>
      <c r="F1792" s="237" t="s">
        <v>905</v>
      </c>
      <c r="G1792" s="234"/>
      <c r="H1792" s="236" t="s">
        <v>19</v>
      </c>
      <c r="I1792" s="238"/>
      <c r="J1792" s="234"/>
      <c r="K1792" s="234"/>
      <c r="L1792" s="239"/>
      <c r="M1792" s="240"/>
      <c r="N1792" s="241"/>
      <c r="O1792" s="241"/>
      <c r="P1792" s="241"/>
      <c r="Q1792" s="241"/>
      <c r="R1792" s="241"/>
      <c r="S1792" s="241"/>
      <c r="T1792" s="24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3" t="s">
        <v>194</v>
      </c>
      <c r="AU1792" s="243" t="s">
        <v>84</v>
      </c>
      <c r="AV1792" s="13" t="s">
        <v>82</v>
      </c>
      <c r="AW1792" s="13" t="s">
        <v>36</v>
      </c>
      <c r="AX1792" s="13" t="s">
        <v>75</v>
      </c>
      <c r="AY1792" s="243" t="s">
        <v>183</v>
      </c>
    </row>
    <row r="1793" s="13" customFormat="1">
      <c r="A1793" s="13"/>
      <c r="B1793" s="233"/>
      <c r="C1793" s="234"/>
      <c r="D1793" s="235" t="s">
        <v>194</v>
      </c>
      <c r="E1793" s="236" t="s">
        <v>19</v>
      </c>
      <c r="F1793" s="237" t="s">
        <v>911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194</v>
      </c>
      <c r="AU1793" s="243" t="s">
        <v>84</v>
      </c>
      <c r="AV1793" s="13" t="s">
        <v>82</v>
      </c>
      <c r="AW1793" s="13" t="s">
        <v>36</v>
      </c>
      <c r="AX1793" s="13" t="s">
        <v>75</v>
      </c>
      <c r="AY1793" s="243" t="s">
        <v>183</v>
      </c>
    </row>
    <row r="1794" s="13" customFormat="1">
      <c r="A1794" s="13"/>
      <c r="B1794" s="233"/>
      <c r="C1794" s="234"/>
      <c r="D1794" s="235" t="s">
        <v>194</v>
      </c>
      <c r="E1794" s="236" t="s">
        <v>19</v>
      </c>
      <c r="F1794" s="237" t="s">
        <v>919</v>
      </c>
      <c r="G1794" s="234"/>
      <c r="H1794" s="236" t="s">
        <v>19</v>
      </c>
      <c r="I1794" s="238"/>
      <c r="J1794" s="234"/>
      <c r="K1794" s="234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194</v>
      </c>
      <c r="AU1794" s="243" t="s">
        <v>84</v>
      </c>
      <c r="AV1794" s="13" t="s">
        <v>82</v>
      </c>
      <c r="AW1794" s="13" t="s">
        <v>36</v>
      </c>
      <c r="AX1794" s="13" t="s">
        <v>75</v>
      </c>
      <c r="AY1794" s="243" t="s">
        <v>183</v>
      </c>
    </row>
    <row r="1795" s="13" customFormat="1">
      <c r="A1795" s="13"/>
      <c r="B1795" s="233"/>
      <c r="C1795" s="234"/>
      <c r="D1795" s="235" t="s">
        <v>194</v>
      </c>
      <c r="E1795" s="236" t="s">
        <v>19</v>
      </c>
      <c r="F1795" s="237" t="s">
        <v>913</v>
      </c>
      <c r="G1795" s="234"/>
      <c r="H1795" s="236" t="s">
        <v>19</v>
      </c>
      <c r="I1795" s="238"/>
      <c r="J1795" s="234"/>
      <c r="K1795" s="234"/>
      <c r="L1795" s="239"/>
      <c r="M1795" s="240"/>
      <c r="N1795" s="241"/>
      <c r="O1795" s="241"/>
      <c r="P1795" s="241"/>
      <c r="Q1795" s="241"/>
      <c r="R1795" s="241"/>
      <c r="S1795" s="241"/>
      <c r="T1795" s="242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3" t="s">
        <v>194</v>
      </c>
      <c r="AU1795" s="243" t="s">
        <v>84</v>
      </c>
      <c r="AV1795" s="13" t="s">
        <v>82</v>
      </c>
      <c r="AW1795" s="13" t="s">
        <v>36</v>
      </c>
      <c r="AX1795" s="13" t="s">
        <v>75</v>
      </c>
      <c r="AY1795" s="243" t="s">
        <v>183</v>
      </c>
    </row>
    <row r="1796" s="13" customFormat="1">
      <c r="A1796" s="13"/>
      <c r="B1796" s="233"/>
      <c r="C1796" s="234"/>
      <c r="D1796" s="235" t="s">
        <v>194</v>
      </c>
      <c r="E1796" s="236" t="s">
        <v>19</v>
      </c>
      <c r="F1796" s="237" t="s">
        <v>920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194</v>
      </c>
      <c r="AU1796" s="243" t="s">
        <v>84</v>
      </c>
      <c r="AV1796" s="13" t="s">
        <v>82</v>
      </c>
      <c r="AW1796" s="13" t="s">
        <v>36</v>
      </c>
      <c r="AX1796" s="13" t="s">
        <v>75</v>
      </c>
      <c r="AY1796" s="243" t="s">
        <v>183</v>
      </c>
    </row>
    <row r="1797" s="13" customFormat="1">
      <c r="A1797" s="13"/>
      <c r="B1797" s="233"/>
      <c r="C1797" s="234"/>
      <c r="D1797" s="235" t="s">
        <v>194</v>
      </c>
      <c r="E1797" s="236" t="s">
        <v>19</v>
      </c>
      <c r="F1797" s="237" t="s">
        <v>921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194</v>
      </c>
      <c r="AU1797" s="243" t="s">
        <v>84</v>
      </c>
      <c r="AV1797" s="13" t="s">
        <v>82</v>
      </c>
      <c r="AW1797" s="13" t="s">
        <v>36</v>
      </c>
      <c r="AX1797" s="13" t="s">
        <v>75</v>
      </c>
      <c r="AY1797" s="243" t="s">
        <v>183</v>
      </c>
    </row>
    <row r="1798" s="14" customFormat="1">
      <c r="A1798" s="14"/>
      <c r="B1798" s="244"/>
      <c r="C1798" s="245"/>
      <c r="D1798" s="235" t="s">
        <v>194</v>
      </c>
      <c r="E1798" s="246" t="s">
        <v>19</v>
      </c>
      <c r="F1798" s="247" t="s">
        <v>253</v>
      </c>
      <c r="G1798" s="245"/>
      <c r="H1798" s="248">
        <v>12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194</v>
      </c>
      <c r="AU1798" s="254" t="s">
        <v>84</v>
      </c>
      <c r="AV1798" s="14" t="s">
        <v>84</v>
      </c>
      <c r="AW1798" s="14" t="s">
        <v>36</v>
      </c>
      <c r="AX1798" s="14" t="s">
        <v>75</v>
      </c>
      <c r="AY1798" s="254" t="s">
        <v>183</v>
      </c>
    </row>
    <row r="1799" s="15" customFormat="1">
      <c r="A1799" s="15"/>
      <c r="B1799" s="259"/>
      <c r="C1799" s="260"/>
      <c r="D1799" s="235" t="s">
        <v>194</v>
      </c>
      <c r="E1799" s="261" t="s">
        <v>19</v>
      </c>
      <c r="F1799" s="262" t="s">
        <v>320</v>
      </c>
      <c r="G1799" s="260"/>
      <c r="H1799" s="263">
        <v>12</v>
      </c>
      <c r="I1799" s="264"/>
      <c r="J1799" s="260"/>
      <c r="K1799" s="260"/>
      <c r="L1799" s="265"/>
      <c r="M1799" s="266"/>
      <c r="N1799" s="267"/>
      <c r="O1799" s="267"/>
      <c r="P1799" s="267"/>
      <c r="Q1799" s="267"/>
      <c r="R1799" s="267"/>
      <c r="S1799" s="267"/>
      <c r="T1799" s="268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9" t="s">
        <v>194</v>
      </c>
      <c r="AU1799" s="269" t="s">
        <v>84</v>
      </c>
      <c r="AV1799" s="15" t="s">
        <v>190</v>
      </c>
      <c r="AW1799" s="15" t="s">
        <v>36</v>
      </c>
      <c r="AX1799" s="15" t="s">
        <v>82</v>
      </c>
      <c r="AY1799" s="269" t="s">
        <v>183</v>
      </c>
    </row>
    <row r="1800" s="2" customFormat="1" ht="24.15" customHeight="1">
      <c r="A1800" s="40"/>
      <c r="B1800" s="41"/>
      <c r="C1800" s="270" t="s">
        <v>931</v>
      </c>
      <c r="D1800" s="270" t="s">
        <v>348</v>
      </c>
      <c r="E1800" s="271" t="s">
        <v>932</v>
      </c>
      <c r="F1800" s="272" t="s">
        <v>933</v>
      </c>
      <c r="G1800" s="273" t="s">
        <v>304</v>
      </c>
      <c r="H1800" s="274">
        <v>13.986000000000001</v>
      </c>
      <c r="I1800" s="275"/>
      <c r="J1800" s="276">
        <f>ROUND(I1800*H1800,2)</f>
        <v>0</v>
      </c>
      <c r="K1800" s="272" t="s">
        <v>189</v>
      </c>
      <c r="L1800" s="277"/>
      <c r="M1800" s="278" t="s">
        <v>19</v>
      </c>
      <c r="N1800" s="279" t="s">
        <v>46</v>
      </c>
      <c r="O1800" s="86"/>
      <c r="P1800" s="224">
        <f>O1800*H1800</f>
        <v>0</v>
      </c>
      <c r="Q1800" s="224">
        <v>0.0047999999999999996</v>
      </c>
      <c r="R1800" s="224">
        <f>Q1800*H1800</f>
        <v>0.067132799999999992</v>
      </c>
      <c r="S1800" s="224">
        <v>0</v>
      </c>
      <c r="T1800" s="225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26" t="s">
        <v>370</v>
      </c>
      <c r="AT1800" s="226" t="s">
        <v>348</v>
      </c>
      <c r="AU1800" s="226" t="s">
        <v>84</v>
      </c>
      <c r="AY1800" s="19" t="s">
        <v>183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19" t="s">
        <v>82</v>
      </c>
      <c r="BK1800" s="227">
        <f>ROUND(I1800*H1800,2)</f>
        <v>0</v>
      </c>
      <c r="BL1800" s="19" t="s">
        <v>277</v>
      </c>
      <c r="BM1800" s="226" t="s">
        <v>934</v>
      </c>
    </row>
    <row r="1801" s="14" customFormat="1">
      <c r="A1801" s="14"/>
      <c r="B1801" s="244"/>
      <c r="C1801" s="245"/>
      <c r="D1801" s="235" t="s">
        <v>194</v>
      </c>
      <c r="E1801" s="245"/>
      <c r="F1801" s="247" t="s">
        <v>1917</v>
      </c>
      <c r="G1801" s="245"/>
      <c r="H1801" s="248">
        <v>13.986000000000001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194</v>
      </c>
      <c r="AU1801" s="254" t="s">
        <v>84</v>
      </c>
      <c r="AV1801" s="14" t="s">
        <v>84</v>
      </c>
      <c r="AW1801" s="14" t="s">
        <v>4</v>
      </c>
      <c r="AX1801" s="14" t="s">
        <v>82</v>
      </c>
      <c r="AY1801" s="254" t="s">
        <v>183</v>
      </c>
    </row>
    <row r="1802" s="2" customFormat="1" ht="33" customHeight="1">
      <c r="A1802" s="40"/>
      <c r="B1802" s="41"/>
      <c r="C1802" s="215" t="s">
        <v>660</v>
      </c>
      <c r="D1802" s="215" t="s">
        <v>185</v>
      </c>
      <c r="E1802" s="216" t="s">
        <v>936</v>
      </c>
      <c r="F1802" s="217" t="s">
        <v>937</v>
      </c>
      <c r="G1802" s="218" t="s">
        <v>188</v>
      </c>
      <c r="H1802" s="219">
        <v>72</v>
      </c>
      <c r="I1802" s="220"/>
      <c r="J1802" s="221">
        <f>ROUND(I1802*H1802,2)</f>
        <v>0</v>
      </c>
      <c r="K1802" s="217" t="s">
        <v>189</v>
      </c>
      <c r="L1802" s="46"/>
      <c r="M1802" s="222" t="s">
        <v>19</v>
      </c>
      <c r="N1802" s="223" t="s">
        <v>46</v>
      </c>
      <c r="O1802" s="86"/>
      <c r="P1802" s="224">
        <f>O1802*H1802</f>
        <v>0</v>
      </c>
      <c r="Q1802" s="224">
        <v>0</v>
      </c>
      <c r="R1802" s="224">
        <f>Q1802*H1802</f>
        <v>0</v>
      </c>
      <c r="S1802" s="224">
        <v>0</v>
      </c>
      <c r="T1802" s="225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6" t="s">
        <v>277</v>
      </c>
      <c r="AT1802" s="226" t="s">
        <v>185</v>
      </c>
      <c r="AU1802" s="226" t="s">
        <v>84</v>
      </c>
      <c r="AY1802" s="19" t="s">
        <v>183</v>
      </c>
      <c r="BE1802" s="227">
        <f>IF(N1802="základní",J1802,0)</f>
        <v>0</v>
      </c>
      <c r="BF1802" s="227">
        <f>IF(N1802="snížená",J1802,0)</f>
        <v>0</v>
      </c>
      <c r="BG1802" s="227">
        <f>IF(N1802="zákl. přenesená",J1802,0)</f>
        <v>0</v>
      </c>
      <c r="BH1802" s="227">
        <f>IF(N1802="sníž. přenesená",J1802,0)</f>
        <v>0</v>
      </c>
      <c r="BI1802" s="227">
        <f>IF(N1802="nulová",J1802,0)</f>
        <v>0</v>
      </c>
      <c r="BJ1802" s="19" t="s">
        <v>82</v>
      </c>
      <c r="BK1802" s="227">
        <f>ROUND(I1802*H1802,2)</f>
        <v>0</v>
      </c>
      <c r="BL1802" s="19" t="s">
        <v>277</v>
      </c>
      <c r="BM1802" s="226" t="s">
        <v>938</v>
      </c>
    </row>
    <row r="1803" s="2" customFormat="1">
      <c r="A1803" s="40"/>
      <c r="B1803" s="41"/>
      <c r="C1803" s="42"/>
      <c r="D1803" s="228" t="s">
        <v>192</v>
      </c>
      <c r="E1803" s="42"/>
      <c r="F1803" s="229" t="s">
        <v>939</v>
      </c>
      <c r="G1803" s="42"/>
      <c r="H1803" s="42"/>
      <c r="I1803" s="230"/>
      <c r="J1803" s="42"/>
      <c r="K1803" s="42"/>
      <c r="L1803" s="46"/>
      <c r="M1803" s="231"/>
      <c r="N1803" s="232"/>
      <c r="O1803" s="86"/>
      <c r="P1803" s="86"/>
      <c r="Q1803" s="86"/>
      <c r="R1803" s="86"/>
      <c r="S1803" s="86"/>
      <c r="T1803" s="87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9" t="s">
        <v>192</v>
      </c>
      <c r="AU1803" s="19" t="s">
        <v>84</v>
      </c>
    </row>
    <row r="1804" s="14" customFormat="1">
      <c r="A1804" s="14"/>
      <c r="B1804" s="244"/>
      <c r="C1804" s="245"/>
      <c r="D1804" s="235" t="s">
        <v>194</v>
      </c>
      <c r="E1804" s="246" t="s">
        <v>19</v>
      </c>
      <c r="F1804" s="247" t="s">
        <v>1918</v>
      </c>
      <c r="G1804" s="245"/>
      <c r="H1804" s="248">
        <v>72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194</v>
      </c>
      <c r="AU1804" s="254" t="s">
        <v>84</v>
      </c>
      <c r="AV1804" s="14" t="s">
        <v>84</v>
      </c>
      <c r="AW1804" s="14" t="s">
        <v>36</v>
      </c>
      <c r="AX1804" s="14" t="s">
        <v>82</v>
      </c>
      <c r="AY1804" s="254" t="s">
        <v>183</v>
      </c>
    </row>
    <row r="1805" s="2" customFormat="1" ht="16.5" customHeight="1">
      <c r="A1805" s="40"/>
      <c r="B1805" s="41"/>
      <c r="C1805" s="270" t="s">
        <v>941</v>
      </c>
      <c r="D1805" s="270" t="s">
        <v>348</v>
      </c>
      <c r="E1805" s="271" t="s">
        <v>942</v>
      </c>
      <c r="F1805" s="272" t="s">
        <v>943</v>
      </c>
      <c r="G1805" s="273" t="s">
        <v>188</v>
      </c>
      <c r="H1805" s="274">
        <v>75.599999999999994</v>
      </c>
      <c r="I1805" s="275"/>
      <c r="J1805" s="276">
        <f>ROUND(I1805*H1805,2)</f>
        <v>0</v>
      </c>
      <c r="K1805" s="272" t="s">
        <v>189</v>
      </c>
      <c r="L1805" s="277"/>
      <c r="M1805" s="278" t="s">
        <v>19</v>
      </c>
      <c r="N1805" s="279" t="s">
        <v>46</v>
      </c>
      <c r="O1805" s="86"/>
      <c r="P1805" s="224">
        <f>O1805*H1805</f>
        <v>0</v>
      </c>
      <c r="Q1805" s="224">
        <v>3.0000000000000001E-05</v>
      </c>
      <c r="R1805" s="224">
        <f>Q1805*H1805</f>
        <v>0.0022680000000000001</v>
      </c>
      <c r="S1805" s="224">
        <v>0</v>
      </c>
      <c r="T1805" s="225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26" t="s">
        <v>370</v>
      </c>
      <c r="AT1805" s="226" t="s">
        <v>348</v>
      </c>
      <c r="AU1805" s="226" t="s">
        <v>84</v>
      </c>
      <c r="AY1805" s="19" t="s">
        <v>183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19" t="s">
        <v>82</v>
      </c>
      <c r="BK1805" s="227">
        <f>ROUND(I1805*H1805,2)</f>
        <v>0</v>
      </c>
      <c r="BL1805" s="19" t="s">
        <v>277</v>
      </c>
      <c r="BM1805" s="226" t="s">
        <v>944</v>
      </c>
    </row>
    <row r="1806" s="14" customFormat="1">
      <c r="A1806" s="14"/>
      <c r="B1806" s="244"/>
      <c r="C1806" s="245"/>
      <c r="D1806" s="235" t="s">
        <v>194</v>
      </c>
      <c r="E1806" s="245"/>
      <c r="F1806" s="247" t="s">
        <v>1919</v>
      </c>
      <c r="G1806" s="245"/>
      <c r="H1806" s="248">
        <v>75.599999999999994</v>
      </c>
      <c r="I1806" s="249"/>
      <c r="J1806" s="245"/>
      <c r="K1806" s="245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4" t="s">
        <v>194</v>
      </c>
      <c r="AU1806" s="254" t="s">
        <v>84</v>
      </c>
      <c r="AV1806" s="14" t="s">
        <v>84</v>
      </c>
      <c r="AW1806" s="14" t="s">
        <v>4</v>
      </c>
      <c r="AX1806" s="14" t="s">
        <v>82</v>
      </c>
      <c r="AY1806" s="254" t="s">
        <v>183</v>
      </c>
    </row>
    <row r="1807" s="2" customFormat="1" ht="37.8" customHeight="1">
      <c r="A1807" s="40"/>
      <c r="B1807" s="41"/>
      <c r="C1807" s="215" t="s">
        <v>663</v>
      </c>
      <c r="D1807" s="215" t="s">
        <v>185</v>
      </c>
      <c r="E1807" s="216" t="s">
        <v>1920</v>
      </c>
      <c r="F1807" s="217" t="s">
        <v>1921</v>
      </c>
      <c r="G1807" s="218" t="s">
        <v>304</v>
      </c>
      <c r="H1807" s="219">
        <v>12</v>
      </c>
      <c r="I1807" s="220"/>
      <c r="J1807" s="221">
        <f>ROUND(I1807*H1807,2)</f>
        <v>0</v>
      </c>
      <c r="K1807" s="217" t="s">
        <v>189</v>
      </c>
      <c r="L1807" s="46"/>
      <c r="M1807" s="222" t="s">
        <v>19</v>
      </c>
      <c r="N1807" s="223" t="s">
        <v>46</v>
      </c>
      <c r="O1807" s="86"/>
      <c r="P1807" s="224">
        <f>O1807*H1807</f>
        <v>0</v>
      </c>
      <c r="Q1807" s="224">
        <v>0.0001518</v>
      </c>
      <c r="R1807" s="224">
        <f>Q1807*H1807</f>
        <v>0.0018216</v>
      </c>
      <c r="S1807" s="224">
        <v>0</v>
      </c>
      <c r="T1807" s="225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26" t="s">
        <v>277</v>
      </c>
      <c r="AT1807" s="226" t="s">
        <v>185</v>
      </c>
      <c r="AU1807" s="226" t="s">
        <v>84</v>
      </c>
      <c r="AY1807" s="19" t="s">
        <v>183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19" t="s">
        <v>82</v>
      </c>
      <c r="BK1807" s="227">
        <f>ROUND(I1807*H1807,2)</f>
        <v>0</v>
      </c>
      <c r="BL1807" s="19" t="s">
        <v>277</v>
      </c>
      <c r="BM1807" s="226" t="s">
        <v>1922</v>
      </c>
    </row>
    <row r="1808" s="2" customFormat="1">
      <c r="A1808" s="40"/>
      <c r="B1808" s="41"/>
      <c r="C1808" s="42"/>
      <c r="D1808" s="228" t="s">
        <v>192</v>
      </c>
      <c r="E1808" s="42"/>
      <c r="F1808" s="229" t="s">
        <v>1923</v>
      </c>
      <c r="G1808" s="42"/>
      <c r="H1808" s="42"/>
      <c r="I1808" s="230"/>
      <c r="J1808" s="42"/>
      <c r="K1808" s="42"/>
      <c r="L1808" s="46"/>
      <c r="M1808" s="231"/>
      <c r="N1808" s="232"/>
      <c r="O1808" s="86"/>
      <c r="P1808" s="86"/>
      <c r="Q1808" s="86"/>
      <c r="R1808" s="86"/>
      <c r="S1808" s="86"/>
      <c r="T1808" s="87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9" t="s">
        <v>192</v>
      </c>
      <c r="AU1808" s="19" t="s">
        <v>84</v>
      </c>
    </row>
    <row r="1809" s="13" customFormat="1">
      <c r="A1809" s="13"/>
      <c r="B1809" s="233"/>
      <c r="C1809" s="234"/>
      <c r="D1809" s="235" t="s">
        <v>194</v>
      </c>
      <c r="E1809" s="236" t="s">
        <v>19</v>
      </c>
      <c r="F1809" s="237" t="s">
        <v>917</v>
      </c>
      <c r="G1809" s="234"/>
      <c r="H1809" s="236" t="s">
        <v>19</v>
      </c>
      <c r="I1809" s="238"/>
      <c r="J1809" s="234"/>
      <c r="K1809" s="234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194</v>
      </c>
      <c r="AU1809" s="243" t="s">
        <v>84</v>
      </c>
      <c r="AV1809" s="13" t="s">
        <v>82</v>
      </c>
      <c r="AW1809" s="13" t="s">
        <v>36</v>
      </c>
      <c r="AX1809" s="13" t="s">
        <v>75</v>
      </c>
      <c r="AY1809" s="243" t="s">
        <v>183</v>
      </c>
    </row>
    <row r="1810" s="13" customFormat="1">
      <c r="A1810" s="13"/>
      <c r="B1810" s="233"/>
      <c r="C1810" s="234"/>
      <c r="D1810" s="235" t="s">
        <v>194</v>
      </c>
      <c r="E1810" s="236" t="s">
        <v>19</v>
      </c>
      <c r="F1810" s="237" t="s">
        <v>918</v>
      </c>
      <c r="G1810" s="234"/>
      <c r="H1810" s="236" t="s">
        <v>19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194</v>
      </c>
      <c r="AU1810" s="243" t="s">
        <v>84</v>
      </c>
      <c r="AV1810" s="13" t="s">
        <v>82</v>
      </c>
      <c r="AW1810" s="13" t="s">
        <v>36</v>
      </c>
      <c r="AX1810" s="13" t="s">
        <v>75</v>
      </c>
      <c r="AY1810" s="243" t="s">
        <v>183</v>
      </c>
    </row>
    <row r="1811" s="13" customFormat="1">
      <c r="A1811" s="13"/>
      <c r="B1811" s="233"/>
      <c r="C1811" s="234"/>
      <c r="D1811" s="235" t="s">
        <v>194</v>
      </c>
      <c r="E1811" s="236" t="s">
        <v>19</v>
      </c>
      <c r="F1811" s="237" t="s">
        <v>902</v>
      </c>
      <c r="G1811" s="234"/>
      <c r="H1811" s="236" t="s">
        <v>19</v>
      </c>
      <c r="I1811" s="238"/>
      <c r="J1811" s="234"/>
      <c r="K1811" s="234"/>
      <c r="L1811" s="239"/>
      <c r="M1811" s="240"/>
      <c r="N1811" s="241"/>
      <c r="O1811" s="241"/>
      <c r="P1811" s="241"/>
      <c r="Q1811" s="241"/>
      <c r="R1811" s="241"/>
      <c r="S1811" s="241"/>
      <c r="T1811" s="24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3" t="s">
        <v>194</v>
      </c>
      <c r="AU1811" s="243" t="s">
        <v>84</v>
      </c>
      <c r="AV1811" s="13" t="s">
        <v>82</v>
      </c>
      <c r="AW1811" s="13" t="s">
        <v>36</v>
      </c>
      <c r="AX1811" s="13" t="s">
        <v>75</v>
      </c>
      <c r="AY1811" s="243" t="s">
        <v>183</v>
      </c>
    </row>
    <row r="1812" s="13" customFormat="1">
      <c r="A1812" s="13"/>
      <c r="B1812" s="233"/>
      <c r="C1812" s="234"/>
      <c r="D1812" s="235" t="s">
        <v>194</v>
      </c>
      <c r="E1812" s="236" t="s">
        <v>19</v>
      </c>
      <c r="F1812" s="237" t="s">
        <v>903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194</v>
      </c>
      <c r="AU1812" s="243" t="s">
        <v>84</v>
      </c>
      <c r="AV1812" s="13" t="s">
        <v>82</v>
      </c>
      <c r="AW1812" s="13" t="s">
        <v>36</v>
      </c>
      <c r="AX1812" s="13" t="s">
        <v>75</v>
      </c>
      <c r="AY1812" s="243" t="s">
        <v>183</v>
      </c>
    </row>
    <row r="1813" s="13" customFormat="1">
      <c r="A1813" s="13"/>
      <c r="B1813" s="233"/>
      <c r="C1813" s="234"/>
      <c r="D1813" s="235" t="s">
        <v>194</v>
      </c>
      <c r="E1813" s="236" t="s">
        <v>19</v>
      </c>
      <c r="F1813" s="237" t="s">
        <v>904</v>
      </c>
      <c r="G1813" s="234"/>
      <c r="H1813" s="236" t="s">
        <v>19</v>
      </c>
      <c r="I1813" s="238"/>
      <c r="J1813" s="234"/>
      <c r="K1813" s="234"/>
      <c r="L1813" s="239"/>
      <c r="M1813" s="240"/>
      <c r="N1813" s="241"/>
      <c r="O1813" s="241"/>
      <c r="P1813" s="241"/>
      <c r="Q1813" s="241"/>
      <c r="R1813" s="241"/>
      <c r="S1813" s="241"/>
      <c r="T1813" s="242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3" t="s">
        <v>194</v>
      </c>
      <c r="AU1813" s="243" t="s">
        <v>84</v>
      </c>
      <c r="AV1813" s="13" t="s">
        <v>82</v>
      </c>
      <c r="AW1813" s="13" t="s">
        <v>36</v>
      </c>
      <c r="AX1813" s="13" t="s">
        <v>75</v>
      </c>
      <c r="AY1813" s="243" t="s">
        <v>183</v>
      </c>
    </row>
    <row r="1814" s="13" customFormat="1">
      <c r="A1814" s="13"/>
      <c r="B1814" s="233"/>
      <c r="C1814" s="234"/>
      <c r="D1814" s="235" t="s">
        <v>194</v>
      </c>
      <c r="E1814" s="236" t="s">
        <v>19</v>
      </c>
      <c r="F1814" s="237" t="s">
        <v>905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194</v>
      </c>
      <c r="AU1814" s="243" t="s">
        <v>84</v>
      </c>
      <c r="AV1814" s="13" t="s">
        <v>82</v>
      </c>
      <c r="AW1814" s="13" t="s">
        <v>36</v>
      </c>
      <c r="AX1814" s="13" t="s">
        <v>75</v>
      </c>
      <c r="AY1814" s="243" t="s">
        <v>183</v>
      </c>
    </row>
    <row r="1815" s="13" customFormat="1">
      <c r="A1815" s="13"/>
      <c r="B1815" s="233"/>
      <c r="C1815" s="234"/>
      <c r="D1815" s="235" t="s">
        <v>194</v>
      </c>
      <c r="E1815" s="236" t="s">
        <v>19</v>
      </c>
      <c r="F1815" s="237" t="s">
        <v>911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194</v>
      </c>
      <c r="AU1815" s="243" t="s">
        <v>84</v>
      </c>
      <c r="AV1815" s="13" t="s">
        <v>82</v>
      </c>
      <c r="AW1815" s="13" t="s">
        <v>36</v>
      </c>
      <c r="AX1815" s="13" t="s">
        <v>75</v>
      </c>
      <c r="AY1815" s="243" t="s">
        <v>183</v>
      </c>
    </row>
    <row r="1816" s="13" customFormat="1">
      <c r="A1816" s="13"/>
      <c r="B1816" s="233"/>
      <c r="C1816" s="234"/>
      <c r="D1816" s="235" t="s">
        <v>194</v>
      </c>
      <c r="E1816" s="236" t="s">
        <v>19</v>
      </c>
      <c r="F1816" s="237" t="s">
        <v>919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194</v>
      </c>
      <c r="AU1816" s="243" t="s">
        <v>84</v>
      </c>
      <c r="AV1816" s="13" t="s">
        <v>82</v>
      </c>
      <c r="AW1816" s="13" t="s">
        <v>36</v>
      </c>
      <c r="AX1816" s="13" t="s">
        <v>75</v>
      </c>
      <c r="AY1816" s="243" t="s">
        <v>183</v>
      </c>
    </row>
    <row r="1817" s="13" customFormat="1">
      <c r="A1817" s="13"/>
      <c r="B1817" s="233"/>
      <c r="C1817" s="234"/>
      <c r="D1817" s="235" t="s">
        <v>194</v>
      </c>
      <c r="E1817" s="236" t="s">
        <v>19</v>
      </c>
      <c r="F1817" s="237" t="s">
        <v>913</v>
      </c>
      <c r="G1817" s="234"/>
      <c r="H1817" s="236" t="s">
        <v>19</v>
      </c>
      <c r="I1817" s="238"/>
      <c r="J1817" s="234"/>
      <c r="K1817" s="234"/>
      <c r="L1817" s="239"/>
      <c r="M1817" s="240"/>
      <c r="N1817" s="241"/>
      <c r="O1817" s="241"/>
      <c r="P1817" s="241"/>
      <c r="Q1817" s="241"/>
      <c r="R1817" s="241"/>
      <c r="S1817" s="241"/>
      <c r="T1817" s="24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3" t="s">
        <v>194</v>
      </c>
      <c r="AU1817" s="243" t="s">
        <v>84</v>
      </c>
      <c r="AV1817" s="13" t="s">
        <v>82</v>
      </c>
      <c r="AW1817" s="13" t="s">
        <v>36</v>
      </c>
      <c r="AX1817" s="13" t="s">
        <v>75</v>
      </c>
      <c r="AY1817" s="243" t="s">
        <v>183</v>
      </c>
    </row>
    <row r="1818" s="13" customFormat="1">
      <c r="A1818" s="13"/>
      <c r="B1818" s="233"/>
      <c r="C1818" s="234"/>
      <c r="D1818" s="235" t="s">
        <v>194</v>
      </c>
      <c r="E1818" s="236" t="s">
        <v>19</v>
      </c>
      <c r="F1818" s="237" t="s">
        <v>920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194</v>
      </c>
      <c r="AU1818" s="243" t="s">
        <v>84</v>
      </c>
      <c r="AV1818" s="13" t="s">
        <v>82</v>
      </c>
      <c r="AW1818" s="13" t="s">
        <v>36</v>
      </c>
      <c r="AX1818" s="13" t="s">
        <v>75</v>
      </c>
      <c r="AY1818" s="243" t="s">
        <v>183</v>
      </c>
    </row>
    <row r="1819" s="13" customFormat="1">
      <c r="A1819" s="13"/>
      <c r="B1819" s="233"/>
      <c r="C1819" s="234"/>
      <c r="D1819" s="235" t="s">
        <v>194</v>
      </c>
      <c r="E1819" s="236" t="s">
        <v>19</v>
      </c>
      <c r="F1819" s="237" t="s">
        <v>921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194</v>
      </c>
      <c r="AU1819" s="243" t="s">
        <v>84</v>
      </c>
      <c r="AV1819" s="13" t="s">
        <v>82</v>
      </c>
      <c r="AW1819" s="13" t="s">
        <v>36</v>
      </c>
      <c r="AX1819" s="13" t="s">
        <v>75</v>
      </c>
      <c r="AY1819" s="243" t="s">
        <v>183</v>
      </c>
    </row>
    <row r="1820" s="14" customFormat="1">
      <c r="A1820" s="14"/>
      <c r="B1820" s="244"/>
      <c r="C1820" s="245"/>
      <c r="D1820" s="235" t="s">
        <v>194</v>
      </c>
      <c r="E1820" s="246" t="s">
        <v>19</v>
      </c>
      <c r="F1820" s="247" t="s">
        <v>253</v>
      </c>
      <c r="G1820" s="245"/>
      <c r="H1820" s="248">
        <v>12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194</v>
      </c>
      <c r="AU1820" s="254" t="s">
        <v>84</v>
      </c>
      <c r="AV1820" s="14" t="s">
        <v>84</v>
      </c>
      <c r="AW1820" s="14" t="s">
        <v>36</v>
      </c>
      <c r="AX1820" s="14" t="s">
        <v>75</v>
      </c>
      <c r="AY1820" s="254" t="s">
        <v>183</v>
      </c>
    </row>
    <row r="1821" s="15" customFormat="1">
      <c r="A1821" s="15"/>
      <c r="B1821" s="259"/>
      <c r="C1821" s="260"/>
      <c r="D1821" s="235" t="s">
        <v>194</v>
      </c>
      <c r="E1821" s="261" t="s">
        <v>19</v>
      </c>
      <c r="F1821" s="262" t="s">
        <v>320</v>
      </c>
      <c r="G1821" s="260"/>
      <c r="H1821" s="263">
        <v>12</v>
      </c>
      <c r="I1821" s="264"/>
      <c r="J1821" s="260"/>
      <c r="K1821" s="260"/>
      <c r="L1821" s="265"/>
      <c r="M1821" s="266"/>
      <c r="N1821" s="267"/>
      <c r="O1821" s="267"/>
      <c r="P1821" s="267"/>
      <c r="Q1821" s="267"/>
      <c r="R1821" s="267"/>
      <c r="S1821" s="267"/>
      <c r="T1821" s="268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9" t="s">
        <v>194</v>
      </c>
      <c r="AU1821" s="269" t="s">
        <v>84</v>
      </c>
      <c r="AV1821" s="15" t="s">
        <v>190</v>
      </c>
      <c r="AW1821" s="15" t="s">
        <v>36</v>
      </c>
      <c r="AX1821" s="15" t="s">
        <v>82</v>
      </c>
      <c r="AY1821" s="269" t="s">
        <v>183</v>
      </c>
    </row>
    <row r="1822" s="2" customFormat="1" ht="16.5" customHeight="1">
      <c r="A1822" s="40"/>
      <c r="B1822" s="41"/>
      <c r="C1822" s="270" t="s">
        <v>1924</v>
      </c>
      <c r="D1822" s="270" t="s">
        <v>348</v>
      </c>
      <c r="E1822" s="271" t="s">
        <v>951</v>
      </c>
      <c r="F1822" s="272" t="s">
        <v>952</v>
      </c>
      <c r="G1822" s="273" t="s">
        <v>304</v>
      </c>
      <c r="H1822" s="274">
        <v>13.986000000000001</v>
      </c>
      <c r="I1822" s="275"/>
      <c r="J1822" s="276">
        <f>ROUND(I1822*H1822,2)</f>
        <v>0</v>
      </c>
      <c r="K1822" s="272" t="s">
        <v>189</v>
      </c>
      <c r="L1822" s="277"/>
      <c r="M1822" s="278" t="s">
        <v>19</v>
      </c>
      <c r="N1822" s="279" t="s">
        <v>46</v>
      </c>
      <c r="O1822" s="86"/>
      <c r="P1822" s="224">
        <f>O1822*H1822</f>
        <v>0</v>
      </c>
      <c r="Q1822" s="224">
        <v>0.0019</v>
      </c>
      <c r="R1822" s="224">
        <f>Q1822*H1822</f>
        <v>0.0265734</v>
      </c>
      <c r="S1822" s="224">
        <v>0</v>
      </c>
      <c r="T1822" s="225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6" t="s">
        <v>370</v>
      </c>
      <c r="AT1822" s="226" t="s">
        <v>348</v>
      </c>
      <c r="AU1822" s="226" t="s">
        <v>84</v>
      </c>
      <c r="AY1822" s="19" t="s">
        <v>183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19" t="s">
        <v>82</v>
      </c>
      <c r="BK1822" s="227">
        <f>ROUND(I1822*H1822,2)</f>
        <v>0</v>
      </c>
      <c r="BL1822" s="19" t="s">
        <v>277</v>
      </c>
      <c r="BM1822" s="226" t="s">
        <v>1925</v>
      </c>
    </row>
    <row r="1823" s="14" customFormat="1">
      <c r="A1823" s="14"/>
      <c r="B1823" s="244"/>
      <c r="C1823" s="245"/>
      <c r="D1823" s="235" t="s">
        <v>194</v>
      </c>
      <c r="E1823" s="245"/>
      <c r="F1823" s="247" t="s">
        <v>1917</v>
      </c>
      <c r="G1823" s="245"/>
      <c r="H1823" s="248">
        <v>13.986000000000001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194</v>
      </c>
      <c r="AU1823" s="254" t="s">
        <v>84</v>
      </c>
      <c r="AV1823" s="14" t="s">
        <v>84</v>
      </c>
      <c r="AW1823" s="14" t="s">
        <v>4</v>
      </c>
      <c r="AX1823" s="14" t="s">
        <v>82</v>
      </c>
      <c r="AY1823" s="254" t="s">
        <v>183</v>
      </c>
    </row>
    <row r="1824" s="2" customFormat="1" ht="37.8" customHeight="1">
      <c r="A1824" s="40"/>
      <c r="B1824" s="41"/>
      <c r="C1824" s="215" t="s">
        <v>671</v>
      </c>
      <c r="D1824" s="215" t="s">
        <v>185</v>
      </c>
      <c r="E1824" s="216" t="s">
        <v>1926</v>
      </c>
      <c r="F1824" s="217" t="s">
        <v>1927</v>
      </c>
      <c r="G1824" s="218" t="s">
        <v>304</v>
      </c>
      <c r="H1824" s="219">
        <v>791</v>
      </c>
      <c r="I1824" s="220"/>
      <c r="J1824" s="221">
        <f>ROUND(I1824*H1824,2)</f>
        <v>0</v>
      </c>
      <c r="K1824" s="217" t="s">
        <v>19</v>
      </c>
      <c r="L1824" s="46"/>
      <c r="M1824" s="222" t="s">
        <v>19</v>
      </c>
      <c r="N1824" s="223" t="s">
        <v>46</v>
      </c>
      <c r="O1824" s="86"/>
      <c r="P1824" s="224">
        <f>O1824*H1824</f>
        <v>0</v>
      </c>
      <c r="Q1824" s="224">
        <v>0.00054000000000000001</v>
      </c>
      <c r="R1824" s="224">
        <f>Q1824*H1824</f>
        <v>0.42714000000000002</v>
      </c>
      <c r="S1824" s="224">
        <v>0</v>
      </c>
      <c r="T1824" s="225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26" t="s">
        <v>277</v>
      </c>
      <c r="AT1824" s="226" t="s">
        <v>185</v>
      </c>
      <c r="AU1824" s="226" t="s">
        <v>84</v>
      </c>
      <c r="AY1824" s="19" t="s">
        <v>183</v>
      </c>
      <c r="BE1824" s="227">
        <f>IF(N1824="základní",J1824,0)</f>
        <v>0</v>
      </c>
      <c r="BF1824" s="227">
        <f>IF(N1824="snížená",J1824,0)</f>
        <v>0</v>
      </c>
      <c r="BG1824" s="227">
        <f>IF(N1824="zákl. přenesená",J1824,0)</f>
        <v>0</v>
      </c>
      <c r="BH1824" s="227">
        <f>IF(N1824="sníž. přenesená",J1824,0)</f>
        <v>0</v>
      </c>
      <c r="BI1824" s="227">
        <f>IF(N1824="nulová",J1824,0)</f>
        <v>0</v>
      </c>
      <c r="BJ1824" s="19" t="s">
        <v>82</v>
      </c>
      <c r="BK1824" s="227">
        <f>ROUND(I1824*H1824,2)</f>
        <v>0</v>
      </c>
      <c r="BL1824" s="19" t="s">
        <v>277</v>
      </c>
      <c r="BM1824" s="226" t="s">
        <v>1928</v>
      </c>
    </row>
    <row r="1825" s="13" customFormat="1">
      <c r="A1825" s="13"/>
      <c r="B1825" s="233"/>
      <c r="C1825" s="234"/>
      <c r="D1825" s="235" t="s">
        <v>194</v>
      </c>
      <c r="E1825" s="236" t="s">
        <v>19</v>
      </c>
      <c r="F1825" s="237" t="s">
        <v>1929</v>
      </c>
      <c r="G1825" s="234"/>
      <c r="H1825" s="236" t="s">
        <v>19</v>
      </c>
      <c r="I1825" s="238"/>
      <c r="J1825" s="234"/>
      <c r="K1825" s="234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194</v>
      </c>
      <c r="AU1825" s="243" t="s">
        <v>84</v>
      </c>
      <c r="AV1825" s="13" t="s">
        <v>82</v>
      </c>
      <c r="AW1825" s="13" t="s">
        <v>36</v>
      </c>
      <c r="AX1825" s="13" t="s">
        <v>75</v>
      </c>
      <c r="AY1825" s="243" t="s">
        <v>183</v>
      </c>
    </row>
    <row r="1826" s="13" customFormat="1">
      <c r="A1826" s="13"/>
      <c r="B1826" s="233"/>
      <c r="C1826" s="234"/>
      <c r="D1826" s="235" t="s">
        <v>194</v>
      </c>
      <c r="E1826" s="236" t="s">
        <v>19</v>
      </c>
      <c r="F1826" s="237" t="s">
        <v>1930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194</v>
      </c>
      <c r="AU1826" s="243" t="s">
        <v>84</v>
      </c>
      <c r="AV1826" s="13" t="s">
        <v>82</v>
      </c>
      <c r="AW1826" s="13" t="s">
        <v>36</v>
      </c>
      <c r="AX1826" s="13" t="s">
        <v>75</v>
      </c>
      <c r="AY1826" s="243" t="s">
        <v>183</v>
      </c>
    </row>
    <row r="1827" s="13" customFormat="1">
      <c r="A1827" s="13"/>
      <c r="B1827" s="233"/>
      <c r="C1827" s="234"/>
      <c r="D1827" s="235" t="s">
        <v>194</v>
      </c>
      <c r="E1827" s="236" t="s">
        <v>19</v>
      </c>
      <c r="F1827" s="237" t="s">
        <v>902</v>
      </c>
      <c r="G1827" s="234"/>
      <c r="H1827" s="236" t="s">
        <v>19</v>
      </c>
      <c r="I1827" s="238"/>
      <c r="J1827" s="234"/>
      <c r="K1827" s="234"/>
      <c r="L1827" s="239"/>
      <c r="M1827" s="240"/>
      <c r="N1827" s="241"/>
      <c r="O1827" s="241"/>
      <c r="P1827" s="241"/>
      <c r="Q1827" s="241"/>
      <c r="R1827" s="241"/>
      <c r="S1827" s="241"/>
      <c r="T1827" s="24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3" t="s">
        <v>194</v>
      </c>
      <c r="AU1827" s="243" t="s">
        <v>84</v>
      </c>
      <c r="AV1827" s="13" t="s">
        <v>82</v>
      </c>
      <c r="AW1827" s="13" t="s">
        <v>36</v>
      </c>
      <c r="AX1827" s="13" t="s">
        <v>75</v>
      </c>
      <c r="AY1827" s="243" t="s">
        <v>183</v>
      </c>
    </row>
    <row r="1828" s="13" customFormat="1">
      <c r="A1828" s="13"/>
      <c r="B1828" s="233"/>
      <c r="C1828" s="234"/>
      <c r="D1828" s="235" t="s">
        <v>194</v>
      </c>
      <c r="E1828" s="236" t="s">
        <v>19</v>
      </c>
      <c r="F1828" s="237" t="s">
        <v>903</v>
      </c>
      <c r="G1828" s="234"/>
      <c r="H1828" s="236" t="s">
        <v>19</v>
      </c>
      <c r="I1828" s="238"/>
      <c r="J1828" s="234"/>
      <c r="K1828" s="234"/>
      <c r="L1828" s="239"/>
      <c r="M1828" s="240"/>
      <c r="N1828" s="241"/>
      <c r="O1828" s="241"/>
      <c r="P1828" s="241"/>
      <c r="Q1828" s="241"/>
      <c r="R1828" s="241"/>
      <c r="S1828" s="241"/>
      <c r="T1828" s="24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3" t="s">
        <v>194</v>
      </c>
      <c r="AU1828" s="243" t="s">
        <v>84</v>
      </c>
      <c r="AV1828" s="13" t="s">
        <v>82</v>
      </c>
      <c r="AW1828" s="13" t="s">
        <v>36</v>
      </c>
      <c r="AX1828" s="13" t="s">
        <v>75</v>
      </c>
      <c r="AY1828" s="243" t="s">
        <v>183</v>
      </c>
    </row>
    <row r="1829" s="13" customFormat="1">
      <c r="A1829" s="13"/>
      <c r="B1829" s="233"/>
      <c r="C1829" s="234"/>
      <c r="D1829" s="235" t="s">
        <v>194</v>
      </c>
      <c r="E1829" s="236" t="s">
        <v>19</v>
      </c>
      <c r="F1829" s="237" t="s">
        <v>904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194</v>
      </c>
      <c r="AU1829" s="243" t="s">
        <v>84</v>
      </c>
      <c r="AV1829" s="13" t="s">
        <v>82</v>
      </c>
      <c r="AW1829" s="13" t="s">
        <v>36</v>
      </c>
      <c r="AX1829" s="13" t="s">
        <v>75</v>
      </c>
      <c r="AY1829" s="243" t="s">
        <v>183</v>
      </c>
    </row>
    <row r="1830" s="13" customFormat="1">
      <c r="A1830" s="13"/>
      <c r="B1830" s="233"/>
      <c r="C1830" s="234"/>
      <c r="D1830" s="235" t="s">
        <v>194</v>
      </c>
      <c r="E1830" s="236" t="s">
        <v>19</v>
      </c>
      <c r="F1830" s="237" t="s">
        <v>905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194</v>
      </c>
      <c r="AU1830" s="243" t="s">
        <v>84</v>
      </c>
      <c r="AV1830" s="13" t="s">
        <v>82</v>
      </c>
      <c r="AW1830" s="13" t="s">
        <v>36</v>
      </c>
      <c r="AX1830" s="13" t="s">
        <v>75</v>
      </c>
      <c r="AY1830" s="243" t="s">
        <v>183</v>
      </c>
    </row>
    <row r="1831" s="13" customFormat="1">
      <c r="A1831" s="13"/>
      <c r="B1831" s="233"/>
      <c r="C1831" s="234"/>
      <c r="D1831" s="235" t="s">
        <v>194</v>
      </c>
      <c r="E1831" s="236" t="s">
        <v>19</v>
      </c>
      <c r="F1831" s="237" t="s">
        <v>906</v>
      </c>
      <c r="G1831" s="234"/>
      <c r="H1831" s="236" t="s">
        <v>19</v>
      </c>
      <c r="I1831" s="238"/>
      <c r="J1831" s="234"/>
      <c r="K1831" s="234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194</v>
      </c>
      <c r="AU1831" s="243" t="s">
        <v>84</v>
      </c>
      <c r="AV1831" s="13" t="s">
        <v>82</v>
      </c>
      <c r="AW1831" s="13" t="s">
        <v>36</v>
      </c>
      <c r="AX1831" s="13" t="s">
        <v>75</v>
      </c>
      <c r="AY1831" s="243" t="s">
        <v>183</v>
      </c>
    </row>
    <row r="1832" s="13" customFormat="1">
      <c r="A1832" s="13"/>
      <c r="B1832" s="233"/>
      <c r="C1832" s="234"/>
      <c r="D1832" s="235" t="s">
        <v>194</v>
      </c>
      <c r="E1832" s="236" t="s">
        <v>19</v>
      </c>
      <c r="F1832" s="237" t="s">
        <v>907</v>
      </c>
      <c r="G1832" s="234"/>
      <c r="H1832" s="236" t="s">
        <v>19</v>
      </c>
      <c r="I1832" s="238"/>
      <c r="J1832" s="234"/>
      <c r="K1832" s="234"/>
      <c r="L1832" s="239"/>
      <c r="M1832" s="240"/>
      <c r="N1832" s="241"/>
      <c r="O1832" s="241"/>
      <c r="P1832" s="241"/>
      <c r="Q1832" s="241"/>
      <c r="R1832" s="241"/>
      <c r="S1832" s="241"/>
      <c r="T1832" s="24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3" t="s">
        <v>194</v>
      </c>
      <c r="AU1832" s="243" t="s">
        <v>84</v>
      </c>
      <c r="AV1832" s="13" t="s">
        <v>82</v>
      </c>
      <c r="AW1832" s="13" t="s">
        <v>36</v>
      </c>
      <c r="AX1832" s="13" t="s">
        <v>75</v>
      </c>
      <c r="AY1832" s="243" t="s">
        <v>183</v>
      </c>
    </row>
    <row r="1833" s="13" customFormat="1">
      <c r="A1833" s="13"/>
      <c r="B1833" s="233"/>
      <c r="C1833" s="234"/>
      <c r="D1833" s="235" t="s">
        <v>194</v>
      </c>
      <c r="E1833" s="236" t="s">
        <v>19</v>
      </c>
      <c r="F1833" s="237" t="s">
        <v>1931</v>
      </c>
      <c r="G1833" s="234"/>
      <c r="H1833" s="236" t="s">
        <v>19</v>
      </c>
      <c r="I1833" s="238"/>
      <c r="J1833" s="234"/>
      <c r="K1833" s="234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3" t="s">
        <v>194</v>
      </c>
      <c r="AU1833" s="243" t="s">
        <v>84</v>
      </c>
      <c r="AV1833" s="13" t="s">
        <v>82</v>
      </c>
      <c r="AW1833" s="13" t="s">
        <v>36</v>
      </c>
      <c r="AX1833" s="13" t="s">
        <v>75</v>
      </c>
      <c r="AY1833" s="243" t="s">
        <v>183</v>
      </c>
    </row>
    <row r="1834" s="13" customFormat="1">
      <c r="A1834" s="13"/>
      <c r="B1834" s="233"/>
      <c r="C1834" s="234"/>
      <c r="D1834" s="235" t="s">
        <v>194</v>
      </c>
      <c r="E1834" s="236" t="s">
        <v>19</v>
      </c>
      <c r="F1834" s="237" t="s">
        <v>911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194</v>
      </c>
      <c r="AU1834" s="243" t="s">
        <v>84</v>
      </c>
      <c r="AV1834" s="13" t="s">
        <v>82</v>
      </c>
      <c r="AW1834" s="13" t="s">
        <v>36</v>
      </c>
      <c r="AX1834" s="13" t="s">
        <v>75</v>
      </c>
      <c r="AY1834" s="243" t="s">
        <v>183</v>
      </c>
    </row>
    <row r="1835" s="13" customFormat="1">
      <c r="A1835" s="13"/>
      <c r="B1835" s="233"/>
      <c r="C1835" s="234"/>
      <c r="D1835" s="235" t="s">
        <v>194</v>
      </c>
      <c r="E1835" s="236" t="s">
        <v>19</v>
      </c>
      <c r="F1835" s="237" t="s">
        <v>919</v>
      </c>
      <c r="G1835" s="234"/>
      <c r="H1835" s="236" t="s">
        <v>19</v>
      </c>
      <c r="I1835" s="238"/>
      <c r="J1835" s="234"/>
      <c r="K1835" s="234"/>
      <c r="L1835" s="239"/>
      <c r="M1835" s="240"/>
      <c r="N1835" s="241"/>
      <c r="O1835" s="241"/>
      <c r="P1835" s="241"/>
      <c r="Q1835" s="241"/>
      <c r="R1835" s="241"/>
      <c r="S1835" s="241"/>
      <c r="T1835" s="24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3" t="s">
        <v>194</v>
      </c>
      <c r="AU1835" s="243" t="s">
        <v>84</v>
      </c>
      <c r="AV1835" s="13" t="s">
        <v>82</v>
      </c>
      <c r="AW1835" s="13" t="s">
        <v>36</v>
      </c>
      <c r="AX1835" s="13" t="s">
        <v>75</v>
      </c>
      <c r="AY1835" s="243" t="s">
        <v>183</v>
      </c>
    </row>
    <row r="1836" s="13" customFormat="1">
      <c r="A1836" s="13"/>
      <c r="B1836" s="233"/>
      <c r="C1836" s="234"/>
      <c r="D1836" s="235" t="s">
        <v>194</v>
      </c>
      <c r="E1836" s="236" t="s">
        <v>19</v>
      </c>
      <c r="F1836" s="237" t="s">
        <v>913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194</v>
      </c>
      <c r="AU1836" s="243" t="s">
        <v>84</v>
      </c>
      <c r="AV1836" s="13" t="s">
        <v>82</v>
      </c>
      <c r="AW1836" s="13" t="s">
        <v>36</v>
      </c>
      <c r="AX1836" s="13" t="s">
        <v>75</v>
      </c>
      <c r="AY1836" s="243" t="s">
        <v>183</v>
      </c>
    </row>
    <row r="1837" s="13" customFormat="1">
      <c r="A1837" s="13"/>
      <c r="B1837" s="233"/>
      <c r="C1837" s="234"/>
      <c r="D1837" s="235" t="s">
        <v>194</v>
      </c>
      <c r="E1837" s="236" t="s">
        <v>19</v>
      </c>
      <c r="F1837" s="237" t="s">
        <v>1932</v>
      </c>
      <c r="G1837" s="234"/>
      <c r="H1837" s="236" t="s">
        <v>19</v>
      </c>
      <c r="I1837" s="238"/>
      <c r="J1837" s="234"/>
      <c r="K1837" s="234"/>
      <c r="L1837" s="239"/>
      <c r="M1837" s="240"/>
      <c r="N1837" s="241"/>
      <c r="O1837" s="241"/>
      <c r="P1837" s="241"/>
      <c r="Q1837" s="241"/>
      <c r="R1837" s="241"/>
      <c r="S1837" s="241"/>
      <c r="T1837" s="24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3" t="s">
        <v>194</v>
      </c>
      <c r="AU1837" s="243" t="s">
        <v>84</v>
      </c>
      <c r="AV1837" s="13" t="s">
        <v>82</v>
      </c>
      <c r="AW1837" s="13" t="s">
        <v>36</v>
      </c>
      <c r="AX1837" s="13" t="s">
        <v>75</v>
      </c>
      <c r="AY1837" s="243" t="s">
        <v>183</v>
      </c>
    </row>
    <row r="1838" s="13" customFormat="1">
      <c r="A1838" s="13"/>
      <c r="B1838" s="233"/>
      <c r="C1838" s="234"/>
      <c r="D1838" s="235" t="s">
        <v>194</v>
      </c>
      <c r="E1838" s="236" t="s">
        <v>19</v>
      </c>
      <c r="F1838" s="237" t="s">
        <v>1933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194</v>
      </c>
      <c r="AU1838" s="243" t="s">
        <v>84</v>
      </c>
      <c r="AV1838" s="13" t="s">
        <v>82</v>
      </c>
      <c r="AW1838" s="13" t="s">
        <v>36</v>
      </c>
      <c r="AX1838" s="13" t="s">
        <v>75</v>
      </c>
      <c r="AY1838" s="243" t="s">
        <v>183</v>
      </c>
    </row>
    <row r="1839" s="14" customFormat="1">
      <c r="A1839" s="14"/>
      <c r="B1839" s="244"/>
      <c r="C1839" s="245"/>
      <c r="D1839" s="235" t="s">
        <v>194</v>
      </c>
      <c r="E1839" s="246" t="s">
        <v>19</v>
      </c>
      <c r="F1839" s="247" t="s">
        <v>1934</v>
      </c>
      <c r="G1839" s="245"/>
      <c r="H1839" s="248">
        <v>791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194</v>
      </c>
      <c r="AU1839" s="254" t="s">
        <v>84</v>
      </c>
      <c r="AV1839" s="14" t="s">
        <v>84</v>
      </c>
      <c r="AW1839" s="14" t="s">
        <v>36</v>
      </c>
      <c r="AX1839" s="14" t="s">
        <v>75</v>
      </c>
      <c r="AY1839" s="254" t="s">
        <v>183</v>
      </c>
    </row>
    <row r="1840" s="15" customFormat="1">
      <c r="A1840" s="15"/>
      <c r="B1840" s="259"/>
      <c r="C1840" s="260"/>
      <c r="D1840" s="235" t="s">
        <v>194</v>
      </c>
      <c r="E1840" s="261" t="s">
        <v>19</v>
      </c>
      <c r="F1840" s="262" t="s">
        <v>320</v>
      </c>
      <c r="G1840" s="260"/>
      <c r="H1840" s="263">
        <v>791</v>
      </c>
      <c r="I1840" s="264"/>
      <c r="J1840" s="260"/>
      <c r="K1840" s="260"/>
      <c r="L1840" s="265"/>
      <c r="M1840" s="266"/>
      <c r="N1840" s="267"/>
      <c r="O1840" s="267"/>
      <c r="P1840" s="267"/>
      <c r="Q1840" s="267"/>
      <c r="R1840" s="267"/>
      <c r="S1840" s="267"/>
      <c r="T1840" s="268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9" t="s">
        <v>194</v>
      </c>
      <c r="AU1840" s="269" t="s">
        <v>84</v>
      </c>
      <c r="AV1840" s="15" t="s">
        <v>190</v>
      </c>
      <c r="AW1840" s="15" t="s">
        <v>36</v>
      </c>
      <c r="AX1840" s="15" t="s">
        <v>82</v>
      </c>
      <c r="AY1840" s="269" t="s">
        <v>183</v>
      </c>
    </row>
    <row r="1841" s="2" customFormat="1" ht="16.5" customHeight="1">
      <c r="A1841" s="40"/>
      <c r="B1841" s="41"/>
      <c r="C1841" s="270" t="s">
        <v>1935</v>
      </c>
      <c r="D1841" s="270" t="s">
        <v>348</v>
      </c>
      <c r="E1841" s="271" t="s">
        <v>951</v>
      </c>
      <c r="F1841" s="272" t="s">
        <v>952</v>
      </c>
      <c r="G1841" s="273" t="s">
        <v>304</v>
      </c>
      <c r="H1841" s="274">
        <v>921.91099999999994</v>
      </c>
      <c r="I1841" s="275"/>
      <c r="J1841" s="276">
        <f>ROUND(I1841*H1841,2)</f>
        <v>0</v>
      </c>
      <c r="K1841" s="272" t="s">
        <v>189</v>
      </c>
      <c r="L1841" s="277"/>
      <c r="M1841" s="278" t="s">
        <v>19</v>
      </c>
      <c r="N1841" s="279" t="s">
        <v>46</v>
      </c>
      <c r="O1841" s="86"/>
      <c r="P1841" s="224">
        <f>O1841*H1841</f>
        <v>0</v>
      </c>
      <c r="Q1841" s="224">
        <v>0.0019</v>
      </c>
      <c r="R1841" s="224">
        <f>Q1841*H1841</f>
        <v>1.7516308999999999</v>
      </c>
      <c r="S1841" s="224">
        <v>0</v>
      </c>
      <c r="T1841" s="225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6" t="s">
        <v>370</v>
      </c>
      <c r="AT1841" s="226" t="s">
        <v>348</v>
      </c>
      <c r="AU1841" s="226" t="s">
        <v>84</v>
      </c>
      <c r="AY1841" s="19" t="s">
        <v>183</v>
      </c>
      <c r="BE1841" s="227">
        <f>IF(N1841="základní",J1841,0)</f>
        <v>0</v>
      </c>
      <c r="BF1841" s="227">
        <f>IF(N1841="snížená",J1841,0)</f>
        <v>0</v>
      </c>
      <c r="BG1841" s="227">
        <f>IF(N1841="zákl. přenesená",J1841,0)</f>
        <v>0</v>
      </c>
      <c r="BH1841" s="227">
        <f>IF(N1841="sníž. přenesená",J1841,0)</f>
        <v>0</v>
      </c>
      <c r="BI1841" s="227">
        <f>IF(N1841="nulová",J1841,0)</f>
        <v>0</v>
      </c>
      <c r="BJ1841" s="19" t="s">
        <v>82</v>
      </c>
      <c r="BK1841" s="227">
        <f>ROUND(I1841*H1841,2)</f>
        <v>0</v>
      </c>
      <c r="BL1841" s="19" t="s">
        <v>277</v>
      </c>
      <c r="BM1841" s="226" t="s">
        <v>1936</v>
      </c>
    </row>
    <row r="1842" s="14" customFormat="1">
      <c r="A1842" s="14"/>
      <c r="B1842" s="244"/>
      <c r="C1842" s="245"/>
      <c r="D1842" s="235" t="s">
        <v>194</v>
      </c>
      <c r="E1842" s="245"/>
      <c r="F1842" s="247" t="s">
        <v>1937</v>
      </c>
      <c r="G1842" s="245"/>
      <c r="H1842" s="248">
        <v>921.91099999999994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194</v>
      </c>
      <c r="AU1842" s="254" t="s">
        <v>84</v>
      </c>
      <c r="AV1842" s="14" t="s">
        <v>84</v>
      </c>
      <c r="AW1842" s="14" t="s">
        <v>4</v>
      </c>
      <c r="AX1842" s="14" t="s">
        <v>82</v>
      </c>
      <c r="AY1842" s="254" t="s">
        <v>183</v>
      </c>
    </row>
    <row r="1843" s="2" customFormat="1" ht="21.75" customHeight="1">
      <c r="A1843" s="40"/>
      <c r="B1843" s="41"/>
      <c r="C1843" s="215" t="s">
        <v>674</v>
      </c>
      <c r="D1843" s="215" t="s">
        <v>185</v>
      </c>
      <c r="E1843" s="216" t="s">
        <v>954</v>
      </c>
      <c r="F1843" s="217" t="s">
        <v>955</v>
      </c>
      <c r="G1843" s="218" t="s">
        <v>304</v>
      </c>
      <c r="H1843" s="219">
        <v>12</v>
      </c>
      <c r="I1843" s="220"/>
      <c r="J1843" s="221">
        <f>ROUND(I1843*H1843,2)</f>
        <v>0</v>
      </c>
      <c r="K1843" s="217" t="s">
        <v>189</v>
      </c>
      <c r="L1843" s="46"/>
      <c r="M1843" s="222" t="s">
        <v>19</v>
      </c>
      <c r="N1843" s="223" t="s">
        <v>46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277</v>
      </c>
      <c r="AT1843" s="226" t="s">
        <v>185</v>
      </c>
      <c r="AU1843" s="226" t="s">
        <v>84</v>
      </c>
      <c r="AY1843" s="19" t="s">
        <v>183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82</v>
      </c>
      <c r="BK1843" s="227">
        <f>ROUND(I1843*H1843,2)</f>
        <v>0</v>
      </c>
      <c r="BL1843" s="19" t="s">
        <v>277</v>
      </c>
      <c r="BM1843" s="226" t="s">
        <v>956</v>
      </c>
    </row>
    <row r="1844" s="2" customFormat="1">
      <c r="A1844" s="40"/>
      <c r="B1844" s="41"/>
      <c r="C1844" s="42"/>
      <c r="D1844" s="228" t="s">
        <v>192</v>
      </c>
      <c r="E1844" s="42"/>
      <c r="F1844" s="229" t="s">
        <v>957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192</v>
      </c>
      <c r="AU1844" s="19" t="s">
        <v>84</v>
      </c>
    </row>
    <row r="1845" s="13" customFormat="1">
      <c r="A1845" s="13"/>
      <c r="B1845" s="233"/>
      <c r="C1845" s="234"/>
      <c r="D1845" s="235" t="s">
        <v>194</v>
      </c>
      <c r="E1845" s="236" t="s">
        <v>19</v>
      </c>
      <c r="F1845" s="237" t="s">
        <v>899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194</v>
      </c>
      <c r="AU1845" s="243" t="s">
        <v>84</v>
      </c>
      <c r="AV1845" s="13" t="s">
        <v>82</v>
      </c>
      <c r="AW1845" s="13" t="s">
        <v>36</v>
      </c>
      <c r="AX1845" s="13" t="s">
        <v>75</v>
      </c>
      <c r="AY1845" s="243" t="s">
        <v>183</v>
      </c>
    </row>
    <row r="1846" s="13" customFormat="1">
      <c r="A1846" s="13"/>
      <c r="B1846" s="233"/>
      <c r="C1846" s="234"/>
      <c r="D1846" s="235" t="s">
        <v>194</v>
      </c>
      <c r="E1846" s="236" t="s">
        <v>19</v>
      </c>
      <c r="F1846" s="237" t="s">
        <v>900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194</v>
      </c>
      <c r="AU1846" s="243" t="s">
        <v>84</v>
      </c>
      <c r="AV1846" s="13" t="s">
        <v>82</v>
      </c>
      <c r="AW1846" s="13" t="s">
        <v>36</v>
      </c>
      <c r="AX1846" s="13" t="s">
        <v>75</v>
      </c>
      <c r="AY1846" s="243" t="s">
        <v>183</v>
      </c>
    </row>
    <row r="1847" s="13" customFormat="1">
      <c r="A1847" s="13"/>
      <c r="B1847" s="233"/>
      <c r="C1847" s="234"/>
      <c r="D1847" s="235" t="s">
        <v>194</v>
      </c>
      <c r="E1847" s="236" t="s">
        <v>19</v>
      </c>
      <c r="F1847" s="237" t="s">
        <v>901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194</v>
      </c>
      <c r="AU1847" s="243" t="s">
        <v>84</v>
      </c>
      <c r="AV1847" s="13" t="s">
        <v>82</v>
      </c>
      <c r="AW1847" s="13" t="s">
        <v>36</v>
      </c>
      <c r="AX1847" s="13" t="s">
        <v>75</v>
      </c>
      <c r="AY1847" s="243" t="s">
        <v>183</v>
      </c>
    </row>
    <row r="1848" s="13" customFormat="1">
      <c r="A1848" s="13"/>
      <c r="B1848" s="233"/>
      <c r="C1848" s="234"/>
      <c r="D1848" s="235" t="s">
        <v>194</v>
      </c>
      <c r="E1848" s="236" t="s">
        <v>19</v>
      </c>
      <c r="F1848" s="237" t="s">
        <v>902</v>
      </c>
      <c r="G1848" s="234"/>
      <c r="H1848" s="236" t="s">
        <v>19</v>
      </c>
      <c r="I1848" s="238"/>
      <c r="J1848" s="234"/>
      <c r="K1848" s="234"/>
      <c r="L1848" s="239"/>
      <c r="M1848" s="240"/>
      <c r="N1848" s="241"/>
      <c r="O1848" s="241"/>
      <c r="P1848" s="241"/>
      <c r="Q1848" s="241"/>
      <c r="R1848" s="241"/>
      <c r="S1848" s="241"/>
      <c r="T1848" s="24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3" t="s">
        <v>194</v>
      </c>
      <c r="AU1848" s="243" t="s">
        <v>84</v>
      </c>
      <c r="AV1848" s="13" t="s">
        <v>82</v>
      </c>
      <c r="AW1848" s="13" t="s">
        <v>36</v>
      </c>
      <c r="AX1848" s="13" t="s">
        <v>75</v>
      </c>
      <c r="AY1848" s="243" t="s">
        <v>183</v>
      </c>
    </row>
    <row r="1849" s="13" customFormat="1">
      <c r="A1849" s="13"/>
      <c r="B1849" s="233"/>
      <c r="C1849" s="234"/>
      <c r="D1849" s="235" t="s">
        <v>194</v>
      </c>
      <c r="E1849" s="236" t="s">
        <v>19</v>
      </c>
      <c r="F1849" s="237" t="s">
        <v>903</v>
      </c>
      <c r="G1849" s="234"/>
      <c r="H1849" s="236" t="s">
        <v>19</v>
      </c>
      <c r="I1849" s="238"/>
      <c r="J1849" s="234"/>
      <c r="K1849" s="234"/>
      <c r="L1849" s="239"/>
      <c r="M1849" s="240"/>
      <c r="N1849" s="241"/>
      <c r="O1849" s="241"/>
      <c r="P1849" s="241"/>
      <c r="Q1849" s="241"/>
      <c r="R1849" s="241"/>
      <c r="S1849" s="241"/>
      <c r="T1849" s="242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3" t="s">
        <v>194</v>
      </c>
      <c r="AU1849" s="243" t="s">
        <v>84</v>
      </c>
      <c r="AV1849" s="13" t="s">
        <v>82</v>
      </c>
      <c r="AW1849" s="13" t="s">
        <v>36</v>
      </c>
      <c r="AX1849" s="13" t="s">
        <v>75</v>
      </c>
      <c r="AY1849" s="243" t="s">
        <v>183</v>
      </c>
    </row>
    <row r="1850" s="13" customFormat="1">
      <c r="A1850" s="13"/>
      <c r="B1850" s="233"/>
      <c r="C1850" s="234"/>
      <c r="D1850" s="235" t="s">
        <v>194</v>
      </c>
      <c r="E1850" s="236" t="s">
        <v>19</v>
      </c>
      <c r="F1850" s="237" t="s">
        <v>904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194</v>
      </c>
      <c r="AU1850" s="243" t="s">
        <v>84</v>
      </c>
      <c r="AV1850" s="13" t="s">
        <v>82</v>
      </c>
      <c r="AW1850" s="13" t="s">
        <v>36</v>
      </c>
      <c r="AX1850" s="13" t="s">
        <v>75</v>
      </c>
      <c r="AY1850" s="243" t="s">
        <v>183</v>
      </c>
    </row>
    <row r="1851" s="13" customFormat="1">
      <c r="A1851" s="13"/>
      <c r="B1851" s="233"/>
      <c r="C1851" s="234"/>
      <c r="D1851" s="235" t="s">
        <v>194</v>
      </c>
      <c r="E1851" s="236" t="s">
        <v>19</v>
      </c>
      <c r="F1851" s="237" t="s">
        <v>905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194</v>
      </c>
      <c r="AU1851" s="243" t="s">
        <v>84</v>
      </c>
      <c r="AV1851" s="13" t="s">
        <v>82</v>
      </c>
      <c r="AW1851" s="13" t="s">
        <v>36</v>
      </c>
      <c r="AX1851" s="13" t="s">
        <v>75</v>
      </c>
      <c r="AY1851" s="243" t="s">
        <v>183</v>
      </c>
    </row>
    <row r="1852" s="13" customFormat="1">
      <c r="A1852" s="13"/>
      <c r="B1852" s="233"/>
      <c r="C1852" s="234"/>
      <c r="D1852" s="235" t="s">
        <v>194</v>
      </c>
      <c r="E1852" s="236" t="s">
        <v>19</v>
      </c>
      <c r="F1852" s="237" t="s">
        <v>906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194</v>
      </c>
      <c r="AU1852" s="243" t="s">
        <v>84</v>
      </c>
      <c r="AV1852" s="13" t="s">
        <v>82</v>
      </c>
      <c r="AW1852" s="13" t="s">
        <v>36</v>
      </c>
      <c r="AX1852" s="13" t="s">
        <v>75</v>
      </c>
      <c r="AY1852" s="243" t="s">
        <v>183</v>
      </c>
    </row>
    <row r="1853" s="13" customFormat="1">
      <c r="A1853" s="13"/>
      <c r="B1853" s="233"/>
      <c r="C1853" s="234"/>
      <c r="D1853" s="235" t="s">
        <v>194</v>
      </c>
      <c r="E1853" s="236" t="s">
        <v>19</v>
      </c>
      <c r="F1853" s="237" t="s">
        <v>907</v>
      </c>
      <c r="G1853" s="234"/>
      <c r="H1853" s="236" t="s">
        <v>19</v>
      </c>
      <c r="I1853" s="238"/>
      <c r="J1853" s="234"/>
      <c r="K1853" s="234"/>
      <c r="L1853" s="239"/>
      <c r="M1853" s="240"/>
      <c r="N1853" s="241"/>
      <c r="O1853" s="241"/>
      <c r="P1853" s="241"/>
      <c r="Q1853" s="241"/>
      <c r="R1853" s="241"/>
      <c r="S1853" s="241"/>
      <c r="T1853" s="24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3" t="s">
        <v>194</v>
      </c>
      <c r="AU1853" s="243" t="s">
        <v>84</v>
      </c>
      <c r="AV1853" s="13" t="s">
        <v>82</v>
      </c>
      <c r="AW1853" s="13" t="s">
        <v>36</v>
      </c>
      <c r="AX1853" s="13" t="s">
        <v>75</v>
      </c>
      <c r="AY1853" s="243" t="s">
        <v>183</v>
      </c>
    </row>
    <row r="1854" s="13" customFormat="1">
      <c r="A1854" s="13"/>
      <c r="B1854" s="233"/>
      <c r="C1854" s="234"/>
      <c r="D1854" s="235" t="s">
        <v>194</v>
      </c>
      <c r="E1854" s="236" t="s">
        <v>19</v>
      </c>
      <c r="F1854" s="237" t="s">
        <v>908</v>
      </c>
      <c r="G1854" s="234"/>
      <c r="H1854" s="236" t="s">
        <v>19</v>
      </c>
      <c r="I1854" s="238"/>
      <c r="J1854" s="234"/>
      <c r="K1854" s="234"/>
      <c r="L1854" s="239"/>
      <c r="M1854" s="240"/>
      <c r="N1854" s="241"/>
      <c r="O1854" s="241"/>
      <c r="P1854" s="241"/>
      <c r="Q1854" s="241"/>
      <c r="R1854" s="241"/>
      <c r="S1854" s="241"/>
      <c r="T1854" s="24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3" t="s">
        <v>194</v>
      </c>
      <c r="AU1854" s="243" t="s">
        <v>84</v>
      </c>
      <c r="AV1854" s="13" t="s">
        <v>82</v>
      </c>
      <c r="AW1854" s="13" t="s">
        <v>36</v>
      </c>
      <c r="AX1854" s="13" t="s">
        <v>75</v>
      </c>
      <c r="AY1854" s="243" t="s">
        <v>183</v>
      </c>
    </row>
    <row r="1855" s="13" customFormat="1">
      <c r="A1855" s="13"/>
      <c r="B1855" s="233"/>
      <c r="C1855" s="234"/>
      <c r="D1855" s="235" t="s">
        <v>194</v>
      </c>
      <c r="E1855" s="236" t="s">
        <v>19</v>
      </c>
      <c r="F1855" s="237" t="s">
        <v>909</v>
      </c>
      <c r="G1855" s="234"/>
      <c r="H1855" s="236" t="s">
        <v>19</v>
      </c>
      <c r="I1855" s="238"/>
      <c r="J1855" s="234"/>
      <c r="K1855" s="234"/>
      <c r="L1855" s="239"/>
      <c r="M1855" s="240"/>
      <c r="N1855" s="241"/>
      <c r="O1855" s="241"/>
      <c r="P1855" s="241"/>
      <c r="Q1855" s="241"/>
      <c r="R1855" s="241"/>
      <c r="S1855" s="241"/>
      <c r="T1855" s="242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3" t="s">
        <v>194</v>
      </c>
      <c r="AU1855" s="243" t="s">
        <v>84</v>
      </c>
      <c r="AV1855" s="13" t="s">
        <v>82</v>
      </c>
      <c r="AW1855" s="13" t="s">
        <v>36</v>
      </c>
      <c r="AX1855" s="13" t="s">
        <v>75</v>
      </c>
      <c r="AY1855" s="243" t="s">
        <v>183</v>
      </c>
    </row>
    <row r="1856" s="13" customFormat="1">
      <c r="A1856" s="13"/>
      <c r="B1856" s="233"/>
      <c r="C1856" s="234"/>
      <c r="D1856" s="235" t="s">
        <v>194</v>
      </c>
      <c r="E1856" s="236" t="s">
        <v>19</v>
      </c>
      <c r="F1856" s="237" t="s">
        <v>910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194</v>
      </c>
      <c r="AU1856" s="243" t="s">
        <v>84</v>
      </c>
      <c r="AV1856" s="13" t="s">
        <v>82</v>
      </c>
      <c r="AW1856" s="13" t="s">
        <v>36</v>
      </c>
      <c r="AX1856" s="13" t="s">
        <v>75</v>
      </c>
      <c r="AY1856" s="243" t="s">
        <v>183</v>
      </c>
    </row>
    <row r="1857" s="13" customFormat="1">
      <c r="A1857" s="13"/>
      <c r="B1857" s="233"/>
      <c r="C1857" s="234"/>
      <c r="D1857" s="235" t="s">
        <v>194</v>
      </c>
      <c r="E1857" s="236" t="s">
        <v>19</v>
      </c>
      <c r="F1857" s="237" t="s">
        <v>911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194</v>
      </c>
      <c r="AU1857" s="243" t="s">
        <v>84</v>
      </c>
      <c r="AV1857" s="13" t="s">
        <v>82</v>
      </c>
      <c r="AW1857" s="13" t="s">
        <v>36</v>
      </c>
      <c r="AX1857" s="13" t="s">
        <v>75</v>
      </c>
      <c r="AY1857" s="243" t="s">
        <v>183</v>
      </c>
    </row>
    <row r="1858" s="13" customFormat="1">
      <c r="A1858" s="13"/>
      <c r="B1858" s="233"/>
      <c r="C1858" s="234"/>
      <c r="D1858" s="235" t="s">
        <v>194</v>
      </c>
      <c r="E1858" s="236" t="s">
        <v>19</v>
      </c>
      <c r="F1858" s="237" t="s">
        <v>912</v>
      </c>
      <c r="G1858" s="234"/>
      <c r="H1858" s="236" t="s">
        <v>19</v>
      </c>
      <c r="I1858" s="238"/>
      <c r="J1858" s="234"/>
      <c r="K1858" s="234"/>
      <c r="L1858" s="239"/>
      <c r="M1858" s="240"/>
      <c r="N1858" s="241"/>
      <c r="O1858" s="241"/>
      <c r="P1858" s="241"/>
      <c r="Q1858" s="241"/>
      <c r="R1858" s="241"/>
      <c r="S1858" s="241"/>
      <c r="T1858" s="242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3" t="s">
        <v>194</v>
      </c>
      <c r="AU1858" s="243" t="s">
        <v>84</v>
      </c>
      <c r="AV1858" s="13" t="s">
        <v>82</v>
      </c>
      <c r="AW1858" s="13" t="s">
        <v>36</v>
      </c>
      <c r="AX1858" s="13" t="s">
        <v>75</v>
      </c>
      <c r="AY1858" s="243" t="s">
        <v>183</v>
      </c>
    </row>
    <row r="1859" s="13" customFormat="1">
      <c r="A1859" s="13"/>
      <c r="B1859" s="233"/>
      <c r="C1859" s="234"/>
      <c r="D1859" s="235" t="s">
        <v>194</v>
      </c>
      <c r="E1859" s="236" t="s">
        <v>19</v>
      </c>
      <c r="F1859" s="237" t="s">
        <v>913</v>
      </c>
      <c r="G1859" s="234"/>
      <c r="H1859" s="236" t="s">
        <v>19</v>
      </c>
      <c r="I1859" s="238"/>
      <c r="J1859" s="234"/>
      <c r="K1859" s="234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194</v>
      </c>
      <c r="AU1859" s="243" t="s">
        <v>84</v>
      </c>
      <c r="AV1859" s="13" t="s">
        <v>82</v>
      </c>
      <c r="AW1859" s="13" t="s">
        <v>36</v>
      </c>
      <c r="AX1859" s="13" t="s">
        <v>75</v>
      </c>
      <c r="AY1859" s="243" t="s">
        <v>183</v>
      </c>
    </row>
    <row r="1860" s="14" customFormat="1">
      <c r="A1860" s="14"/>
      <c r="B1860" s="244"/>
      <c r="C1860" s="245"/>
      <c r="D1860" s="235" t="s">
        <v>194</v>
      </c>
      <c r="E1860" s="246" t="s">
        <v>19</v>
      </c>
      <c r="F1860" s="247" t="s">
        <v>566</v>
      </c>
      <c r="G1860" s="245"/>
      <c r="H1860" s="248">
        <v>92</v>
      </c>
      <c r="I1860" s="249"/>
      <c r="J1860" s="245"/>
      <c r="K1860" s="245"/>
      <c r="L1860" s="250"/>
      <c r="M1860" s="251"/>
      <c r="N1860" s="252"/>
      <c r="O1860" s="252"/>
      <c r="P1860" s="252"/>
      <c r="Q1860" s="252"/>
      <c r="R1860" s="252"/>
      <c r="S1860" s="252"/>
      <c r="T1860" s="253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4" t="s">
        <v>194</v>
      </c>
      <c r="AU1860" s="254" t="s">
        <v>84</v>
      </c>
      <c r="AV1860" s="14" t="s">
        <v>84</v>
      </c>
      <c r="AW1860" s="14" t="s">
        <v>36</v>
      </c>
      <c r="AX1860" s="14" t="s">
        <v>75</v>
      </c>
      <c r="AY1860" s="254" t="s">
        <v>183</v>
      </c>
    </row>
    <row r="1861" s="13" customFormat="1">
      <c r="A1861" s="13"/>
      <c r="B1861" s="233"/>
      <c r="C1861" s="234"/>
      <c r="D1861" s="235" t="s">
        <v>194</v>
      </c>
      <c r="E1861" s="236" t="s">
        <v>19</v>
      </c>
      <c r="F1861" s="237" t="s">
        <v>914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194</v>
      </c>
      <c r="AU1861" s="243" t="s">
        <v>84</v>
      </c>
      <c r="AV1861" s="13" t="s">
        <v>82</v>
      </c>
      <c r="AW1861" s="13" t="s">
        <v>36</v>
      </c>
      <c r="AX1861" s="13" t="s">
        <v>75</v>
      </c>
      <c r="AY1861" s="243" t="s">
        <v>183</v>
      </c>
    </row>
    <row r="1862" s="13" customFormat="1">
      <c r="A1862" s="13"/>
      <c r="B1862" s="233"/>
      <c r="C1862" s="234"/>
      <c r="D1862" s="235" t="s">
        <v>194</v>
      </c>
      <c r="E1862" s="236" t="s">
        <v>19</v>
      </c>
      <c r="F1862" s="237" t="s">
        <v>915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194</v>
      </c>
      <c r="AU1862" s="243" t="s">
        <v>84</v>
      </c>
      <c r="AV1862" s="13" t="s">
        <v>82</v>
      </c>
      <c r="AW1862" s="13" t="s">
        <v>36</v>
      </c>
      <c r="AX1862" s="13" t="s">
        <v>75</v>
      </c>
      <c r="AY1862" s="243" t="s">
        <v>183</v>
      </c>
    </row>
    <row r="1863" s="13" customFormat="1">
      <c r="A1863" s="13"/>
      <c r="B1863" s="233"/>
      <c r="C1863" s="234"/>
      <c r="D1863" s="235" t="s">
        <v>194</v>
      </c>
      <c r="E1863" s="236" t="s">
        <v>19</v>
      </c>
      <c r="F1863" s="237" t="s">
        <v>902</v>
      </c>
      <c r="G1863" s="234"/>
      <c r="H1863" s="236" t="s">
        <v>19</v>
      </c>
      <c r="I1863" s="238"/>
      <c r="J1863" s="234"/>
      <c r="K1863" s="234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194</v>
      </c>
      <c r="AU1863" s="243" t="s">
        <v>84</v>
      </c>
      <c r="AV1863" s="13" t="s">
        <v>82</v>
      </c>
      <c r="AW1863" s="13" t="s">
        <v>36</v>
      </c>
      <c r="AX1863" s="13" t="s">
        <v>75</v>
      </c>
      <c r="AY1863" s="243" t="s">
        <v>183</v>
      </c>
    </row>
    <row r="1864" s="13" customFormat="1">
      <c r="A1864" s="13"/>
      <c r="B1864" s="233"/>
      <c r="C1864" s="234"/>
      <c r="D1864" s="235" t="s">
        <v>194</v>
      </c>
      <c r="E1864" s="236" t="s">
        <v>19</v>
      </c>
      <c r="F1864" s="237" t="s">
        <v>903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194</v>
      </c>
      <c r="AU1864" s="243" t="s">
        <v>84</v>
      </c>
      <c r="AV1864" s="13" t="s">
        <v>82</v>
      </c>
      <c r="AW1864" s="13" t="s">
        <v>36</v>
      </c>
      <c r="AX1864" s="13" t="s">
        <v>75</v>
      </c>
      <c r="AY1864" s="243" t="s">
        <v>183</v>
      </c>
    </row>
    <row r="1865" s="13" customFormat="1">
      <c r="A1865" s="13"/>
      <c r="B1865" s="233"/>
      <c r="C1865" s="234"/>
      <c r="D1865" s="235" t="s">
        <v>194</v>
      </c>
      <c r="E1865" s="236" t="s">
        <v>19</v>
      </c>
      <c r="F1865" s="237" t="s">
        <v>904</v>
      </c>
      <c r="G1865" s="234"/>
      <c r="H1865" s="236" t="s">
        <v>19</v>
      </c>
      <c r="I1865" s="238"/>
      <c r="J1865" s="234"/>
      <c r="K1865" s="234"/>
      <c r="L1865" s="239"/>
      <c r="M1865" s="240"/>
      <c r="N1865" s="241"/>
      <c r="O1865" s="241"/>
      <c r="P1865" s="241"/>
      <c r="Q1865" s="241"/>
      <c r="R1865" s="241"/>
      <c r="S1865" s="241"/>
      <c r="T1865" s="24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3" t="s">
        <v>194</v>
      </c>
      <c r="AU1865" s="243" t="s">
        <v>84</v>
      </c>
      <c r="AV1865" s="13" t="s">
        <v>82</v>
      </c>
      <c r="AW1865" s="13" t="s">
        <v>36</v>
      </c>
      <c r="AX1865" s="13" t="s">
        <v>75</v>
      </c>
      <c r="AY1865" s="243" t="s">
        <v>183</v>
      </c>
    </row>
    <row r="1866" s="13" customFormat="1">
      <c r="A1866" s="13"/>
      <c r="B1866" s="233"/>
      <c r="C1866" s="234"/>
      <c r="D1866" s="235" t="s">
        <v>194</v>
      </c>
      <c r="E1866" s="236" t="s">
        <v>19</v>
      </c>
      <c r="F1866" s="237" t="s">
        <v>905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194</v>
      </c>
      <c r="AU1866" s="243" t="s">
        <v>84</v>
      </c>
      <c r="AV1866" s="13" t="s">
        <v>82</v>
      </c>
      <c r="AW1866" s="13" t="s">
        <v>36</v>
      </c>
      <c r="AX1866" s="13" t="s">
        <v>75</v>
      </c>
      <c r="AY1866" s="243" t="s">
        <v>183</v>
      </c>
    </row>
    <row r="1867" s="13" customFormat="1">
      <c r="A1867" s="13"/>
      <c r="B1867" s="233"/>
      <c r="C1867" s="234"/>
      <c r="D1867" s="235" t="s">
        <v>194</v>
      </c>
      <c r="E1867" s="236" t="s">
        <v>19</v>
      </c>
      <c r="F1867" s="237" t="s">
        <v>906</v>
      </c>
      <c r="G1867" s="234"/>
      <c r="H1867" s="236" t="s">
        <v>19</v>
      </c>
      <c r="I1867" s="238"/>
      <c r="J1867" s="234"/>
      <c r="K1867" s="234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194</v>
      </c>
      <c r="AU1867" s="243" t="s">
        <v>84</v>
      </c>
      <c r="AV1867" s="13" t="s">
        <v>82</v>
      </c>
      <c r="AW1867" s="13" t="s">
        <v>36</v>
      </c>
      <c r="AX1867" s="13" t="s">
        <v>75</v>
      </c>
      <c r="AY1867" s="243" t="s">
        <v>183</v>
      </c>
    </row>
    <row r="1868" s="13" customFormat="1">
      <c r="A1868" s="13"/>
      <c r="B1868" s="233"/>
      <c r="C1868" s="234"/>
      <c r="D1868" s="235" t="s">
        <v>194</v>
      </c>
      <c r="E1868" s="236" t="s">
        <v>19</v>
      </c>
      <c r="F1868" s="237" t="s">
        <v>907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194</v>
      </c>
      <c r="AU1868" s="243" t="s">
        <v>84</v>
      </c>
      <c r="AV1868" s="13" t="s">
        <v>82</v>
      </c>
      <c r="AW1868" s="13" t="s">
        <v>36</v>
      </c>
      <c r="AX1868" s="13" t="s">
        <v>75</v>
      </c>
      <c r="AY1868" s="243" t="s">
        <v>183</v>
      </c>
    </row>
    <row r="1869" s="13" customFormat="1">
      <c r="A1869" s="13"/>
      <c r="B1869" s="233"/>
      <c r="C1869" s="234"/>
      <c r="D1869" s="235" t="s">
        <v>194</v>
      </c>
      <c r="E1869" s="236" t="s">
        <v>19</v>
      </c>
      <c r="F1869" s="237" t="s">
        <v>908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194</v>
      </c>
      <c r="AU1869" s="243" t="s">
        <v>84</v>
      </c>
      <c r="AV1869" s="13" t="s">
        <v>82</v>
      </c>
      <c r="AW1869" s="13" t="s">
        <v>36</v>
      </c>
      <c r="AX1869" s="13" t="s">
        <v>75</v>
      </c>
      <c r="AY1869" s="243" t="s">
        <v>183</v>
      </c>
    </row>
    <row r="1870" s="13" customFormat="1">
      <c r="A1870" s="13"/>
      <c r="B1870" s="233"/>
      <c r="C1870" s="234"/>
      <c r="D1870" s="235" t="s">
        <v>194</v>
      </c>
      <c r="E1870" s="236" t="s">
        <v>19</v>
      </c>
      <c r="F1870" s="237" t="s">
        <v>909</v>
      </c>
      <c r="G1870" s="234"/>
      <c r="H1870" s="236" t="s">
        <v>19</v>
      </c>
      <c r="I1870" s="238"/>
      <c r="J1870" s="234"/>
      <c r="K1870" s="234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194</v>
      </c>
      <c r="AU1870" s="243" t="s">
        <v>84</v>
      </c>
      <c r="AV1870" s="13" t="s">
        <v>82</v>
      </c>
      <c r="AW1870" s="13" t="s">
        <v>36</v>
      </c>
      <c r="AX1870" s="13" t="s">
        <v>75</v>
      </c>
      <c r="AY1870" s="243" t="s">
        <v>183</v>
      </c>
    </row>
    <row r="1871" s="13" customFormat="1">
      <c r="A1871" s="13"/>
      <c r="B1871" s="233"/>
      <c r="C1871" s="234"/>
      <c r="D1871" s="235" t="s">
        <v>194</v>
      </c>
      <c r="E1871" s="236" t="s">
        <v>19</v>
      </c>
      <c r="F1871" s="237" t="s">
        <v>916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194</v>
      </c>
      <c r="AU1871" s="243" t="s">
        <v>84</v>
      </c>
      <c r="AV1871" s="13" t="s">
        <v>82</v>
      </c>
      <c r="AW1871" s="13" t="s">
        <v>36</v>
      </c>
      <c r="AX1871" s="13" t="s">
        <v>75</v>
      </c>
      <c r="AY1871" s="243" t="s">
        <v>183</v>
      </c>
    </row>
    <row r="1872" s="13" customFormat="1">
      <c r="A1872" s="13"/>
      <c r="B1872" s="233"/>
      <c r="C1872" s="234"/>
      <c r="D1872" s="235" t="s">
        <v>194</v>
      </c>
      <c r="E1872" s="236" t="s">
        <v>19</v>
      </c>
      <c r="F1872" s="237" t="s">
        <v>911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194</v>
      </c>
      <c r="AU1872" s="243" t="s">
        <v>84</v>
      </c>
      <c r="AV1872" s="13" t="s">
        <v>82</v>
      </c>
      <c r="AW1872" s="13" t="s">
        <v>36</v>
      </c>
      <c r="AX1872" s="13" t="s">
        <v>75</v>
      </c>
      <c r="AY1872" s="243" t="s">
        <v>183</v>
      </c>
    </row>
    <row r="1873" s="13" customFormat="1">
      <c r="A1873" s="13"/>
      <c r="B1873" s="233"/>
      <c r="C1873" s="234"/>
      <c r="D1873" s="235" t="s">
        <v>194</v>
      </c>
      <c r="E1873" s="236" t="s">
        <v>19</v>
      </c>
      <c r="F1873" s="237" t="s">
        <v>912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194</v>
      </c>
      <c r="AU1873" s="243" t="s">
        <v>84</v>
      </c>
      <c r="AV1873" s="13" t="s">
        <v>82</v>
      </c>
      <c r="AW1873" s="13" t="s">
        <v>36</v>
      </c>
      <c r="AX1873" s="13" t="s">
        <v>75</v>
      </c>
      <c r="AY1873" s="243" t="s">
        <v>183</v>
      </c>
    </row>
    <row r="1874" s="13" customFormat="1">
      <c r="A1874" s="13"/>
      <c r="B1874" s="233"/>
      <c r="C1874" s="234"/>
      <c r="D1874" s="235" t="s">
        <v>194</v>
      </c>
      <c r="E1874" s="236" t="s">
        <v>19</v>
      </c>
      <c r="F1874" s="237" t="s">
        <v>913</v>
      </c>
      <c r="G1874" s="234"/>
      <c r="H1874" s="236" t="s">
        <v>19</v>
      </c>
      <c r="I1874" s="238"/>
      <c r="J1874" s="234"/>
      <c r="K1874" s="234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3" t="s">
        <v>194</v>
      </c>
      <c r="AU1874" s="243" t="s">
        <v>84</v>
      </c>
      <c r="AV1874" s="13" t="s">
        <v>82</v>
      </c>
      <c r="AW1874" s="13" t="s">
        <v>36</v>
      </c>
      <c r="AX1874" s="13" t="s">
        <v>75</v>
      </c>
      <c r="AY1874" s="243" t="s">
        <v>183</v>
      </c>
    </row>
    <row r="1875" s="14" customFormat="1">
      <c r="A1875" s="14"/>
      <c r="B1875" s="244"/>
      <c r="C1875" s="245"/>
      <c r="D1875" s="235" t="s">
        <v>194</v>
      </c>
      <c r="E1875" s="246" t="s">
        <v>19</v>
      </c>
      <c r="F1875" s="247" t="s">
        <v>439</v>
      </c>
      <c r="G1875" s="245"/>
      <c r="H1875" s="248">
        <v>42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194</v>
      </c>
      <c r="AU1875" s="254" t="s">
        <v>84</v>
      </c>
      <c r="AV1875" s="14" t="s">
        <v>84</v>
      </c>
      <c r="AW1875" s="14" t="s">
        <v>36</v>
      </c>
      <c r="AX1875" s="14" t="s">
        <v>75</v>
      </c>
      <c r="AY1875" s="254" t="s">
        <v>183</v>
      </c>
    </row>
    <row r="1876" s="15" customFormat="1">
      <c r="A1876" s="15"/>
      <c r="B1876" s="259"/>
      <c r="C1876" s="260"/>
      <c r="D1876" s="235" t="s">
        <v>194</v>
      </c>
      <c r="E1876" s="261" t="s">
        <v>19</v>
      </c>
      <c r="F1876" s="262" t="s">
        <v>320</v>
      </c>
      <c r="G1876" s="260"/>
      <c r="H1876" s="263">
        <v>134</v>
      </c>
      <c r="I1876" s="264"/>
      <c r="J1876" s="260"/>
      <c r="K1876" s="260"/>
      <c r="L1876" s="265"/>
      <c r="M1876" s="266"/>
      <c r="N1876" s="267"/>
      <c r="O1876" s="267"/>
      <c r="P1876" s="267"/>
      <c r="Q1876" s="267"/>
      <c r="R1876" s="267"/>
      <c r="S1876" s="267"/>
      <c r="T1876" s="268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9" t="s">
        <v>194</v>
      </c>
      <c r="AU1876" s="269" t="s">
        <v>84</v>
      </c>
      <c r="AV1876" s="15" t="s">
        <v>190</v>
      </c>
      <c r="AW1876" s="15" t="s">
        <v>36</v>
      </c>
      <c r="AX1876" s="15" t="s">
        <v>75</v>
      </c>
      <c r="AY1876" s="269" t="s">
        <v>183</v>
      </c>
    </row>
    <row r="1877" s="13" customFormat="1">
      <c r="A1877" s="13"/>
      <c r="B1877" s="233"/>
      <c r="C1877" s="234"/>
      <c r="D1877" s="235" t="s">
        <v>194</v>
      </c>
      <c r="E1877" s="236" t="s">
        <v>19</v>
      </c>
      <c r="F1877" s="237" t="s">
        <v>917</v>
      </c>
      <c r="G1877" s="234"/>
      <c r="H1877" s="236" t="s">
        <v>19</v>
      </c>
      <c r="I1877" s="238"/>
      <c r="J1877" s="234"/>
      <c r="K1877" s="234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3" t="s">
        <v>194</v>
      </c>
      <c r="AU1877" s="243" t="s">
        <v>84</v>
      </c>
      <c r="AV1877" s="13" t="s">
        <v>82</v>
      </c>
      <c r="AW1877" s="13" t="s">
        <v>36</v>
      </c>
      <c r="AX1877" s="13" t="s">
        <v>75</v>
      </c>
      <c r="AY1877" s="243" t="s">
        <v>183</v>
      </c>
    </row>
    <row r="1878" s="13" customFormat="1">
      <c r="A1878" s="13"/>
      <c r="B1878" s="233"/>
      <c r="C1878" s="234"/>
      <c r="D1878" s="235" t="s">
        <v>194</v>
      </c>
      <c r="E1878" s="236" t="s">
        <v>19</v>
      </c>
      <c r="F1878" s="237" t="s">
        <v>918</v>
      </c>
      <c r="G1878" s="234"/>
      <c r="H1878" s="236" t="s">
        <v>19</v>
      </c>
      <c r="I1878" s="238"/>
      <c r="J1878" s="234"/>
      <c r="K1878" s="234"/>
      <c r="L1878" s="239"/>
      <c r="M1878" s="240"/>
      <c r="N1878" s="241"/>
      <c r="O1878" s="241"/>
      <c r="P1878" s="241"/>
      <c r="Q1878" s="241"/>
      <c r="R1878" s="241"/>
      <c r="S1878" s="241"/>
      <c r="T1878" s="24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3" t="s">
        <v>194</v>
      </c>
      <c r="AU1878" s="243" t="s">
        <v>84</v>
      </c>
      <c r="AV1878" s="13" t="s">
        <v>82</v>
      </c>
      <c r="AW1878" s="13" t="s">
        <v>36</v>
      </c>
      <c r="AX1878" s="13" t="s">
        <v>75</v>
      </c>
      <c r="AY1878" s="243" t="s">
        <v>183</v>
      </c>
    </row>
    <row r="1879" s="13" customFormat="1">
      <c r="A1879" s="13"/>
      <c r="B1879" s="233"/>
      <c r="C1879" s="234"/>
      <c r="D1879" s="235" t="s">
        <v>194</v>
      </c>
      <c r="E1879" s="236" t="s">
        <v>19</v>
      </c>
      <c r="F1879" s="237" t="s">
        <v>902</v>
      </c>
      <c r="G1879" s="234"/>
      <c r="H1879" s="236" t="s">
        <v>19</v>
      </c>
      <c r="I1879" s="238"/>
      <c r="J1879" s="234"/>
      <c r="K1879" s="234"/>
      <c r="L1879" s="239"/>
      <c r="M1879" s="240"/>
      <c r="N1879" s="241"/>
      <c r="O1879" s="241"/>
      <c r="P1879" s="241"/>
      <c r="Q1879" s="241"/>
      <c r="R1879" s="241"/>
      <c r="S1879" s="241"/>
      <c r="T1879" s="242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3" t="s">
        <v>194</v>
      </c>
      <c r="AU1879" s="243" t="s">
        <v>84</v>
      </c>
      <c r="AV1879" s="13" t="s">
        <v>82</v>
      </c>
      <c r="AW1879" s="13" t="s">
        <v>36</v>
      </c>
      <c r="AX1879" s="13" t="s">
        <v>75</v>
      </c>
      <c r="AY1879" s="243" t="s">
        <v>183</v>
      </c>
    </row>
    <row r="1880" s="13" customFormat="1">
      <c r="A1880" s="13"/>
      <c r="B1880" s="233"/>
      <c r="C1880" s="234"/>
      <c r="D1880" s="235" t="s">
        <v>194</v>
      </c>
      <c r="E1880" s="236" t="s">
        <v>19</v>
      </c>
      <c r="F1880" s="237" t="s">
        <v>903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194</v>
      </c>
      <c r="AU1880" s="243" t="s">
        <v>84</v>
      </c>
      <c r="AV1880" s="13" t="s">
        <v>82</v>
      </c>
      <c r="AW1880" s="13" t="s">
        <v>36</v>
      </c>
      <c r="AX1880" s="13" t="s">
        <v>75</v>
      </c>
      <c r="AY1880" s="243" t="s">
        <v>183</v>
      </c>
    </row>
    <row r="1881" s="13" customFormat="1">
      <c r="A1881" s="13"/>
      <c r="B1881" s="233"/>
      <c r="C1881" s="234"/>
      <c r="D1881" s="235" t="s">
        <v>194</v>
      </c>
      <c r="E1881" s="236" t="s">
        <v>19</v>
      </c>
      <c r="F1881" s="237" t="s">
        <v>904</v>
      </c>
      <c r="G1881" s="234"/>
      <c r="H1881" s="236" t="s">
        <v>19</v>
      </c>
      <c r="I1881" s="238"/>
      <c r="J1881" s="234"/>
      <c r="K1881" s="234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194</v>
      </c>
      <c r="AU1881" s="243" t="s">
        <v>84</v>
      </c>
      <c r="AV1881" s="13" t="s">
        <v>82</v>
      </c>
      <c r="AW1881" s="13" t="s">
        <v>36</v>
      </c>
      <c r="AX1881" s="13" t="s">
        <v>75</v>
      </c>
      <c r="AY1881" s="243" t="s">
        <v>183</v>
      </c>
    </row>
    <row r="1882" s="13" customFormat="1">
      <c r="A1882" s="13"/>
      <c r="B1882" s="233"/>
      <c r="C1882" s="234"/>
      <c r="D1882" s="235" t="s">
        <v>194</v>
      </c>
      <c r="E1882" s="236" t="s">
        <v>19</v>
      </c>
      <c r="F1882" s="237" t="s">
        <v>905</v>
      </c>
      <c r="G1882" s="234"/>
      <c r="H1882" s="236" t="s">
        <v>19</v>
      </c>
      <c r="I1882" s="238"/>
      <c r="J1882" s="234"/>
      <c r="K1882" s="234"/>
      <c r="L1882" s="239"/>
      <c r="M1882" s="240"/>
      <c r="N1882" s="241"/>
      <c r="O1882" s="241"/>
      <c r="P1882" s="241"/>
      <c r="Q1882" s="241"/>
      <c r="R1882" s="241"/>
      <c r="S1882" s="241"/>
      <c r="T1882" s="242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3" t="s">
        <v>194</v>
      </c>
      <c r="AU1882" s="243" t="s">
        <v>84</v>
      </c>
      <c r="AV1882" s="13" t="s">
        <v>82</v>
      </c>
      <c r="AW1882" s="13" t="s">
        <v>36</v>
      </c>
      <c r="AX1882" s="13" t="s">
        <v>75</v>
      </c>
      <c r="AY1882" s="243" t="s">
        <v>183</v>
      </c>
    </row>
    <row r="1883" s="13" customFormat="1">
      <c r="A1883" s="13"/>
      <c r="B1883" s="233"/>
      <c r="C1883" s="234"/>
      <c r="D1883" s="235" t="s">
        <v>194</v>
      </c>
      <c r="E1883" s="236" t="s">
        <v>19</v>
      </c>
      <c r="F1883" s="237" t="s">
        <v>911</v>
      </c>
      <c r="G1883" s="234"/>
      <c r="H1883" s="236" t="s">
        <v>19</v>
      </c>
      <c r="I1883" s="238"/>
      <c r="J1883" s="234"/>
      <c r="K1883" s="234"/>
      <c r="L1883" s="239"/>
      <c r="M1883" s="240"/>
      <c r="N1883" s="241"/>
      <c r="O1883" s="241"/>
      <c r="P1883" s="241"/>
      <c r="Q1883" s="241"/>
      <c r="R1883" s="241"/>
      <c r="S1883" s="241"/>
      <c r="T1883" s="242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3" t="s">
        <v>194</v>
      </c>
      <c r="AU1883" s="243" t="s">
        <v>84</v>
      </c>
      <c r="AV1883" s="13" t="s">
        <v>82</v>
      </c>
      <c r="AW1883" s="13" t="s">
        <v>36</v>
      </c>
      <c r="AX1883" s="13" t="s">
        <v>75</v>
      </c>
      <c r="AY1883" s="243" t="s">
        <v>183</v>
      </c>
    </row>
    <row r="1884" s="13" customFormat="1">
      <c r="A1884" s="13"/>
      <c r="B1884" s="233"/>
      <c r="C1884" s="234"/>
      <c r="D1884" s="235" t="s">
        <v>194</v>
      </c>
      <c r="E1884" s="236" t="s">
        <v>19</v>
      </c>
      <c r="F1884" s="237" t="s">
        <v>919</v>
      </c>
      <c r="G1884" s="234"/>
      <c r="H1884" s="236" t="s">
        <v>19</v>
      </c>
      <c r="I1884" s="238"/>
      <c r="J1884" s="234"/>
      <c r="K1884" s="234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3" t="s">
        <v>194</v>
      </c>
      <c r="AU1884" s="243" t="s">
        <v>84</v>
      </c>
      <c r="AV1884" s="13" t="s">
        <v>82</v>
      </c>
      <c r="AW1884" s="13" t="s">
        <v>36</v>
      </c>
      <c r="AX1884" s="13" t="s">
        <v>75</v>
      </c>
      <c r="AY1884" s="243" t="s">
        <v>183</v>
      </c>
    </row>
    <row r="1885" s="13" customFormat="1">
      <c r="A1885" s="13"/>
      <c r="B1885" s="233"/>
      <c r="C1885" s="234"/>
      <c r="D1885" s="235" t="s">
        <v>194</v>
      </c>
      <c r="E1885" s="236" t="s">
        <v>19</v>
      </c>
      <c r="F1885" s="237" t="s">
        <v>913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194</v>
      </c>
      <c r="AU1885" s="243" t="s">
        <v>84</v>
      </c>
      <c r="AV1885" s="13" t="s">
        <v>82</v>
      </c>
      <c r="AW1885" s="13" t="s">
        <v>36</v>
      </c>
      <c r="AX1885" s="13" t="s">
        <v>75</v>
      </c>
      <c r="AY1885" s="243" t="s">
        <v>183</v>
      </c>
    </row>
    <row r="1886" s="13" customFormat="1">
      <c r="A1886" s="13"/>
      <c r="B1886" s="233"/>
      <c r="C1886" s="234"/>
      <c r="D1886" s="235" t="s">
        <v>194</v>
      </c>
      <c r="E1886" s="236" t="s">
        <v>19</v>
      </c>
      <c r="F1886" s="237" t="s">
        <v>920</v>
      </c>
      <c r="G1886" s="234"/>
      <c r="H1886" s="236" t="s">
        <v>19</v>
      </c>
      <c r="I1886" s="238"/>
      <c r="J1886" s="234"/>
      <c r="K1886" s="234"/>
      <c r="L1886" s="239"/>
      <c r="M1886" s="240"/>
      <c r="N1886" s="241"/>
      <c r="O1886" s="241"/>
      <c r="P1886" s="241"/>
      <c r="Q1886" s="241"/>
      <c r="R1886" s="241"/>
      <c r="S1886" s="241"/>
      <c r="T1886" s="242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3" t="s">
        <v>194</v>
      </c>
      <c r="AU1886" s="243" t="s">
        <v>84</v>
      </c>
      <c r="AV1886" s="13" t="s">
        <v>82</v>
      </c>
      <c r="AW1886" s="13" t="s">
        <v>36</v>
      </c>
      <c r="AX1886" s="13" t="s">
        <v>75</v>
      </c>
      <c r="AY1886" s="243" t="s">
        <v>183</v>
      </c>
    </row>
    <row r="1887" s="13" customFormat="1">
      <c r="A1887" s="13"/>
      <c r="B1887" s="233"/>
      <c r="C1887" s="234"/>
      <c r="D1887" s="235" t="s">
        <v>194</v>
      </c>
      <c r="E1887" s="236" t="s">
        <v>19</v>
      </c>
      <c r="F1887" s="237" t="s">
        <v>921</v>
      </c>
      <c r="G1887" s="234"/>
      <c r="H1887" s="236" t="s">
        <v>19</v>
      </c>
      <c r="I1887" s="238"/>
      <c r="J1887" s="234"/>
      <c r="K1887" s="234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194</v>
      </c>
      <c r="AU1887" s="243" t="s">
        <v>84</v>
      </c>
      <c r="AV1887" s="13" t="s">
        <v>82</v>
      </c>
      <c r="AW1887" s="13" t="s">
        <v>36</v>
      </c>
      <c r="AX1887" s="13" t="s">
        <v>75</v>
      </c>
      <c r="AY1887" s="243" t="s">
        <v>183</v>
      </c>
    </row>
    <row r="1888" s="14" customFormat="1">
      <c r="A1888" s="14"/>
      <c r="B1888" s="244"/>
      <c r="C1888" s="245"/>
      <c r="D1888" s="235" t="s">
        <v>194</v>
      </c>
      <c r="E1888" s="246" t="s">
        <v>19</v>
      </c>
      <c r="F1888" s="247" t="s">
        <v>253</v>
      </c>
      <c r="G1888" s="245"/>
      <c r="H1888" s="248">
        <v>12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194</v>
      </c>
      <c r="AU1888" s="254" t="s">
        <v>84</v>
      </c>
      <c r="AV1888" s="14" t="s">
        <v>84</v>
      </c>
      <c r="AW1888" s="14" t="s">
        <v>36</v>
      </c>
      <c r="AX1888" s="14" t="s">
        <v>75</v>
      </c>
      <c r="AY1888" s="254" t="s">
        <v>183</v>
      </c>
    </row>
    <row r="1889" s="15" customFormat="1">
      <c r="A1889" s="15"/>
      <c r="B1889" s="259"/>
      <c r="C1889" s="260"/>
      <c r="D1889" s="235" t="s">
        <v>194</v>
      </c>
      <c r="E1889" s="261" t="s">
        <v>19</v>
      </c>
      <c r="F1889" s="262" t="s">
        <v>320</v>
      </c>
      <c r="G1889" s="260"/>
      <c r="H1889" s="263">
        <v>12</v>
      </c>
      <c r="I1889" s="264"/>
      <c r="J1889" s="260"/>
      <c r="K1889" s="260"/>
      <c r="L1889" s="265"/>
      <c r="M1889" s="266"/>
      <c r="N1889" s="267"/>
      <c r="O1889" s="267"/>
      <c r="P1889" s="267"/>
      <c r="Q1889" s="267"/>
      <c r="R1889" s="267"/>
      <c r="S1889" s="267"/>
      <c r="T1889" s="268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9" t="s">
        <v>194</v>
      </c>
      <c r="AU1889" s="269" t="s">
        <v>84</v>
      </c>
      <c r="AV1889" s="15" t="s">
        <v>190</v>
      </c>
      <c r="AW1889" s="15" t="s">
        <v>36</v>
      </c>
      <c r="AX1889" s="15" t="s">
        <v>82</v>
      </c>
      <c r="AY1889" s="269" t="s">
        <v>183</v>
      </c>
    </row>
    <row r="1890" s="2" customFormat="1" ht="16.5" customHeight="1">
      <c r="A1890" s="40"/>
      <c r="B1890" s="41"/>
      <c r="C1890" s="270" t="s">
        <v>958</v>
      </c>
      <c r="D1890" s="270" t="s">
        <v>348</v>
      </c>
      <c r="E1890" s="271" t="s">
        <v>959</v>
      </c>
      <c r="F1890" s="272" t="s">
        <v>960</v>
      </c>
      <c r="G1890" s="273" t="s">
        <v>304</v>
      </c>
      <c r="H1890" s="274">
        <v>13.859999999999999</v>
      </c>
      <c r="I1890" s="275"/>
      <c r="J1890" s="276">
        <f>ROUND(I1890*H1890,2)</f>
        <v>0</v>
      </c>
      <c r="K1890" s="272" t="s">
        <v>189</v>
      </c>
      <c r="L1890" s="277"/>
      <c r="M1890" s="278" t="s">
        <v>19</v>
      </c>
      <c r="N1890" s="279" t="s">
        <v>46</v>
      </c>
      <c r="O1890" s="86"/>
      <c r="P1890" s="224">
        <f>O1890*H1890</f>
        <v>0</v>
      </c>
      <c r="Q1890" s="224">
        <v>0.00029999999999999997</v>
      </c>
      <c r="R1890" s="224">
        <f>Q1890*H1890</f>
        <v>0.0041579999999999994</v>
      </c>
      <c r="S1890" s="224">
        <v>0</v>
      </c>
      <c r="T1890" s="225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26" t="s">
        <v>370</v>
      </c>
      <c r="AT1890" s="226" t="s">
        <v>348</v>
      </c>
      <c r="AU1890" s="226" t="s">
        <v>84</v>
      </c>
      <c r="AY1890" s="19" t="s">
        <v>183</v>
      </c>
      <c r="BE1890" s="227">
        <f>IF(N1890="základní",J1890,0)</f>
        <v>0</v>
      </c>
      <c r="BF1890" s="227">
        <f>IF(N1890="snížená",J1890,0)</f>
        <v>0</v>
      </c>
      <c r="BG1890" s="227">
        <f>IF(N1890="zákl. přenesená",J1890,0)</f>
        <v>0</v>
      </c>
      <c r="BH1890" s="227">
        <f>IF(N1890="sníž. přenesená",J1890,0)</f>
        <v>0</v>
      </c>
      <c r="BI1890" s="227">
        <f>IF(N1890="nulová",J1890,0)</f>
        <v>0</v>
      </c>
      <c r="BJ1890" s="19" t="s">
        <v>82</v>
      </c>
      <c r="BK1890" s="227">
        <f>ROUND(I1890*H1890,2)</f>
        <v>0</v>
      </c>
      <c r="BL1890" s="19" t="s">
        <v>277</v>
      </c>
      <c r="BM1890" s="226" t="s">
        <v>961</v>
      </c>
    </row>
    <row r="1891" s="14" customFormat="1">
      <c r="A1891" s="14"/>
      <c r="B1891" s="244"/>
      <c r="C1891" s="245"/>
      <c r="D1891" s="235" t="s">
        <v>194</v>
      </c>
      <c r="E1891" s="245"/>
      <c r="F1891" s="247" t="s">
        <v>1938</v>
      </c>
      <c r="G1891" s="245"/>
      <c r="H1891" s="248">
        <v>13.859999999999999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194</v>
      </c>
      <c r="AU1891" s="254" t="s">
        <v>84</v>
      </c>
      <c r="AV1891" s="14" t="s">
        <v>84</v>
      </c>
      <c r="AW1891" s="14" t="s">
        <v>4</v>
      </c>
      <c r="AX1891" s="14" t="s">
        <v>82</v>
      </c>
      <c r="AY1891" s="254" t="s">
        <v>183</v>
      </c>
    </row>
    <row r="1892" s="2" customFormat="1" ht="21.75" customHeight="1">
      <c r="A1892" s="40"/>
      <c r="B1892" s="41"/>
      <c r="C1892" s="215" t="s">
        <v>683</v>
      </c>
      <c r="D1892" s="215" t="s">
        <v>185</v>
      </c>
      <c r="E1892" s="216" t="s">
        <v>1939</v>
      </c>
      <c r="F1892" s="217" t="s">
        <v>1940</v>
      </c>
      <c r="G1892" s="218" t="s">
        <v>188</v>
      </c>
      <c r="H1892" s="219">
        <v>9</v>
      </c>
      <c r="I1892" s="220"/>
      <c r="J1892" s="221">
        <f>ROUND(I1892*H1892,2)</f>
        <v>0</v>
      </c>
      <c r="K1892" s="217" t="s">
        <v>189</v>
      </c>
      <c r="L1892" s="46"/>
      <c r="M1892" s="222" t="s">
        <v>19</v>
      </c>
      <c r="N1892" s="223" t="s">
        <v>46</v>
      </c>
      <c r="O1892" s="86"/>
      <c r="P1892" s="224">
        <f>O1892*H1892</f>
        <v>0</v>
      </c>
      <c r="Q1892" s="224">
        <v>0.00010000000000000001</v>
      </c>
      <c r="R1892" s="224">
        <f>Q1892*H1892</f>
        <v>0.00090000000000000008</v>
      </c>
      <c r="S1892" s="224">
        <v>0</v>
      </c>
      <c r="T1892" s="225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26" t="s">
        <v>277</v>
      </c>
      <c r="AT1892" s="226" t="s">
        <v>185</v>
      </c>
      <c r="AU1892" s="226" t="s">
        <v>84</v>
      </c>
      <c r="AY1892" s="19" t="s">
        <v>183</v>
      </c>
      <c r="BE1892" s="227">
        <f>IF(N1892="základní",J1892,0)</f>
        <v>0</v>
      </c>
      <c r="BF1892" s="227">
        <f>IF(N1892="snížená",J1892,0)</f>
        <v>0</v>
      </c>
      <c r="BG1892" s="227">
        <f>IF(N1892="zákl. přenesená",J1892,0)</f>
        <v>0</v>
      </c>
      <c r="BH1892" s="227">
        <f>IF(N1892="sníž. přenesená",J1892,0)</f>
        <v>0</v>
      </c>
      <c r="BI1892" s="227">
        <f>IF(N1892="nulová",J1892,0)</f>
        <v>0</v>
      </c>
      <c r="BJ1892" s="19" t="s">
        <v>82</v>
      </c>
      <c r="BK1892" s="227">
        <f>ROUND(I1892*H1892,2)</f>
        <v>0</v>
      </c>
      <c r="BL1892" s="19" t="s">
        <v>277</v>
      </c>
      <c r="BM1892" s="226" t="s">
        <v>1941</v>
      </c>
    </row>
    <row r="1893" s="2" customFormat="1">
      <c r="A1893" s="40"/>
      <c r="B1893" s="41"/>
      <c r="C1893" s="42"/>
      <c r="D1893" s="228" t="s">
        <v>192</v>
      </c>
      <c r="E1893" s="42"/>
      <c r="F1893" s="229" t="s">
        <v>1942</v>
      </c>
      <c r="G1893" s="42"/>
      <c r="H1893" s="42"/>
      <c r="I1893" s="230"/>
      <c r="J1893" s="42"/>
      <c r="K1893" s="42"/>
      <c r="L1893" s="46"/>
      <c r="M1893" s="231"/>
      <c r="N1893" s="232"/>
      <c r="O1893" s="86"/>
      <c r="P1893" s="86"/>
      <c r="Q1893" s="86"/>
      <c r="R1893" s="86"/>
      <c r="S1893" s="86"/>
      <c r="T1893" s="87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9" t="s">
        <v>192</v>
      </c>
      <c r="AU1893" s="19" t="s">
        <v>84</v>
      </c>
    </row>
    <row r="1894" s="13" customFormat="1">
      <c r="A1894" s="13"/>
      <c r="B1894" s="233"/>
      <c r="C1894" s="234"/>
      <c r="D1894" s="235" t="s">
        <v>194</v>
      </c>
      <c r="E1894" s="236" t="s">
        <v>19</v>
      </c>
      <c r="F1894" s="237" t="s">
        <v>1943</v>
      </c>
      <c r="G1894" s="234"/>
      <c r="H1894" s="236" t="s">
        <v>19</v>
      </c>
      <c r="I1894" s="238"/>
      <c r="J1894" s="234"/>
      <c r="K1894" s="234"/>
      <c r="L1894" s="239"/>
      <c r="M1894" s="240"/>
      <c r="N1894" s="241"/>
      <c r="O1894" s="241"/>
      <c r="P1894" s="241"/>
      <c r="Q1894" s="241"/>
      <c r="R1894" s="241"/>
      <c r="S1894" s="241"/>
      <c r="T1894" s="242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3" t="s">
        <v>194</v>
      </c>
      <c r="AU1894" s="243" t="s">
        <v>84</v>
      </c>
      <c r="AV1894" s="13" t="s">
        <v>82</v>
      </c>
      <c r="AW1894" s="13" t="s">
        <v>36</v>
      </c>
      <c r="AX1894" s="13" t="s">
        <v>75</v>
      </c>
      <c r="AY1894" s="243" t="s">
        <v>183</v>
      </c>
    </row>
    <row r="1895" s="13" customFormat="1">
      <c r="A1895" s="13"/>
      <c r="B1895" s="233"/>
      <c r="C1895" s="234"/>
      <c r="D1895" s="235" t="s">
        <v>194</v>
      </c>
      <c r="E1895" s="236" t="s">
        <v>19</v>
      </c>
      <c r="F1895" s="237" t="s">
        <v>1944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194</v>
      </c>
      <c r="AU1895" s="243" t="s">
        <v>84</v>
      </c>
      <c r="AV1895" s="13" t="s">
        <v>82</v>
      </c>
      <c r="AW1895" s="13" t="s">
        <v>36</v>
      </c>
      <c r="AX1895" s="13" t="s">
        <v>75</v>
      </c>
      <c r="AY1895" s="243" t="s">
        <v>183</v>
      </c>
    </row>
    <row r="1896" s="14" customFormat="1">
      <c r="A1896" s="14"/>
      <c r="B1896" s="244"/>
      <c r="C1896" s="245"/>
      <c r="D1896" s="235" t="s">
        <v>194</v>
      </c>
      <c r="E1896" s="246" t="s">
        <v>19</v>
      </c>
      <c r="F1896" s="247" t="s">
        <v>84</v>
      </c>
      <c r="G1896" s="245"/>
      <c r="H1896" s="248">
        <v>2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194</v>
      </c>
      <c r="AU1896" s="254" t="s">
        <v>84</v>
      </c>
      <c r="AV1896" s="14" t="s">
        <v>84</v>
      </c>
      <c r="AW1896" s="14" t="s">
        <v>36</v>
      </c>
      <c r="AX1896" s="14" t="s">
        <v>75</v>
      </c>
      <c r="AY1896" s="254" t="s">
        <v>183</v>
      </c>
    </row>
    <row r="1897" s="13" customFormat="1">
      <c r="A1897" s="13"/>
      <c r="B1897" s="233"/>
      <c r="C1897" s="234"/>
      <c r="D1897" s="235" t="s">
        <v>194</v>
      </c>
      <c r="E1897" s="236" t="s">
        <v>19</v>
      </c>
      <c r="F1897" s="237" t="s">
        <v>1945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194</v>
      </c>
      <c r="AU1897" s="243" t="s">
        <v>84</v>
      </c>
      <c r="AV1897" s="13" t="s">
        <v>82</v>
      </c>
      <c r="AW1897" s="13" t="s">
        <v>36</v>
      </c>
      <c r="AX1897" s="13" t="s">
        <v>75</v>
      </c>
      <c r="AY1897" s="243" t="s">
        <v>183</v>
      </c>
    </row>
    <row r="1898" s="14" customFormat="1">
      <c r="A1898" s="14"/>
      <c r="B1898" s="244"/>
      <c r="C1898" s="245"/>
      <c r="D1898" s="235" t="s">
        <v>194</v>
      </c>
      <c r="E1898" s="246" t="s">
        <v>19</v>
      </c>
      <c r="F1898" s="247" t="s">
        <v>208</v>
      </c>
      <c r="G1898" s="245"/>
      <c r="H1898" s="248">
        <v>5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194</v>
      </c>
      <c r="AU1898" s="254" t="s">
        <v>84</v>
      </c>
      <c r="AV1898" s="14" t="s">
        <v>84</v>
      </c>
      <c r="AW1898" s="14" t="s">
        <v>36</v>
      </c>
      <c r="AX1898" s="14" t="s">
        <v>75</v>
      </c>
      <c r="AY1898" s="254" t="s">
        <v>183</v>
      </c>
    </row>
    <row r="1899" s="13" customFormat="1">
      <c r="A1899" s="13"/>
      <c r="B1899" s="233"/>
      <c r="C1899" s="234"/>
      <c r="D1899" s="235" t="s">
        <v>194</v>
      </c>
      <c r="E1899" s="236" t="s">
        <v>19</v>
      </c>
      <c r="F1899" s="237" t="s">
        <v>1946</v>
      </c>
      <c r="G1899" s="234"/>
      <c r="H1899" s="236" t="s">
        <v>19</v>
      </c>
      <c r="I1899" s="238"/>
      <c r="J1899" s="234"/>
      <c r="K1899" s="234"/>
      <c r="L1899" s="239"/>
      <c r="M1899" s="240"/>
      <c r="N1899" s="241"/>
      <c r="O1899" s="241"/>
      <c r="P1899" s="241"/>
      <c r="Q1899" s="241"/>
      <c r="R1899" s="241"/>
      <c r="S1899" s="241"/>
      <c r="T1899" s="242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3" t="s">
        <v>194</v>
      </c>
      <c r="AU1899" s="243" t="s">
        <v>84</v>
      </c>
      <c r="AV1899" s="13" t="s">
        <v>82</v>
      </c>
      <c r="AW1899" s="13" t="s">
        <v>36</v>
      </c>
      <c r="AX1899" s="13" t="s">
        <v>75</v>
      </c>
      <c r="AY1899" s="243" t="s">
        <v>183</v>
      </c>
    </row>
    <row r="1900" s="14" customFormat="1">
      <c r="A1900" s="14"/>
      <c r="B1900" s="244"/>
      <c r="C1900" s="245"/>
      <c r="D1900" s="235" t="s">
        <v>194</v>
      </c>
      <c r="E1900" s="246" t="s">
        <v>19</v>
      </c>
      <c r="F1900" s="247" t="s">
        <v>84</v>
      </c>
      <c r="G1900" s="245"/>
      <c r="H1900" s="248">
        <v>2</v>
      </c>
      <c r="I1900" s="249"/>
      <c r="J1900" s="245"/>
      <c r="K1900" s="245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4" t="s">
        <v>194</v>
      </c>
      <c r="AU1900" s="254" t="s">
        <v>84</v>
      </c>
      <c r="AV1900" s="14" t="s">
        <v>84</v>
      </c>
      <c r="AW1900" s="14" t="s">
        <v>36</v>
      </c>
      <c r="AX1900" s="14" t="s">
        <v>75</v>
      </c>
      <c r="AY1900" s="254" t="s">
        <v>183</v>
      </c>
    </row>
    <row r="1901" s="15" customFormat="1">
      <c r="A1901" s="15"/>
      <c r="B1901" s="259"/>
      <c r="C1901" s="260"/>
      <c r="D1901" s="235" t="s">
        <v>194</v>
      </c>
      <c r="E1901" s="261" t="s">
        <v>19</v>
      </c>
      <c r="F1901" s="262" t="s">
        <v>320</v>
      </c>
      <c r="G1901" s="260"/>
      <c r="H1901" s="263">
        <v>9</v>
      </c>
      <c r="I1901" s="264"/>
      <c r="J1901" s="260"/>
      <c r="K1901" s="260"/>
      <c r="L1901" s="265"/>
      <c r="M1901" s="266"/>
      <c r="N1901" s="267"/>
      <c r="O1901" s="267"/>
      <c r="P1901" s="267"/>
      <c r="Q1901" s="267"/>
      <c r="R1901" s="267"/>
      <c r="S1901" s="267"/>
      <c r="T1901" s="268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9" t="s">
        <v>194</v>
      </c>
      <c r="AU1901" s="269" t="s">
        <v>84</v>
      </c>
      <c r="AV1901" s="15" t="s">
        <v>190</v>
      </c>
      <c r="AW1901" s="15" t="s">
        <v>36</v>
      </c>
      <c r="AX1901" s="15" t="s">
        <v>82</v>
      </c>
      <c r="AY1901" s="269" t="s">
        <v>183</v>
      </c>
    </row>
    <row r="1902" s="2" customFormat="1" ht="16.5" customHeight="1">
      <c r="A1902" s="40"/>
      <c r="B1902" s="41"/>
      <c r="C1902" s="270" t="s">
        <v>1947</v>
      </c>
      <c r="D1902" s="270" t="s">
        <v>348</v>
      </c>
      <c r="E1902" s="271" t="s">
        <v>1948</v>
      </c>
      <c r="F1902" s="272" t="s">
        <v>1949</v>
      </c>
      <c r="G1902" s="273" t="s">
        <v>304</v>
      </c>
      <c r="H1902" s="274">
        <v>4.5</v>
      </c>
      <c r="I1902" s="275"/>
      <c r="J1902" s="276">
        <f>ROUND(I1902*H1902,2)</f>
        <v>0</v>
      </c>
      <c r="K1902" s="272" t="s">
        <v>189</v>
      </c>
      <c r="L1902" s="277"/>
      <c r="M1902" s="278" t="s">
        <v>19</v>
      </c>
      <c r="N1902" s="279" t="s">
        <v>46</v>
      </c>
      <c r="O1902" s="86"/>
      <c r="P1902" s="224">
        <f>O1902*H1902</f>
        <v>0</v>
      </c>
      <c r="Q1902" s="224">
        <v>0.0019</v>
      </c>
      <c r="R1902" s="224">
        <f>Q1902*H1902</f>
        <v>0.0085500000000000003</v>
      </c>
      <c r="S1902" s="224">
        <v>0</v>
      </c>
      <c r="T1902" s="225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6" t="s">
        <v>370</v>
      </c>
      <c r="AT1902" s="226" t="s">
        <v>348</v>
      </c>
      <c r="AU1902" s="226" t="s">
        <v>84</v>
      </c>
      <c r="AY1902" s="19" t="s">
        <v>183</v>
      </c>
      <c r="BE1902" s="227">
        <f>IF(N1902="základní",J1902,0)</f>
        <v>0</v>
      </c>
      <c r="BF1902" s="227">
        <f>IF(N1902="snížená",J1902,0)</f>
        <v>0</v>
      </c>
      <c r="BG1902" s="227">
        <f>IF(N1902="zákl. přenesená",J1902,0)</f>
        <v>0</v>
      </c>
      <c r="BH1902" s="227">
        <f>IF(N1902="sníž. přenesená",J1902,0)</f>
        <v>0</v>
      </c>
      <c r="BI1902" s="227">
        <f>IF(N1902="nulová",J1902,0)</f>
        <v>0</v>
      </c>
      <c r="BJ1902" s="19" t="s">
        <v>82</v>
      </c>
      <c r="BK1902" s="227">
        <f>ROUND(I1902*H1902,2)</f>
        <v>0</v>
      </c>
      <c r="BL1902" s="19" t="s">
        <v>277</v>
      </c>
      <c r="BM1902" s="226" t="s">
        <v>1950</v>
      </c>
    </row>
    <row r="1903" s="14" customFormat="1">
      <c r="A1903" s="14"/>
      <c r="B1903" s="244"/>
      <c r="C1903" s="245"/>
      <c r="D1903" s="235" t="s">
        <v>194</v>
      </c>
      <c r="E1903" s="245"/>
      <c r="F1903" s="247" t="s">
        <v>1951</v>
      </c>
      <c r="G1903" s="245"/>
      <c r="H1903" s="248">
        <v>4.5</v>
      </c>
      <c r="I1903" s="249"/>
      <c r="J1903" s="245"/>
      <c r="K1903" s="245"/>
      <c r="L1903" s="250"/>
      <c r="M1903" s="251"/>
      <c r="N1903" s="252"/>
      <c r="O1903" s="252"/>
      <c r="P1903" s="252"/>
      <c r="Q1903" s="252"/>
      <c r="R1903" s="252"/>
      <c r="S1903" s="252"/>
      <c r="T1903" s="25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4" t="s">
        <v>194</v>
      </c>
      <c r="AU1903" s="254" t="s">
        <v>84</v>
      </c>
      <c r="AV1903" s="14" t="s">
        <v>84</v>
      </c>
      <c r="AW1903" s="14" t="s">
        <v>4</v>
      </c>
      <c r="AX1903" s="14" t="s">
        <v>82</v>
      </c>
      <c r="AY1903" s="254" t="s">
        <v>183</v>
      </c>
    </row>
    <row r="1904" s="2" customFormat="1" ht="21.75" customHeight="1">
      <c r="A1904" s="40"/>
      <c r="B1904" s="41"/>
      <c r="C1904" s="215" t="s">
        <v>1952</v>
      </c>
      <c r="D1904" s="215" t="s">
        <v>185</v>
      </c>
      <c r="E1904" s="216" t="s">
        <v>1953</v>
      </c>
      <c r="F1904" s="217" t="s">
        <v>1954</v>
      </c>
      <c r="G1904" s="218" t="s">
        <v>304</v>
      </c>
      <c r="H1904" s="219">
        <v>1028.3</v>
      </c>
      <c r="I1904" s="220"/>
      <c r="J1904" s="221">
        <f>ROUND(I1904*H1904,2)</f>
        <v>0</v>
      </c>
      <c r="K1904" s="217" t="s">
        <v>189</v>
      </c>
      <c r="L1904" s="46"/>
      <c r="M1904" s="222" t="s">
        <v>19</v>
      </c>
      <c r="N1904" s="223" t="s">
        <v>46</v>
      </c>
      <c r="O1904" s="86"/>
      <c r="P1904" s="224">
        <f>O1904*H1904</f>
        <v>0</v>
      </c>
      <c r="Q1904" s="224">
        <v>0</v>
      </c>
      <c r="R1904" s="224">
        <f>Q1904*H1904</f>
        <v>0</v>
      </c>
      <c r="S1904" s="224">
        <v>0</v>
      </c>
      <c r="T1904" s="225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6" t="s">
        <v>277</v>
      </c>
      <c r="AT1904" s="226" t="s">
        <v>185</v>
      </c>
      <c r="AU1904" s="226" t="s">
        <v>84</v>
      </c>
      <c r="AY1904" s="19" t="s">
        <v>183</v>
      </c>
      <c r="BE1904" s="227">
        <f>IF(N1904="základní",J1904,0)</f>
        <v>0</v>
      </c>
      <c r="BF1904" s="227">
        <f>IF(N1904="snížená",J1904,0)</f>
        <v>0</v>
      </c>
      <c r="BG1904" s="227">
        <f>IF(N1904="zákl. přenesená",J1904,0)</f>
        <v>0</v>
      </c>
      <c r="BH1904" s="227">
        <f>IF(N1904="sníž. přenesená",J1904,0)</f>
        <v>0</v>
      </c>
      <c r="BI1904" s="227">
        <f>IF(N1904="nulová",J1904,0)</f>
        <v>0</v>
      </c>
      <c r="BJ1904" s="19" t="s">
        <v>82</v>
      </c>
      <c r="BK1904" s="227">
        <f>ROUND(I1904*H1904,2)</f>
        <v>0</v>
      </c>
      <c r="BL1904" s="19" t="s">
        <v>277</v>
      </c>
      <c r="BM1904" s="226" t="s">
        <v>1955</v>
      </c>
    </row>
    <row r="1905" s="2" customFormat="1">
      <c r="A1905" s="40"/>
      <c r="B1905" s="41"/>
      <c r="C1905" s="42"/>
      <c r="D1905" s="228" t="s">
        <v>192</v>
      </c>
      <c r="E1905" s="42"/>
      <c r="F1905" s="229" t="s">
        <v>1956</v>
      </c>
      <c r="G1905" s="42"/>
      <c r="H1905" s="42"/>
      <c r="I1905" s="230"/>
      <c r="J1905" s="42"/>
      <c r="K1905" s="42"/>
      <c r="L1905" s="46"/>
      <c r="M1905" s="231"/>
      <c r="N1905" s="232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192</v>
      </c>
      <c r="AU1905" s="19" t="s">
        <v>84</v>
      </c>
    </row>
    <row r="1906" s="13" customFormat="1">
      <c r="A1906" s="13"/>
      <c r="B1906" s="233"/>
      <c r="C1906" s="234"/>
      <c r="D1906" s="235" t="s">
        <v>194</v>
      </c>
      <c r="E1906" s="236" t="s">
        <v>19</v>
      </c>
      <c r="F1906" s="237" t="s">
        <v>1929</v>
      </c>
      <c r="G1906" s="234"/>
      <c r="H1906" s="236" t="s">
        <v>19</v>
      </c>
      <c r="I1906" s="238"/>
      <c r="J1906" s="234"/>
      <c r="K1906" s="234"/>
      <c r="L1906" s="239"/>
      <c r="M1906" s="240"/>
      <c r="N1906" s="241"/>
      <c r="O1906" s="241"/>
      <c r="P1906" s="241"/>
      <c r="Q1906" s="241"/>
      <c r="R1906" s="241"/>
      <c r="S1906" s="241"/>
      <c r="T1906" s="24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3" t="s">
        <v>194</v>
      </c>
      <c r="AU1906" s="243" t="s">
        <v>84</v>
      </c>
      <c r="AV1906" s="13" t="s">
        <v>82</v>
      </c>
      <c r="AW1906" s="13" t="s">
        <v>36</v>
      </c>
      <c r="AX1906" s="13" t="s">
        <v>75</v>
      </c>
      <c r="AY1906" s="243" t="s">
        <v>183</v>
      </c>
    </row>
    <row r="1907" s="13" customFormat="1">
      <c r="A1907" s="13"/>
      <c r="B1907" s="233"/>
      <c r="C1907" s="234"/>
      <c r="D1907" s="235" t="s">
        <v>194</v>
      </c>
      <c r="E1907" s="236" t="s">
        <v>19</v>
      </c>
      <c r="F1907" s="237" t="s">
        <v>1930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194</v>
      </c>
      <c r="AU1907" s="243" t="s">
        <v>84</v>
      </c>
      <c r="AV1907" s="13" t="s">
        <v>82</v>
      </c>
      <c r="AW1907" s="13" t="s">
        <v>36</v>
      </c>
      <c r="AX1907" s="13" t="s">
        <v>75</v>
      </c>
      <c r="AY1907" s="243" t="s">
        <v>183</v>
      </c>
    </row>
    <row r="1908" s="13" customFormat="1">
      <c r="A1908" s="13"/>
      <c r="B1908" s="233"/>
      <c r="C1908" s="234"/>
      <c r="D1908" s="235" t="s">
        <v>194</v>
      </c>
      <c r="E1908" s="236" t="s">
        <v>19</v>
      </c>
      <c r="F1908" s="237" t="s">
        <v>902</v>
      </c>
      <c r="G1908" s="234"/>
      <c r="H1908" s="236" t="s">
        <v>19</v>
      </c>
      <c r="I1908" s="238"/>
      <c r="J1908" s="234"/>
      <c r="K1908" s="234"/>
      <c r="L1908" s="239"/>
      <c r="M1908" s="240"/>
      <c r="N1908" s="241"/>
      <c r="O1908" s="241"/>
      <c r="P1908" s="241"/>
      <c r="Q1908" s="241"/>
      <c r="R1908" s="241"/>
      <c r="S1908" s="241"/>
      <c r="T1908" s="242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3" t="s">
        <v>194</v>
      </c>
      <c r="AU1908" s="243" t="s">
        <v>84</v>
      </c>
      <c r="AV1908" s="13" t="s">
        <v>82</v>
      </c>
      <c r="AW1908" s="13" t="s">
        <v>36</v>
      </c>
      <c r="AX1908" s="13" t="s">
        <v>75</v>
      </c>
      <c r="AY1908" s="243" t="s">
        <v>183</v>
      </c>
    </row>
    <row r="1909" s="13" customFormat="1">
      <c r="A1909" s="13"/>
      <c r="B1909" s="233"/>
      <c r="C1909" s="234"/>
      <c r="D1909" s="235" t="s">
        <v>194</v>
      </c>
      <c r="E1909" s="236" t="s">
        <v>19</v>
      </c>
      <c r="F1909" s="237" t="s">
        <v>903</v>
      </c>
      <c r="G1909" s="234"/>
      <c r="H1909" s="236" t="s">
        <v>19</v>
      </c>
      <c r="I1909" s="238"/>
      <c r="J1909" s="234"/>
      <c r="K1909" s="234"/>
      <c r="L1909" s="239"/>
      <c r="M1909" s="240"/>
      <c r="N1909" s="241"/>
      <c r="O1909" s="241"/>
      <c r="P1909" s="241"/>
      <c r="Q1909" s="241"/>
      <c r="R1909" s="241"/>
      <c r="S1909" s="241"/>
      <c r="T1909" s="242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3" t="s">
        <v>194</v>
      </c>
      <c r="AU1909" s="243" t="s">
        <v>84</v>
      </c>
      <c r="AV1909" s="13" t="s">
        <v>82</v>
      </c>
      <c r="AW1909" s="13" t="s">
        <v>36</v>
      </c>
      <c r="AX1909" s="13" t="s">
        <v>75</v>
      </c>
      <c r="AY1909" s="243" t="s">
        <v>183</v>
      </c>
    </row>
    <row r="1910" s="13" customFormat="1">
      <c r="A1910" s="13"/>
      <c r="B1910" s="233"/>
      <c r="C1910" s="234"/>
      <c r="D1910" s="235" t="s">
        <v>194</v>
      </c>
      <c r="E1910" s="236" t="s">
        <v>19</v>
      </c>
      <c r="F1910" s="237" t="s">
        <v>904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194</v>
      </c>
      <c r="AU1910" s="243" t="s">
        <v>84</v>
      </c>
      <c r="AV1910" s="13" t="s">
        <v>82</v>
      </c>
      <c r="AW1910" s="13" t="s">
        <v>36</v>
      </c>
      <c r="AX1910" s="13" t="s">
        <v>75</v>
      </c>
      <c r="AY1910" s="243" t="s">
        <v>183</v>
      </c>
    </row>
    <row r="1911" s="13" customFormat="1">
      <c r="A1911" s="13"/>
      <c r="B1911" s="233"/>
      <c r="C1911" s="234"/>
      <c r="D1911" s="235" t="s">
        <v>194</v>
      </c>
      <c r="E1911" s="236" t="s">
        <v>19</v>
      </c>
      <c r="F1911" s="237" t="s">
        <v>905</v>
      </c>
      <c r="G1911" s="234"/>
      <c r="H1911" s="236" t="s">
        <v>19</v>
      </c>
      <c r="I1911" s="238"/>
      <c r="J1911" s="234"/>
      <c r="K1911" s="234"/>
      <c r="L1911" s="239"/>
      <c r="M1911" s="240"/>
      <c r="N1911" s="241"/>
      <c r="O1911" s="241"/>
      <c r="P1911" s="241"/>
      <c r="Q1911" s="241"/>
      <c r="R1911" s="241"/>
      <c r="S1911" s="241"/>
      <c r="T1911" s="242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3" t="s">
        <v>194</v>
      </c>
      <c r="AU1911" s="243" t="s">
        <v>84</v>
      </c>
      <c r="AV1911" s="13" t="s">
        <v>82</v>
      </c>
      <c r="AW1911" s="13" t="s">
        <v>36</v>
      </c>
      <c r="AX1911" s="13" t="s">
        <v>75</v>
      </c>
      <c r="AY1911" s="243" t="s">
        <v>183</v>
      </c>
    </row>
    <row r="1912" s="13" customFormat="1">
      <c r="A1912" s="13"/>
      <c r="B1912" s="233"/>
      <c r="C1912" s="234"/>
      <c r="D1912" s="235" t="s">
        <v>194</v>
      </c>
      <c r="E1912" s="236" t="s">
        <v>19</v>
      </c>
      <c r="F1912" s="237" t="s">
        <v>906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194</v>
      </c>
      <c r="AU1912" s="243" t="s">
        <v>84</v>
      </c>
      <c r="AV1912" s="13" t="s">
        <v>82</v>
      </c>
      <c r="AW1912" s="13" t="s">
        <v>36</v>
      </c>
      <c r="AX1912" s="13" t="s">
        <v>75</v>
      </c>
      <c r="AY1912" s="243" t="s">
        <v>183</v>
      </c>
    </row>
    <row r="1913" s="13" customFormat="1">
      <c r="A1913" s="13"/>
      <c r="B1913" s="233"/>
      <c r="C1913" s="234"/>
      <c r="D1913" s="235" t="s">
        <v>194</v>
      </c>
      <c r="E1913" s="236" t="s">
        <v>19</v>
      </c>
      <c r="F1913" s="237" t="s">
        <v>907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194</v>
      </c>
      <c r="AU1913" s="243" t="s">
        <v>84</v>
      </c>
      <c r="AV1913" s="13" t="s">
        <v>82</v>
      </c>
      <c r="AW1913" s="13" t="s">
        <v>36</v>
      </c>
      <c r="AX1913" s="13" t="s">
        <v>75</v>
      </c>
      <c r="AY1913" s="243" t="s">
        <v>183</v>
      </c>
    </row>
    <row r="1914" s="13" customFormat="1">
      <c r="A1914" s="13"/>
      <c r="B1914" s="233"/>
      <c r="C1914" s="234"/>
      <c r="D1914" s="235" t="s">
        <v>194</v>
      </c>
      <c r="E1914" s="236" t="s">
        <v>19</v>
      </c>
      <c r="F1914" s="237" t="s">
        <v>1931</v>
      </c>
      <c r="G1914" s="234"/>
      <c r="H1914" s="236" t="s">
        <v>19</v>
      </c>
      <c r="I1914" s="238"/>
      <c r="J1914" s="234"/>
      <c r="K1914" s="234"/>
      <c r="L1914" s="239"/>
      <c r="M1914" s="240"/>
      <c r="N1914" s="241"/>
      <c r="O1914" s="241"/>
      <c r="P1914" s="241"/>
      <c r="Q1914" s="241"/>
      <c r="R1914" s="241"/>
      <c r="S1914" s="241"/>
      <c r="T1914" s="24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3" t="s">
        <v>194</v>
      </c>
      <c r="AU1914" s="243" t="s">
        <v>84</v>
      </c>
      <c r="AV1914" s="13" t="s">
        <v>82</v>
      </c>
      <c r="AW1914" s="13" t="s">
        <v>36</v>
      </c>
      <c r="AX1914" s="13" t="s">
        <v>75</v>
      </c>
      <c r="AY1914" s="243" t="s">
        <v>183</v>
      </c>
    </row>
    <row r="1915" s="13" customFormat="1">
      <c r="A1915" s="13"/>
      <c r="B1915" s="233"/>
      <c r="C1915" s="234"/>
      <c r="D1915" s="235" t="s">
        <v>194</v>
      </c>
      <c r="E1915" s="236" t="s">
        <v>19</v>
      </c>
      <c r="F1915" s="237" t="s">
        <v>911</v>
      </c>
      <c r="G1915" s="234"/>
      <c r="H1915" s="236" t="s">
        <v>19</v>
      </c>
      <c r="I1915" s="238"/>
      <c r="J1915" s="234"/>
      <c r="K1915" s="234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194</v>
      </c>
      <c r="AU1915" s="243" t="s">
        <v>84</v>
      </c>
      <c r="AV1915" s="13" t="s">
        <v>82</v>
      </c>
      <c r="AW1915" s="13" t="s">
        <v>36</v>
      </c>
      <c r="AX1915" s="13" t="s">
        <v>75</v>
      </c>
      <c r="AY1915" s="243" t="s">
        <v>183</v>
      </c>
    </row>
    <row r="1916" s="13" customFormat="1">
      <c r="A1916" s="13"/>
      <c r="B1916" s="233"/>
      <c r="C1916" s="234"/>
      <c r="D1916" s="235" t="s">
        <v>194</v>
      </c>
      <c r="E1916" s="236" t="s">
        <v>19</v>
      </c>
      <c r="F1916" s="237" t="s">
        <v>919</v>
      </c>
      <c r="G1916" s="234"/>
      <c r="H1916" s="236" t="s">
        <v>19</v>
      </c>
      <c r="I1916" s="238"/>
      <c r="J1916" s="234"/>
      <c r="K1916" s="234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194</v>
      </c>
      <c r="AU1916" s="243" t="s">
        <v>84</v>
      </c>
      <c r="AV1916" s="13" t="s">
        <v>82</v>
      </c>
      <c r="AW1916" s="13" t="s">
        <v>36</v>
      </c>
      <c r="AX1916" s="13" t="s">
        <v>75</v>
      </c>
      <c r="AY1916" s="243" t="s">
        <v>183</v>
      </c>
    </row>
    <row r="1917" s="13" customFormat="1">
      <c r="A1917" s="13"/>
      <c r="B1917" s="233"/>
      <c r="C1917" s="234"/>
      <c r="D1917" s="235" t="s">
        <v>194</v>
      </c>
      <c r="E1917" s="236" t="s">
        <v>19</v>
      </c>
      <c r="F1917" s="237" t="s">
        <v>913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194</v>
      </c>
      <c r="AU1917" s="243" t="s">
        <v>84</v>
      </c>
      <c r="AV1917" s="13" t="s">
        <v>82</v>
      </c>
      <c r="AW1917" s="13" t="s">
        <v>36</v>
      </c>
      <c r="AX1917" s="13" t="s">
        <v>75</v>
      </c>
      <c r="AY1917" s="243" t="s">
        <v>183</v>
      </c>
    </row>
    <row r="1918" s="13" customFormat="1">
      <c r="A1918" s="13"/>
      <c r="B1918" s="233"/>
      <c r="C1918" s="234"/>
      <c r="D1918" s="235" t="s">
        <v>194</v>
      </c>
      <c r="E1918" s="236" t="s">
        <v>19</v>
      </c>
      <c r="F1918" s="237" t="s">
        <v>1932</v>
      </c>
      <c r="G1918" s="234"/>
      <c r="H1918" s="236" t="s">
        <v>19</v>
      </c>
      <c r="I1918" s="238"/>
      <c r="J1918" s="234"/>
      <c r="K1918" s="234"/>
      <c r="L1918" s="239"/>
      <c r="M1918" s="240"/>
      <c r="N1918" s="241"/>
      <c r="O1918" s="241"/>
      <c r="P1918" s="241"/>
      <c r="Q1918" s="241"/>
      <c r="R1918" s="241"/>
      <c r="S1918" s="241"/>
      <c r="T1918" s="24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3" t="s">
        <v>194</v>
      </c>
      <c r="AU1918" s="243" t="s">
        <v>84</v>
      </c>
      <c r="AV1918" s="13" t="s">
        <v>82</v>
      </c>
      <c r="AW1918" s="13" t="s">
        <v>36</v>
      </c>
      <c r="AX1918" s="13" t="s">
        <v>75</v>
      </c>
      <c r="AY1918" s="243" t="s">
        <v>183</v>
      </c>
    </row>
    <row r="1919" s="13" customFormat="1">
      <c r="A1919" s="13"/>
      <c r="B1919" s="233"/>
      <c r="C1919" s="234"/>
      <c r="D1919" s="235" t="s">
        <v>194</v>
      </c>
      <c r="E1919" s="236" t="s">
        <v>19</v>
      </c>
      <c r="F1919" s="237" t="s">
        <v>1933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194</v>
      </c>
      <c r="AU1919" s="243" t="s">
        <v>84</v>
      </c>
      <c r="AV1919" s="13" t="s">
        <v>82</v>
      </c>
      <c r="AW1919" s="13" t="s">
        <v>36</v>
      </c>
      <c r="AX1919" s="13" t="s">
        <v>75</v>
      </c>
      <c r="AY1919" s="243" t="s">
        <v>183</v>
      </c>
    </row>
    <row r="1920" s="14" customFormat="1">
      <c r="A1920" s="14"/>
      <c r="B1920" s="244"/>
      <c r="C1920" s="245"/>
      <c r="D1920" s="235" t="s">
        <v>194</v>
      </c>
      <c r="E1920" s="246" t="s">
        <v>19</v>
      </c>
      <c r="F1920" s="247" t="s">
        <v>1957</v>
      </c>
      <c r="G1920" s="245"/>
      <c r="H1920" s="248">
        <v>1028.3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194</v>
      </c>
      <c r="AU1920" s="254" t="s">
        <v>84</v>
      </c>
      <c r="AV1920" s="14" t="s">
        <v>84</v>
      </c>
      <c r="AW1920" s="14" t="s">
        <v>36</v>
      </c>
      <c r="AX1920" s="14" t="s">
        <v>75</v>
      </c>
      <c r="AY1920" s="254" t="s">
        <v>183</v>
      </c>
    </row>
    <row r="1921" s="15" customFormat="1">
      <c r="A1921" s="15"/>
      <c r="B1921" s="259"/>
      <c r="C1921" s="260"/>
      <c r="D1921" s="235" t="s">
        <v>194</v>
      </c>
      <c r="E1921" s="261" t="s">
        <v>19</v>
      </c>
      <c r="F1921" s="262" t="s">
        <v>320</v>
      </c>
      <c r="G1921" s="260"/>
      <c r="H1921" s="263">
        <v>1028.3</v>
      </c>
      <c r="I1921" s="264"/>
      <c r="J1921" s="260"/>
      <c r="K1921" s="260"/>
      <c r="L1921" s="265"/>
      <c r="M1921" s="266"/>
      <c r="N1921" s="267"/>
      <c r="O1921" s="267"/>
      <c r="P1921" s="267"/>
      <c r="Q1921" s="267"/>
      <c r="R1921" s="267"/>
      <c r="S1921" s="267"/>
      <c r="T1921" s="268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9" t="s">
        <v>194</v>
      </c>
      <c r="AU1921" s="269" t="s">
        <v>84</v>
      </c>
      <c r="AV1921" s="15" t="s">
        <v>190</v>
      </c>
      <c r="AW1921" s="15" t="s">
        <v>36</v>
      </c>
      <c r="AX1921" s="15" t="s">
        <v>82</v>
      </c>
      <c r="AY1921" s="269" t="s">
        <v>183</v>
      </c>
    </row>
    <row r="1922" s="2" customFormat="1" ht="16.5" customHeight="1">
      <c r="A1922" s="40"/>
      <c r="B1922" s="41"/>
      <c r="C1922" s="270" t="s">
        <v>1958</v>
      </c>
      <c r="D1922" s="270" t="s">
        <v>348</v>
      </c>
      <c r="E1922" s="271" t="s">
        <v>923</v>
      </c>
      <c r="F1922" s="272" t="s">
        <v>924</v>
      </c>
      <c r="G1922" s="273" t="s">
        <v>256</v>
      </c>
      <c r="H1922" s="274">
        <v>0.308</v>
      </c>
      <c r="I1922" s="275"/>
      <c r="J1922" s="276">
        <f>ROUND(I1922*H1922,2)</f>
        <v>0</v>
      </c>
      <c r="K1922" s="272" t="s">
        <v>189</v>
      </c>
      <c r="L1922" s="277"/>
      <c r="M1922" s="278" t="s">
        <v>19</v>
      </c>
      <c r="N1922" s="279" t="s">
        <v>46</v>
      </c>
      <c r="O1922" s="86"/>
      <c r="P1922" s="224">
        <f>O1922*H1922</f>
        <v>0</v>
      </c>
      <c r="Q1922" s="224">
        <v>1</v>
      </c>
      <c r="R1922" s="224">
        <f>Q1922*H1922</f>
        <v>0.308</v>
      </c>
      <c r="S1922" s="224">
        <v>0</v>
      </c>
      <c r="T1922" s="225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26" t="s">
        <v>370</v>
      </c>
      <c r="AT1922" s="226" t="s">
        <v>348</v>
      </c>
      <c r="AU1922" s="226" t="s">
        <v>84</v>
      </c>
      <c r="AY1922" s="19" t="s">
        <v>183</v>
      </c>
      <c r="BE1922" s="227">
        <f>IF(N1922="základní",J1922,0)</f>
        <v>0</v>
      </c>
      <c r="BF1922" s="227">
        <f>IF(N1922="snížená",J1922,0)</f>
        <v>0</v>
      </c>
      <c r="BG1922" s="227">
        <f>IF(N1922="zákl. přenesená",J1922,0)</f>
        <v>0</v>
      </c>
      <c r="BH1922" s="227">
        <f>IF(N1922="sníž. přenesená",J1922,0)</f>
        <v>0</v>
      </c>
      <c r="BI1922" s="227">
        <f>IF(N1922="nulová",J1922,0)</f>
        <v>0</v>
      </c>
      <c r="BJ1922" s="19" t="s">
        <v>82</v>
      </c>
      <c r="BK1922" s="227">
        <f>ROUND(I1922*H1922,2)</f>
        <v>0</v>
      </c>
      <c r="BL1922" s="19" t="s">
        <v>277</v>
      </c>
      <c r="BM1922" s="226" t="s">
        <v>1959</v>
      </c>
    </row>
    <row r="1923" s="14" customFormat="1">
      <c r="A1923" s="14"/>
      <c r="B1923" s="244"/>
      <c r="C1923" s="245"/>
      <c r="D1923" s="235" t="s">
        <v>194</v>
      </c>
      <c r="E1923" s="245"/>
      <c r="F1923" s="247" t="s">
        <v>1960</v>
      </c>
      <c r="G1923" s="245"/>
      <c r="H1923" s="248">
        <v>0.308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194</v>
      </c>
      <c r="AU1923" s="254" t="s">
        <v>84</v>
      </c>
      <c r="AV1923" s="14" t="s">
        <v>84</v>
      </c>
      <c r="AW1923" s="14" t="s">
        <v>4</v>
      </c>
      <c r="AX1923" s="14" t="s">
        <v>82</v>
      </c>
      <c r="AY1923" s="254" t="s">
        <v>183</v>
      </c>
    </row>
    <row r="1924" s="2" customFormat="1" ht="21.75" customHeight="1">
      <c r="A1924" s="40"/>
      <c r="B1924" s="41"/>
      <c r="C1924" s="215" t="s">
        <v>1961</v>
      </c>
      <c r="D1924" s="215" t="s">
        <v>185</v>
      </c>
      <c r="E1924" s="216" t="s">
        <v>1962</v>
      </c>
      <c r="F1924" s="217" t="s">
        <v>1963</v>
      </c>
      <c r="G1924" s="218" t="s">
        <v>304</v>
      </c>
      <c r="H1924" s="219">
        <v>791</v>
      </c>
      <c r="I1924" s="220"/>
      <c r="J1924" s="221">
        <f>ROUND(I1924*H1924,2)</f>
        <v>0</v>
      </c>
      <c r="K1924" s="217" t="s">
        <v>189</v>
      </c>
      <c r="L1924" s="46"/>
      <c r="M1924" s="222" t="s">
        <v>19</v>
      </c>
      <c r="N1924" s="223" t="s">
        <v>46</v>
      </c>
      <c r="O1924" s="86"/>
      <c r="P1924" s="224">
        <f>O1924*H1924</f>
        <v>0</v>
      </c>
      <c r="Q1924" s="224">
        <v>0</v>
      </c>
      <c r="R1924" s="224">
        <f>Q1924*H1924</f>
        <v>0</v>
      </c>
      <c r="S1924" s="224">
        <v>0</v>
      </c>
      <c r="T1924" s="225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26" t="s">
        <v>277</v>
      </c>
      <c r="AT1924" s="226" t="s">
        <v>185</v>
      </c>
      <c r="AU1924" s="226" t="s">
        <v>84</v>
      </c>
      <c r="AY1924" s="19" t="s">
        <v>183</v>
      </c>
      <c r="BE1924" s="227">
        <f>IF(N1924="základní",J1924,0)</f>
        <v>0</v>
      </c>
      <c r="BF1924" s="227">
        <f>IF(N1924="snížená",J1924,0)</f>
        <v>0</v>
      </c>
      <c r="BG1924" s="227">
        <f>IF(N1924="zákl. přenesená",J1924,0)</f>
        <v>0</v>
      </c>
      <c r="BH1924" s="227">
        <f>IF(N1924="sníž. přenesená",J1924,0)</f>
        <v>0</v>
      </c>
      <c r="BI1924" s="227">
        <f>IF(N1924="nulová",J1924,0)</f>
        <v>0</v>
      </c>
      <c r="BJ1924" s="19" t="s">
        <v>82</v>
      </c>
      <c r="BK1924" s="227">
        <f>ROUND(I1924*H1924,2)</f>
        <v>0</v>
      </c>
      <c r="BL1924" s="19" t="s">
        <v>277</v>
      </c>
      <c r="BM1924" s="226" t="s">
        <v>1964</v>
      </c>
    </row>
    <row r="1925" s="2" customFormat="1">
      <c r="A1925" s="40"/>
      <c r="B1925" s="41"/>
      <c r="C1925" s="42"/>
      <c r="D1925" s="228" t="s">
        <v>192</v>
      </c>
      <c r="E1925" s="42"/>
      <c r="F1925" s="229" t="s">
        <v>1965</v>
      </c>
      <c r="G1925" s="42"/>
      <c r="H1925" s="42"/>
      <c r="I1925" s="230"/>
      <c r="J1925" s="42"/>
      <c r="K1925" s="42"/>
      <c r="L1925" s="46"/>
      <c r="M1925" s="231"/>
      <c r="N1925" s="232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192</v>
      </c>
      <c r="AU1925" s="19" t="s">
        <v>84</v>
      </c>
    </row>
    <row r="1926" s="13" customFormat="1">
      <c r="A1926" s="13"/>
      <c r="B1926" s="233"/>
      <c r="C1926" s="234"/>
      <c r="D1926" s="235" t="s">
        <v>194</v>
      </c>
      <c r="E1926" s="236" t="s">
        <v>19</v>
      </c>
      <c r="F1926" s="237" t="s">
        <v>1929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194</v>
      </c>
      <c r="AU1926" s="243" t="s">
        <v>84</v>
      </c>
      <c r="AV1926" s="13" t="s">
        <v>82</v>
      </c>
      <c r="AW1926" s="13" t="s">
        <v>36</v>
      </c>
      <c r="AX1926" s="13" t="s">
        <v>75</v>
      </c>
      <c r="AY1926" s="243" t="s">
        <v>183</v>
      </c>
    </row>
    <row r="1927" s="13" customFormat="1">
      <c r="A1927" s="13"/>
      <c r="B1927" s="233"/>
      <c r="C1927" s="234"/>
      <c r="D1927" s="235" t="s">
        <v>194</v>
      </c>
      <c r="E1927" s="236" t="s">
        <v>19</v>
      </c>
      <c r="F1927" s="237" t="s">
        <v>1930</v>
      </c>
      <c r="G1927" s="234"/>
      <c r="H1927" s="236" t="s">
        <v>19</v>
      </c>
      <c r="I1927" s="238"/>
      <c r="J1927" s="234"/>
      <c r="K1927" s="234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194</v>
      </c>
      <c r="AU1927" s="243" t="s">
        <v>84</v>
      </c>
      <c r="AV1927" s="13" t="s">
        <v>82</v>
      </c>
      <c r="AW1927" s="13" t="s">
        <v>36</v>
      </c>
      <c r="AX1927" s="13" t="s">
        <v>75</v>
      </c>
      <c r="AY1927" s="243" t="s">
        <v>183</v>
      </c>
    </row>
    <row r="1928" s="13" customFormat="1">
      <c r="A1928" s="13"/>
      <c r="B1928" s="233"/>
      <c r="C1928" s="234"/>
      <c r="D1928" s="235" t="s">
        <v>194</v>
      </c>
      <c r="E1928" s="236" t="s">
        <v>19</v>
      </c>
      <c r="F1928" s="237" t="s">
        <v>902</v>
      </c>
      <c r="G1928" s="234"/>
      <c r="H1928" s="236" t="s">
        <v>19</v>
      </c>
      <c r="I1928" s="238"/>
      <c r="J1928" s="234"/>
      <c r="K1928" s="234"/>
      <c r="L1928" s="239"/>
      <c r="M1928" s="240"/>
      <c r="N1928" s="241"/>
      <c r="O1928" s="241"/>
      <c r="P1928" s="241"/>
      <c r="Q1928" s="241"/>
      <c r="R1928" s="241"/>
      <c r="S1928" s="241"/>
      <c r="T1928" s="242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3" t="s">
        <v>194</v>
      </c>
      <c r="AU1928" s="243" t="s">
        <v>84</v>
      </c>
      <c r="AV1928" s="13" t="s">
        <v>82</v>
      </c>
      <c r="AW1928" s="13" t="s">
        <v>36</v>
      </c>
      <c r="AX1928" s="13" t="s">
        <v>75</v>
      </c>
      <c r="AY1928" s="243" t="s">
        <v>183</v>
      </c>
    </row>
    <row r="1929" s="13" customFormat="1">
      <c r="A1929" s="13"/>
      <c r="B1929" s="233"/>
      <c r="C1929" s="234"/>
      <c r="D1929" s="235" t="s">
        <v>194</v>
      </c>
      <c r="E1929" s="236" t="s">
        <v>19</v>
      </c>
      <c r="F1929" s="237" t="s">
        <v>903</v>
      </c>
      <c r="G1929" s="234"/>
      <c r="H1929" s="236" t="s">
        <v>19</v>
      </c>
      <c r="I1929" s="238"/>
      <c r="J1929" s="234"/>
      <c r="K1929" s="234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3" t="s">
        <v>194</v>
      </c>
      <c r="AU1929" s="243" t="s">
        <v>84</v>
      </c>
      <c r="AV1929" s="13" t="s">
        <v>82</v>
      </c>
      <c r="AW1929" s="13" t="s">
        <v>36</v>
      </c>
      <c r="AX1929" s="13" t="s">
        <v>75</v>
      </c>
      <c r="AY1929" s="243" t="s">
        <v>183</v>
      </c>
    </row>
    <row r="1930" s="13" customFormat="1">
      <c r="A1930" s="13"/>
      <c r="B1930" s="233"/>
      <c r="C1930" s="234"/>
      <c r="D1930" s="235" t="s">
        <v>194</v>
      </c>
      <c r="E1930" s="236" t="s">
        <v>19</v>
      </c>
      <c r="F1930" s="237" t="s">
        <v>904</v>
      </c>
      <c r="G1930" s="234"/>
      <c r="H1930" s="236" t="s">
        <v>19</v>
      </c>
      <c r="I1930" s="238"/>
      <c r="J1930" s="234"/>
      <c r="K1930" s="234"/>
      <c r="L1930" s="239"/>
      <c r="M1930" s="240"/>
      <c r="N1930" s="241"/>
      <c r="O1930" s="241"/>
      <c r="P1930" s="241"/>
      <c r="Q1930" s="241"/>
      <c r="R1930" s="241"/>
      <c r="S1930" s="241"/>
      <c r="T1930" s="24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3" t="s">
        <v>194</v>
      </c>
      <c r="AU1930" s="243" t="s">
        <v>84</v>
      </c>
      <c r="AV1930" s="13" t="s">
        <v>82</v>
      </c>
      <c r="AW1930" s="13" t="s">
        <v>36</v>
      </c>
      <c r="AX1930" s="13" t="s">
        <v>75</v>
      </c>
      <c r="AY1930" s="243" t="s">
        <v>183</v>
      </c>
    </row>
    <row r="1931" s="13" customFormat="1">
      <c r="A1931" s="13"/>
      <c r="B1931" s="233"/>
      <c r="C1931" s="234"/>
      <c r="D1931" s="235" t="s">
        <v>194</v>
      </c>
      <c r="E1931" s="236" t="s">
        <v>19</v>
      </c>
      <c r="F1931" s="237" t="s">
        <v>905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194</v>
      </c>
      <c r="AU1931" s="243" t="s">
        <v>84</v>
      </c>
      <c r="AV1931" s="13" t="s">
        <v>82</v>
      </c>
      <c r="AW1931" s="13" t="s">
        <v>36</v>
      </c>
      <c r="AX1931" s="13" t="s">
        <v>75</v>
      </c>
      <c r="AY1931" s="243" t="s">
        <v>183</v>
      </c>
    </row>
    <row r="1932" s="13" customFormat="1">
      <c r="A1932" s="13"/>
      <c r="B1932" s="233"/>
      <c r="C1932" s="234"/>
      <c r="D1932" s="235" t="s">
        <v>194</v>
      </c>
      <c r="E1932" s="236" t="s">
        <v>19</v>
      </c>
      <c r="F1932" s="237" t="s">
        <v>906</v>
      </c>
      <c r="G1932" s="234"/>
      <c r="H1932" s="236" t="s">
        <v>19</v>
      </c>
      <c r="I1932" s="238"/>
      <c r="J1932" s="234"/>
      <c r="K1932" s="234"/>
      <c r="L1932" s="239"/>
      <c r="M1932" s="240"/>
      <c r="N1932" s="241"/>
      <c r="O1932" s="241"/>
      <c r="P1932" s="241"/>
      <c r="Q1932" s="241"/>
      <c r="R1932" s="241"/>
      <c r="S1932" s="241"/>
      <c r="T1932" s="24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3" t="s">
        <v>194</v>
      </c>
      <c r="AU1932" s="243" t="s">
        <v>84</v>
      </c>
      <c r="AV1932" s="13" t="s">
        <v>82</v>
      </c>
      <c r="AW1932" s="13" t="s">
        <v>36</v>
      </c>
      <c r="AX1932" s="13" t="s">
        <v>75</v>
      </c>
      <c r="AY1932" s="243" t="s">
        <v>183</v>
      </c>
    </row>
    <row r="1933" s="13" customFormat="1">
      <c r="A1933" s="13"/>
      <c r="B1933" s="233"/>
      <c r="C1933" s="234"/>
      <c r="D1933" s="235" t="s">
        <v>194</v>
      </c>
      <c r="E1933" s="236" t="s">
        <v>19</v>
      </c>
      <c r="F1933" s="237" t="s">
        <v>907</v>
      </c>
      <c r="G1933" s="234"/>
      <c r="H1933" s="236" t="s">
        <v>19</v>
      </c>
      <c r="I1933" s="238"/>
      <c r="J1933" s="234"/>
      <c r="K1933" s="234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194</v>
      </c>
      <c r="AU1933" s="243" t="s">
        <v>84</v>
      </c>
      <c r="AV1933" s="13" t="s">
        <v>82</v>
      </c>
      <c r="AW1933" s="13" t="s">
        <v>36</v>
      </c>
      <c r="AX1933" s="13" t="s">
        <v>75</v>
      </c>
      <c r="AY1933" s="243" t="s">
        <v>183</v>
      </c>
    </row>
    <row r="1934" s="13" customFormat="1">
      <c r="A1934" s="13"/>
      <c r="B1934" s="233"/>
      <c r="C1934" s="234"/>
      <c r="D1934" s="235" t="s">
        <v>194</v>
      </c>
      <c r="E1934" s="236" t="s">
        <v>19</v>
      </c>
      <c r="F1934" s="237" t="s">
        <v>1931</v>
      </c>
      <c r="G1934" s="234"/>
      <c r="H1934" s="236" t="s">
        <v>19</v>
      </c>
      <c r="I1934" s="238"/>
      <c r="J1934" s="234"/>
      <c r="K1934" s="234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194</v>
      </c>
      <c r="AU1934" s="243" t="s">
        <v>84</v>
      </c>
      <c r="AV1934" s="13" t="s">
        <v>82</v>
      </c>
      <c r="AW1934" s="13" t="s">
        <v>36</v>
      </c>
      <c r="AX1934" s="13" t="s">
        <v>75</v>
      </c>
      <c r="AY1934" s="243" t="s">
        <v>183</v>
      </c>
    </row>
    <row r="1935" s="13" customFormat="1">
      <c r="A1935" s="13"/>
      <c r="B1935" s="233"/>
      <c r="C1935" s="234"/>
      <c r="D1935" s="235" t="s">
        <v>194</v>
      </c>
      <c r="E1935" s="236" t="s">
        <v>19</v>
      </c>
      <c r="F1935" s="237" t="s">
        <v>911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194</v>
      </c>
      <c r="AU1935" s="243" t="s">
        <v>84</v>
      </c>
      <c r="AV1935" s="13" t="s">
        <v>82</v>
      </c>
      <c r="AW1935" s="13" t="s">
        <v>36</v>
      </c>
      <c r="AX1935" s="13" t="s">
        <v>75</v>
      </c>
      <c r="AY1935" s="243" t="s">
        <v>183</v>
      </c>
    </row>
    <row r="1936" s="13" customFormat="1">
      <c r="A1936" s="13"/>
      <c r="B1936" s="233"/>
      <c r="C1936" s="234"/>
      <c r="D1936" s="235" t="s">
        <v>194</v>
      </c>
      <c r="E1936" s="236" t="s">
        <v>19</v>
      </c>
      <c r="F1936" s="237" t="s">
        <v>919</v>
      </c>
      <c r="G1936" s="234"/>
      <c r="H1936" s="236" t="s">
        <v>19</v>
      </c>
      <c r="I1936" s="238"/>
      <c r="J1936" s="234"/>
      <c r="K1936" s="234"/>
      <c r="L1936" s="239"/>
      <c r="M1936" s="240"/>
      <c r="N1936" s="241"/>
      <c r="O1936" s="241"/>
      <c r="P1936" s="241"/>
      <c r="Q1936" s="241"/>
      <c r="R1936" s="241"/>
      <c r="S1936" s="241"/>
      <c r="T1936" s="242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3" t="s">
        <v>194</v>
      </c>
      <c r="AU1936" s="243" t="s">
        <v>84</v>
      </c>
      <c r="AV1936" s="13" t="s">
        <v>82</v>
      </c>
      <c r="AW1936" s="13" t="s">
        <v>36</v>
      </c>
      <c r="AX1936" s="13" t="s">
        <v>75</v>
      </c>
      <c r="AY1936" s="243" t="s">
        <v>183</v>
      </c>
    </row>
    <row r="1937" s="13" customFormat="1">
      <c r="A1937" s="13"/>
      <c r="B1937" s="233"/>
      <c r="C1937" s="234"/>
      <c r="D1937" s="235" t="s">
        <v>194</v>
      </c>
      <c r="E1937" s="236" t="s">
        <v>19</v>
      </c>
      <c r="F1937" s="237" t="s">
        <v>913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194</v>
      </c>
      <c r="AU1937" s="243" t="s">
        <v>84</v>
      </c>
      <c r="AV1937" s="13" t="s">
        <v>82</v>
      </c>
      <c r="AW1937" s="13" t="s">
        <v>36</v>
      </c>
      <c r="AX1937" s="13" t="s">
        <v>75</v>
      </c>
      <c r="AY1937" s="243" t="s">
        <v>183</v>
      </c>
    </row>
    <row r="1938" s="13" customFormat="1">
      <c r="A1938" s="13"/>
      <c r="B1938" s="233"/>
      <c r="C1938" s="234"/>
      <c r="D1938" s="235" t="s">
        <v>194</v>
      </c>
      <c r="E1938" s="236" t="s">
        <v>19</v>
      </c>
      <c r="F1938" s="237" t="s">
        <v>1932</v>
      </c>
      <c r="G1938" s="234"/>
      <c r="H1938" s="236" t="s">
        <v>19</v>
      </c>
      <c r="I1938" s="238"/>
      <c r="J1938" s="234"/>
      <c r="K1938" s="234"/>
      <c r="L1938" s="239"/>
      <c r="M1938" s="240"/>
      <c r="N1938" s="241"/>
      <c r="O1938" s="241"/>
      <c r="P1938" s="241"/>
      <c r="Q1938" s="241"/>
      <c r="R1938" s="241"/>
      <c r="S1938" s="241"/>
      <c r="T1938" s="242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3" t="s">
        <v>194</v>
      </c>
      <c r="AU1938" s="243" t="s">
        <v>84</v>
      </c>
      <c r="AV1938" s="13" t="s">
        <v>82</v>
      </c>
      <c r="AW1938" s="13" t="s">
        <v>36</v>
      </c>
      <c r="AX1938" s="13" t="s">
        <v>75</v>
      </c>
      <c r="AY1938" s="243" t="s">
        <v>183</v>
      </c>
    </row>
    <row r="1939" s="13" customFormat="1">
      <c r="A1939" s="13"/>
      <c r="B1939" s="233"/>
      <c r="C1939" s="234"/>
      <c r="D1939" s="235" t="s">
        <v>194</v>
      </c>
      <c r="E1939" s="236" t="s">
        <v>19</v>
      </c>
      <c r="F1939" s="237" t="s">
        <v>1933</v>
      </c>
      <c r="G1939" s="234"/>
      <c r="H1939" s="236" t="s">
        <v>19</v>
      </c>
      <c r="I1939" s="238"/>
      <c r="J1939" s="234"/>
      <c r="K1939" s="234"/>
      <c r="L1939" s="239"/>
      <c r="M1939" s="240"/>
      <c r="N1939" s="241"/>
      <c r="O1939" s="241"/>
      <c r="P1939" s="241"/>
      <c r="Q1939" s="241"/>
      <c r="R1939" s="241"/>
      <c r="S1939" s="241"/>
      <c r="T1939" s="24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3" t="s">
        <v>194</v>
      </c>
      <c r="AU1939" s="243" t="s">
        <v>84</v>
      </c>
      <c r="AV1939" s="13" t="s">
        <v>82</v>
      </c>
      <c r="AW1939" s="13" t="s">
        <v>36</v>
      </c>
      <c r="AX1939" s="13" t="s">
        <v>75</v>
      </c>
      <c r="AY1939" s="243" t="s">
        <v>183</v>
      </c>
    </row>
    <row r="1940" s="14" customFormat="1">
      <c r="A1940" s="14"/>
      <c r="B1940" s="244"/>
      <c r="C1940" s="245"/>
      <c r="D1940" s="235" t="s">
        <v>194</v>
      </c>
      <c r="E1940" s="246" t="s">
        <v>19</v>
      </c>
      <c r="F1940" s="247" t="s">
        <v>1934</v>
      </c>
      <c r="G1940" s="245"/>
      <c r="H1940" s="248">
        <v>791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194</v>
      </c>
      <c r="AU1940" s="254" t="s">
        <v>84</v>
      </c>
      <c r="AV1940" s="14" t="s">
        <v>84</v>
      </c>
      <c r="AW1940" s="14" t="s">
        <v>36</v>
      </c>
      <c r="AX1940" s="14" t="s">
        <v>75</v>
      </c>
      <c r="AY1940" s="254" t="s">
        <v>183</v>
      </c>
    </row>
    <row r="1941" s="15" customFormat="1">
      <c r="A1941" s="15"/>
      <c r="B1941" s="259"/>
      <c r="C1941" s="260"/>
      <c r="D1941" s="235" t="s">
        <v>194</v>
      </c>
      <c r="E1941" s="261" t="s">
        <v>19</v>
      </c>
      <c r="F1941" s="262" t="s">
        <v>320</v>
      </c>
      <c r="G1941" s="260"/>
      <c r="H1941" s="263">
        <v>791</v>
      </c>
      <c r="I1941" s="264"/>
      <c r="J1941" s="260"/>
      <c r="K1941" s="260"/>
      <c r="L1941" s="265"/>
      <c r="M1941" s="266"/>
      <c r="N1941" s="267"/>
      <c r="O1941" s="267"/>
      <c r="P1941" s="267"/>
      <c r="Q1941" s="267"/>
      <c r="R1941" s="267"/>
      <c r="S1941" s="267"/>
      <c r="T1941" s="268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69" t="s">
        <v>194</v>
      </c>
      <c r="AU1941" s="269" t="s">
        <v>84</v>
      </c>
      <c r="AV1941" s="15" t="s">
        <v>190</v>
      </c>
      <c r="AW1941" s="15" t="s">
        <v>36</v>
      </c>
      <c r="AX1941" s="15" t="s">
        <v>82</v>
      </c>
      <c r="AY1941" s="269" t="s">
        <v>183</v>
      </c>
    </row>
    <row r="1942" s="2" customFormat="1" ht="24.15" customHeight="1">
      <c r="A1942" s="40"/>
      <c r="B1942" s="41"/>
      <c r="C1942" s="270" t="s">
        <v>1966</v>
      </c>
      <c r="D1942" s="270" t="s">
        <v>348</v>
      </c>
      <c r="E1942" s="271" t="s">
        <v>932</v>
      </c>
      <c r="F1942" s="272" t="s">
        <v>933</v>
      </c>
      <c r="G1942" s="273" t="s">
        <v>304</v>
      </c>
      <c r="H1942" s="274">
        <v>921.91099999999994</v>
      </c>
      <c r="I1942" s="275"/>
      <c r="J1942" s="276">
        <f>ROUND(I1942*H1942,2)</f>
        <v>0</v>
      </c>
      <c r="K1942" s="272" t="s">
        <v>189</v>
      </c>
      <c r="L1942" s="277"/>
      <c r="M1942" s="278" t="s">
        <v>19</v>
      </c>
      <c r="N1942" s="279" t="s">
        <v>46</v>
      </c>
      <c r="O1942" s="86"/>
      <c r="P1942" s="224">
        <f>O1942*H1942</f>
        <v>0</v>
      </c>
      <c r="Q1942" s="224">
        <v>0.0047999999999999996</v>
      </c>
      <c r="R1942" s="224">
        <f>Q1942*H1942</f>
        <v>4.4251727999999995</v>
      </c>
      <c r="S1942" s="224">
        <v>0</v>
      </c>
      <c r="T1942" s="225">
        <f>S1942*H1942</f>
        <v>0</v>
      </c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R1942" s="226" t="s">
        <v>370</v>
      </c>
      <c r="AT1942" s="226" t="s">
        <v>348</v>
      </c>
      <c r="AU1942" s="226" t="s">
        <v>84</v>
      </c>
      <c r="AY1942" s="19" t="s">
        <v>183</v>
      </c>
      <c r="BE1942" s="227">
        <f>IF(N1942="základní",J1942,0)</f>
        <v>0</v>
      </c>
      <c r="BF1942" s="227">
        <f>IF(N1942="snížená",J1942,0)</f>
        <v>0</v>
      </c>
      <c r="BG1942" s="227">
        <f>IF(N1942="zákl. přenesená",J1942,0)</f>
        <v>0</v>
      </c>
      <c r="BH1942" s="227">
        <f>IF(N1942="sníž. přenesená",J1942,0)</f>
        <v>0</v>
      </c>
      <c r="BI1942" s="227">
        <f>IF(N1942="nulová",J1942,0)</f>
        <v>0</v>
      </c>
      <c r="BJ1942" s="19" t="s">
        <v>82</v>
      </c>
      <c r="BK1942" s="227">
        <f>ROUND(I1942*H1942,2)</f>
        <v>0</v>
      </c>
      <c r="BL1942" s="19" t="s">
        <v>277</v>
      </c>
      <c r="BM1942" s="226" t="s">
        <v>1967</v>
      </c>
    </row>
    <row r="1943" s="14" customFormat="1">
      <c r="A1943" s="14"/>
      <c r="B1943" s="244"/>
      <c r="C1943" s="245"/>
      <c r="D1943" s="235" t="s">
        <v>194</v>
      </c>
      <c r="E1943" s="245"/>
      <c r="F1943" s="247" t="s">
        <v>1937</v>
      </c>
      <c r="G1943" s="245"/>
      <c r="H1943" s="248">
        <v>921.91099999999994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194</v>
      </c>
      <c r="AU1943" s="254" t="s">
        <v>84</v>
      </c>
      <c r="AV1943" s="14" t="s">
        <v>84</v>
      </c>
      <c r="AW1943" s="14" t="s">
        <v>4</v>
      </c>
      <c r="AX1943" s="14" t="s">
        <v>82</v>
      </c>
      <c r="AY1943" s="254" t="s">
        <v>183</v>
      </c>
    </row>
    <row r="1944" s="2" customFormat="1" ht="21.75" customHeight="1">
      <c r="A1944" s="40"/>
      <c r="B1944" s="41"/>
      <c r="C1944" s="215" t="s">
        <v>1968</v>
      </c>
      <c r="D1944" s="215" t="s">
        <v>185</v>
      </c>
      <c r="E1944" s="216" t="s">
        <v>1969</v>
      </c>
      <c r="F1944" s="217" t="s">
        <v>1970</v>
      </c>
      <c r="G1944" s="218" t="s">
        <v>304</v>
      </c>
      <c r="H1944" s="219">
        <v>791</v>
      </c>
      <c r="I1944" s="220"/>
      <c r="J1944" s="221">
        <f>ROUND(I1944*H1944,2)</f>
        <v>0</v>
      </c>
      <c r="K1944" s="217" t="s">
        <v>189</v>
      </c>
      <c r="L1944" s="46"/>
      <c r="M1944" s="222" t="s">
        <v>19</v>
      </c>
      <c r="N1944" s="223" t="s">
        <v>46</v>
      </c>
      <c r="O1944" s="86"/>
      <c r="P1944" s="224">
        <f>O1944*H1944</f>
        <v>0</v>
      </c>
      <c r="Q1944" s="224">
        <v>0</v>
      </c>
      <c r="R1944" s="224">
        <f>Q1944*H1944</f>
        <v>0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277</v>
      </c>
      <c r="AT1944" s="226" t="s">
        <v>185</v>
      </c>
      <c r="AU1944" s="226" t="s">
        <v>84</v>
      </c>
      <c r="AY1944" s="19" t="s">
        <v>183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82</v>
      </c>
      <c r="BK1944" s="227">
        <f>ROUND(I1944*H1944,2)</f>
        <v>0</v>
      </c>
      <c r="BL1944" s="19" t="s">
        <v>277</v>
      </c>
      <c r="BM1944" s="226" t="s">
        <v>1971</v>
      </c>
    </row>
    <row r="1945" s="2" customFormat="1">
      <c r="A1945" s="40"/>
      <c r="B1945" s="41"/>
      <c r="C1945" s="42"/>
      <c r="D1945" s="228" t="s">
        <v>192</v>
      </c>
      <c r="E1945" s="42"/>
      <c r="F1945" s="229" t="s">
        <v>1972</v>
      </c>
      <c r="G1945" s="42"/>
      <c r="H1945" s="42"/>
      <c r="I1945" s="230"/>
      <c r="J1945" s="42"/>
      <c r="K1945" s="42"/>
      <c r="L1945" s="46"/>
      <c r="M1945" s="231"/>
      <c r="N1945" s="232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192</v>
      </c>
      <c r="AU1945" s="19" t="s">
        <v>84</v>
      </c>
    </row>
    <row r="1946" s="2" customFormat="1" ht="16.5" customHeight="1">
      <c r="A1946" s="40"/>
      <c r="B1946" s="41"/>
      <c r="C1946" s="270" t="s">
        <v>1973</v>
      </c>
      <c r="D1946" s="270" t="s">
        <v>348</v>
      </c>
      <c r="E1946" s="271" t="s">
        <v>959</v>
      </c>
      <c r="F1946" s="272" t="s">
        <v>960</v>
      </c>
      <c r="G1946" s="273" t="s">
        <v>304</v>
      </c>
      <c r="H1946" s="274">
        <v>913.60500000000002</v>
      </c>
      <c r="I1946" s="275"/>
      <c r="J1946" s="276">
        <f>ROUND(I1946*H1946,2)</f>
        <v>0</v>
      </c>
      <c r="K1946" s="272" t="s">
        <v>189</v>
      </c>
      <c r="L1946" s="277"/>
      <c r="M1946" s="278" t="s">
        <v>19</v>
      </c>
      <c r="N1946" s="279" t="s">
        <v>46</v>
      </c>
      <c r="O1946" s="86"/>
      <c r="P1946" s="224">
        <f>O1946*H1946</f>
        <v>0</v>
      </c>
      <c r="Q1946" s="224">
        <v>0.00029999999999999997</v>
      </c>
      <c r="R1946" s="224">
        <f>Q1946*H1946</f>
        <v>0.27408149999999998</v>
      </c>
      <c r="S1946" s="224">
        <v>0</v>
      </c>
      <c r="T1946" s="225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6" t="s">
        <v>370</v>
      </c>
      <c r="AT1946" s="226" t="s">
        <v>348</v>
      </c>
      <c r="AU1946" s="226" t="s">
        <v>84</v>
      </c>
      <c r="AY1946" s="19" t="s">
        <v>183</v>
      </c>
      <c r="BE1946" s="227">
        <f>IF(N1946="základní",J1946,0)</f>
        <v>0</v>
      </c>
      <c r="BF1946" s="227">
        <f>IF(N1946="snížená",J1946,0)</f>
        <v>0</v>
      </c>
      <c r="BG1946" s="227">
        <f>IF(N1946="zákl. přenesená",J1946,0)</f>
        <v>0</v>
      </c>
      <c r="BH1946" s="227">
        <f>IF(N1946="sníž. přenesená",J1946,0)</f>
        <v>0</v>
      </c>
      <c r="BI1946" s="227">
        <f>IF(N1946="nulová",J1946,0)</f>
        <v>0</v>
      </c>
      <c r="BJ1946" s="19" t="s">
        <v>82</v>
      </c>
      <c r="BK1946" s="227">
        <f>ROUND(I1946*H1946,2)</f>
        <v>0</v>
      </c>
      <c r="BL1946" s="19" t="s">
        <v>277</v>
      </c>
      <c r="BM1946" s="226" t="s">
        <v>1974</v>
      </c>
    </row>
    <row r="1947" s="14" customFormat="1">
      <c r="A1947" s="14"/>
      <c r="B1947" s="244"/>
      <c r="C1947" s="245"/>
      <c r="D1947" s="235" t="s">
        <v>194</v>
      </c>
      <c r="E1947" s="245"/>
      <c r="F1947" s="247" t="s">
        <v>1975</v>
      </c>
      <c r="G1947" s="245"/>
      <c r="H1947" s="248">
        <v>913.60500000000002</v>
      </c>
      <c r="I1947" s="249"/>
      <c r="J1947" s="245"/>
      <c r="K1947" s="245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194</v>
      </c>
      <c r="AU1947" s="254" t="s">
        <v>84</v>
      </c>
      <c r="AV1947" s="14" t="s">
        <v>84</v>
      </c>
      <c r="AW1947" s="14" t="s">
        <v>4</v>
      </c>
      <c r="AX1947" s="14" t="s">
        <v>82</v>
      </c>
      <c r="AY1947" s="254" t="s">
        <v>183</v>
      </c>
    </row>
    <row r="1948" s="2" customFormat="1" ht="24.15" customHeight="1">
      <c r="A1948" s="40"/>
      <c r="B1948" s="41"/>
      <c r="C1948" s="215" t="s">
        <v>963</v>
      </c>
      <c r="D1948" s="215" t="s">
        <v>185</v>
      </c>
      <c r="E1948" s="216" t="s">
        <v>964</v>
      </c>
      <c r="F1948" s="217" t="s">
        <v>965</v>
      </c>
      <c r="G1948" s="218" t="s">
        <v>256</v>
      </c>
      <c r="H1948" s="219">
        <v>7.3010000000000002</v>
      </c>
      <c r="I1948" s="220"/>
      <c r="J1948" s="221">
        <f>ROUND(I1948*H1948,2)</f>
        <v>0</v>
      </c>
      <c r="K1948" s="217" t="s">
        <v>189</v>
      </c>
      <c r="L1948" s="46"/>
      <c r="M1948" s="222" t="s">
        <v>19</v>
      </c>
      <c r="N1948" s="223" t="s">
        <v>46</v>
      </c>
      <c r="O1948" s="86"/>
      <c r="P1948" s="224">
        <f>O1948*H1948</f>
        <v>0</v>
      </c>
      <c r="Q1948" s="224">
        <v>0</v>
      </c>
      <c r="R1948" s="224">
        <f>Q1948*H1948</f>
        <v>0</v>
      </c>
      <c r="S1948" s="224">
        <v>0</v>
      </c>
      <c r="T1948" s="225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26" t="s">
        <v>277</v>
      </c>
      <c r="AT1948" s="226" t="s">
        <v>185</v>
      </c>
      <c r="AU1948" s="226" t="s">
        <v>84</v>
      </c>
      <c r="AY1948" s="19" t="s">
        <v>183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19" t="s">
        <v>82</v>
      </c>
      <c r="BK1948" s="227">
        <f>ROUND(I1948*H1948,2)</f>
        <v>0</v>
      </c>
      <c r="BL1948" s="19" t="s">
        <v>277</v>
      </c>
      <c r="BM1948" s="226" t="s">
        <v>966</v>
      </c>
    </row>
    <row r="1949" s="2" customFormat="1">
      <c r="A1949" s="40"/>
      <c r="B1949" s="41"/>
      <c r="C1949" s="42"/>
      <c r="D1949" s="228" t="s">
        <v>192</v>
      </c>
      <c r="E1949" s="42"/>
      <c r="F1949" s="229" t="s">
        <v>967</v>
      </c>
      <c r="G1949" s="42"/>
      <c r="H1949" s="42"/>
      <c r="I1949" s="230"/>
      <c r="J1949" s="42"/>
      <c r="K1949" s="42"/>
      <c r="L1949" s="46"/>
      <c r="M1949" s="231"/>
      <c r="N1949" s="232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192</v>
      </c>
      <c r="AU1949" s="19" t="s">
        <v>84</v>
      </c>
    </row>
    <row r="1950" s="12" customFormat="1" ht="22.8" customHeight="1">
      <c r="A1950" s="12"/>
      <c r="B1950" s="199"/>
      <c r="C1950" s="200"/>
      <c r="D1950" s="201" t="s">
        <v>74</v>
      </c>
      <c r="E1950" s="213" t="s">
        <v>968</v>
      </c>
      <c r="F1950" s="213" t="s">
        <v>969</v>
      </c>
      <c r="G1950" s="200"/>
      <c r="H1950" s="200"/>
      <c r="I1950" s="203"/>
      <c r="J1950" s="214">
        <f>BK1950</f>
        <v>0</v>
      </c>
      <c r="K1950" s="200"/>
      <c r="L1950" s="205"/>
      <c r="M1950" s="206"/>
      <c r="N1950" s="207"/>
      <c r="O1950" s="207"/>
      <c r="P1950" s="208">
        <f>SUM(P1951:P2009)</f>
        <v>0</v>
      </c>
      <c r="Q1950" s="207"/>
      <c r="R1950" s="208">
        <f>SUM(R1951:R2009)</f>
        <v>35.480625000000011</v>
      </c>
      <c r="S1950" s="207"/>
      <c r="T1950" s="209">
        <f>SUM(T1951:T2009)</f>
        <v>0</v>
      </c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R1950" s="210" t="s">
        <v>84</v>
      </c>
      <c r="AT1950" s="211" t="s">
        <v>74</v>
      </c>
      <c r="AU1950" s="211" t="s">
        <v>82</v>
      </c>
      <c r="AY1950" s="210" t="s">
        <v>183</v>
      </c>
      <c r="BK1950" s="212">
        <f>SUM(BK1951:BK2009)</f>
        <v>0</v>
      </c>
    </row>
    <row r="1951" s="2" customFormat="1" ht="24.15" customHeight="1">
      <c r="A1951" s="40"/>
      <c r="B1951" s="41"/>
      <c r="C1951" s="215" t="s">
        <v>1976</v>
      </c>
      <c r="D1951" s="215" t="s">
        <v>185</v>
      </c>
      <c r="E1951" s="216" t="s">
        <v>1977</v>
      </c>
      <c r="F1951" s="217" t="s">
        <v>1978</v>
      </c>
      <c r="G1951" s="218" t="s">
        <v>304</v>
      </c>
      <c r="H1951" s="219">
        <v>828.61000000000001</v>
      </c>
      <c r="I1951" s="220"/>
      <c r="J1951" s="221">
        <f>ROUND(I1951*H1951,2)</f>
        <v>0</v>
      </c>
      <c r="K1951" s="217" t="s">
        <v>189</v>
      </c>
      <c r="L1951" s="46"/>
      <c r="M1951" s="222" t="s">
        <v>19</v>
      </c>
      <c r="N1951" s="223" t="s">
        <v>46</v>
      </c>
      <c r="O1951" s="86"/>
      <c r="P1951" s="224">
        <f>O1951*H1951</f>
        <v>0</v>
      </c>
      <c r="Q1951" s="224">
        <v>0</v>
      </c>
      <c r="R1951" s="224">
        <f>Q1951*H1951</f>
        <v>0</v>
      </c>
      <c r="S1951" s="224">
        <v>0</v>
      </c>
      <c r="T1951" s="225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26" t="s">
        <v>277</v>
      </c>
      <c r="AT1951" s="226" t="s">
        <v>185</v>
      </c>
      <c r="AU1951" s="226" t="s">
        <v>84</v>
      </c>
      <c r="AY1951" s="19" t="s">
        <v>183</v>
      </c>
      <c r="BE1951" s="227">
        <f>IF(N1951="základní",J1951,0)</f>
        <v>0</v>
      </c>
      <c r="BF1951" s="227">
        <f>IF(N1951="snížená",J1951,0)</f>
        <v>0</v>
      </c>
      <c r="BG1951" s="227">
        <f>IF(N1951="zákl. přenesená",J1951,0)</f>
        <v>0</v>
      </c>
      <c r="BH1951" s="227">
        <f>IF(N1951="sníž. přenesená",J1951,0)</f>
        <v>0</v>
      </c>
      <c r="BI1951" s="227">
        <f>IF(N1951="nulová",J1951,0)</f>
        <v>0</v>
      </c>
      <c r="BJ1951" s="19" t="s">
        <v>82</v>
      </c>
      <c r="BK1951" s="227">
        <f>ROUND(I1951*H1951,2)</f>
        <v>0</v>
      </c>
      <c r="BL1951" s="19" t="s">
        <v>277</v>
      </c>
      <c r="BM1951" s="226" t="s">
        <v>1979</v>
      </c>
    </row>
    <row r="1952" s="2" customFormat="1">
      <c r="A1952" s="40"/>
      <c r="B1952" s="41"/>
      <c r="C1952" s="42"/>
      <c r="D1952" s="228" t="s">
        <v>192</v>
      </c>
      <c r="E1952" s="42"/>
      <c r="F1952" s="229" t="s">
        <v>1980</v>
      </c>
      <c r="G1952" s="42"/>
      <c r="H1952" s="42"/>
      <c r="I1952" s="230"/>
      <c r="J1952" s="42"/>
      <c r="K1952" s="42"/>
      <c r="L1952" s="46"/>
      <c r="M1952" s="231"/>
      <c r="N1952" s="232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192</v>
      </c>
      <c r="AU1952" s="19" t="s">
        <v>84</v>
      </c>
    </row>
    <row r="1953" s="13" customFormat="1">
      <c r="A1953" s="13"/>
      <c r="B1953" s="233"/>
      <c r="C1953" s="234"/>
      <c r="D1953" s="235" t="s">
        <v>194</v>
      </c>
      <c r="E1953" s="236" t="s">
        <v>19</v>
      </c>
      <c r="F1953" s="237" t="s">
        <v>1981</v>
      </c>
      <c r="G1953" s="234"/>
      <c r="H1953" s="236" t="s">
        <v>19</v>
      </c>
      <c r="I1953" s="238"/>
      <c r="J1953" s="234"/>
      <c r="K1953" s="234"/>
      <c r="L1953" s="239"/>
      <c r="M1953" s="240"/>
      <c r="N1953" s="241"/>
      <c r="O1953" s="241"/>
      <c r="P1953" s="241"/>
      <c r="Q1953" s="241"/>
      <c r="R1953" s="241"/>
      <c r="S1953" s="241"/>
      <c r="T1953" s="242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3" t="s">
        <v>194</v>
      </c>
      <c r="AU1953" s="243" t="s">
        <v>84</v>
      </c>
      <c r="AV1953" s="13" t="s">
        <v>82</v>
      </c>
      <c r="AW1953" s="13" t="s">
        <v>36</v>
      </c>
      <c r="AX1953" s="13" t="s">
        <v>75</v>
      </c>
      <c r="AY1953" s="243" t="s">
        <v>183</v>
      </c>
    </row>
    <row r="1954" s="13" customFormat="1">
      <c r="A1954" s="13"/>
      <c r="B1954" s="233"/>
      <c r="C1954" s="234"/>
      <c r="D1954" s="235" t="s">
        <v>194</v>
      </c>
      <c r="E1954" s="236" t="s">
        <v>19</v>
      </c>
      <c r="F1954" s="237" t="s">
        <v>1982</v>
      </c>
      <c r="G1954" s="234"/>
      <c r="H1954" s="236" t="s">
        <v>19</v>
      </c>
      <c r="I1954" s="238"/>
      <c r="J1954" s="234"/>
      <c r="K1954" s="234"/>
      <c r="L1954" s="239"/>
      <c r="M1954" s="240"/>
      <c r="N1954" s="241"/>
      <c r="O1954" s="241"/>
      <c r="P1954" s="241"/>
      <c r="Q1954" s="241"/>
      <c r="R1954" s="241"/>
      <c r="S1954" s="241"/>
      <c r="T1954" s="242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3" t="s">
        <v>194</v>
      </c>
      <c r="AU1954" s="243" t="s">
        <v>84</v>
      </c>
      <c r="AV1954" s="13" t="s">
        <v>82</v>
      </c>
      <c r="AW1954" s="13" t="s">
        <v>36</v>
      </c>
      <c r="AX1954" s="13" t="s">
        <v>75</v>
      </c>
      <c r="AY1954" s="243" t="s">
        <v>183</v>
      </c>
    </row>
    <row r="1955" s="13" customFormat="1">
      <c r="A1955" s="13"/>
      <c r="B1955" s="233"/>
      <c r="C1955" s="234"/>
      <c r="D1955" s="235" t="s">
        <v>194</v>
      </c>
      <c r="E1955" s="236" t="s">
        <v>19</v>
      </c>
      <c r="F1955" s="237" t="s">
        <v>1391</v>
      </c>
      <c r="G1955" s="234"/>
      <c r="H1955" s="236" t="s">
        <v>19</v>
      </c>
      <c r="I1955" s="238"/>
      <c r="J1955" s="234"/>
      <c r="K1955" s="234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194</v>
      </c>
      <c r="AU1955" s="243" t="s">
        <v>84</v>
      </c>
      <c r="AV1955" s="13" t="s">
        <v>82</v>
      </c>
      <c r="AW1955" s="13" t="s">
        <v>36</v>
      </c>
      <c r="AX1955" s="13" t="s">
        <v>75</v>
      </c>
      <c r="AY1955" s="243" t="s">
        <v>183</v>
      </c>
    </row>
    <row r="1956" s="13" customFormat="1">
      <c r="A1956" s="13"/>
      <c r="B1956" s="233"/>
      <c r="C1956" s="234"/>
      <c r="D1956" s="235" t="s">
        <v>194</v>
      </c>
      <c r="E1956" s="236" t="s">
        <v>19</v>
      </c>
      <c r="F1956" s="237" t="s">
        <v>1191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194</v>
      </c>
      <c r="AU1956" s="243" t="s">
        <v>84</v>
      </c>
      <c r="AV1956" s="13" t="s">
        <v>82</v>
      </c>
      <c r="AW1956" s="13" t="s">
        <v>36</v>
      </c>
      <c r="AX1956" s="13" t="s">
        <v>75</v>
      </c>
      <c r="AY1956" s="243" t="s">
        <v>183</v>
      </c>
    </row>
    <row r="1957" s="13" customFormat="1">
      <c r="A1957" s="13"/>
      <c r="B1957" s="233"/>
      <c r="C1957" s="234"/>
      <c r="D1957" s="235" t="s">
        <v>194</v>
      </c>
      <c r="E1957" s="236" t="s">
        <v>19</v>
      </c>
      <c r="F1957" s="237" t="s">
        <v>1392</v>
      </c>
      <c r="G1957" s="234"/>
      <c r="H1957" s="236" t="s">
        <v>19</v>
      </c>
      <c r="I1957" s="238"/>
      <c r="J1957" s="234"/>
      <c r="K1957" s="234"/>
      <c r="L1957" s="239"/>
      <c r="M1957" s="240"/>
      <c r="N1957" s="241"/>
      <c r="O1957" s="241"/>
      <c r="P1957" s="241"/>
      <c r="Q1957" s="241"/>
      <c r="R1957" s="241"/>
      <c r="S1957" s="241"/>
      <c r="T1957" s="242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3" t="s">
        <v>194</v>
      </c>
      <c r="AU1957" s="243" t="s">
        <v>84</v>
      </c>
      <c r="AV1957" s="13" t="s">
        <v>82</v>
      </c>
      <c r="AW1957" s="13" t="s">
        <v>36</v>
      </c>
      <c r="AX1957" s="13" t="s">
        <v>75</v>
      </c>
      <c r="AY1957" s="243" t="s">
        <v>183</v>
      </c>
    </row>
    <row r="1958" s="14" customFormat="1">
      <c r="A1958" s="14"/>
      <c r="B1958" s="244"/>
      <c r="C1958" s="245"/>
      <c r="D1958" s="235" t="s">
        <v>194</v>
      </c>
      <c r="E1958" s="246" t="s">
        <v>19</v>
      </c>
      <c r="F1958" s="247" t="s">
        <v>1393</v>
      </c>
      <c r="G1958" s="245"/>
      <c r="H1958" s="248">
        <v>724.07000000000005</v>
      </c>
      <c r="I1958" s="249"/>
      <c r="J1958" s="245"/>
      <c r="K1958" s="245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4" t="s">
        <v>194</v>
      </c>
      <c r="AU1958" s="254" t="s">
        <v>84</v>
      </c>
      <c r="AV1958" s="14" t="s">
        <v>84</v>
      </c>
      <c r="AW1958" s="14" t="s">
        <v>36</v>
      </c>
      <c r="AX1958" s="14" t="s">
        <v>75</v>
      </c>
      <c r="AY1958" s="254" t="s">
        <v>183</v>
      </c>
    </row>
    <row r="1959" s="13" customFormat="1">
      <c r="A1959" s="13"/>
      <c r="B1959" s="233"/>
      <c r="C1959" s="234"/>
      <c r="D1959" s="235" t="s">
        <v>194</v>
      </c>
      <c r="E1959" s="236" t="s">
        <v>19</v>
      </c>
      <c r="F1959" s="237" t="s">
        <v>1394</v>
      </c>
      <c r="G1959" s="234"/>
      <c r="H1959" s="236" t="s">
        <v>19</v>
      </c>
      <c r="I1959" s="238"/>
      <c r="J1959" s="234"/>
      <c r="K1959" s="234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194</v>
      </c>
      <c r="AU1959" s="243" t="s">
        <v>84</v>
      </c>
      <c r="AV1959" s="13" t="s">
        <v>82</v>
      </c>
      <c r="AW1959" s="13" t="s">
        <v>36</v>
      </c>
      <c r="AX1959" s="13" t="s">
        <v>75</v>
      </c>
      <c r="AY1959" s="243" t="s">
        <v>183</v>
      </c>
    </row>
    <row r="1960" s="13" customFormat="1">
      <c r="A1960" s="13"/>
      <c r="B1960" s="233"/>
      <c r="C1960" s="234"/>
      <c r="D1960" s="235" t="s">
        <v>194</v>
      </c>
      <c r="E1960" s="236" t="s">
        <v>19</v>
      </c>
      <c r="F1960" s="237" t="s">
        <v>1191</v>
      </c>
      <c r="G1960" s="234"/>
      <c r="H1960" s="236" t="s">
        <v>19</v>
      </c>
      <c r="I1960" s="238"/>
      <c r="J1960" s="234"/>
      <c r="K1960" s="234"/>
      <c r="L1960" s="239"/>
      <c r="M1960" s="240"/>
      <c r="N1960" s="241"/>
      <c r="O1960" s="241"/>
      <c r="P1960" s="241"/>
      <c r="Q1960" s="241"/>
      <c r="R1960" s="241"/>
      <c r="S1960" s="241"/>
      <c r="T1960" s="24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3" t="s">
        <v>194</v>
      </c>
      <c r="AU1960" s="243" t="s">
        <v>84</v>
      </c>
      <c r="AV1960" s="13" t="s">
        <v>82</v>
      </c>
      <c r="AW1960" s="13" t="s">
        <v>36</v>
      </c>
      <c r="AX1960" s="13" t="s">
        <v>75</v>
      </c>
      <c r="AY1960" s="243" t="s">
        <v>183</v>
      </c>
    </row>
    <row r="1961" s="13" customFormat="1">
      <c r="A1961" s="13"/>
      <c r="B1961" s="233"/>
      <c r="C1961" s="234"/>
      <c r="D1961" s="235" t="s">
        <v>194</v>
      </c>
      <c r="E1961" s="236" t="s">
        <v>19</v>
      </c>
      <c r="F1961" s="237" t="s">
        <v>1395</v>
      </c>
      <c r="G1961" s="234"/>
      <c r="H1961" s="236" t="s">
        <v>19</v>
      </c>
      <c r="I1961" s="238"/>
      <c r="J1961" s="234"/>
      <c r="K1961" s="234"/>
      <c r="L1961" s="239"/>
      <c r="M1961" s="240"/>
      <c r="N1961" s="241"/>
      <c r="O1961" s="241"/>
      <c r="P1961" s="241"/>
      <c r="Q1961" s="241"/>
      <c r="R1961" s="241"/>
      <c r="S1961" s="241"/>
      <c r="T1961" s="242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3" t="s">
        <v>194</v>
      </c>
      <c r="AU1961" s="243" t="s">
        <v>84</v>
      </c>
      <c r="AV1961" s="13" t="s">
        <v>82</v>
      </c>
      <c r="AW1961" s="13" t="s">
        <v>36</v>
      </c>
      <c r="AX1961" s="13" t="s">
        <v>75</v>
      </c>
      <c r="AY1961" s="243" t="s">
        <v>183</v>
      </c>
    </row>
    <row r="1962" s="14" customFormat="1">
      <c r="A1962" s="14"/>
      <c r="B1962" s="244"/>
      <c r="C1962" s="245"/>
      <c r="D1962" s="235" t="s">
        <v>194</v>
      </c>
      <c r="E1962" s="246" t="s">
        <v>19</v>
      </c>
      <c r="F1962" s="247" t="s">
        <v>1396</v>
      </c>
      <c r="G1962" s="245"/>
      <c r="H1962" s="248">
        <v>89.480000000000004</v>
      </c>
      <c r="I1962" s="249"/>
      <c r="J1962" s="245"/>
      <c r="K1962" s="245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194</v>
      </c>
      <c r="AU1962" s="254" t="s">
        <v>84</v>
      </c>
      <c r="AV1962" s="14" t="s">
        <v>84</v>
      </c>
      <c r="AW1962" s="14" t="s">
        <v>36</v>
      </c>
      <c r="AX1962" s="14" t="s">
        <v>75</v>
      </c>
      <c r="AY1962" s="254" t="s">
        <v>183</v>
      </c>
    </row>
    <row r="1963" s="13" customFormat="1">
      <c r="A1963" s="13"/>
      <c r="B1963" s="233"/>
      <c r="C1963" s="234"/>
      <c r="D1963" s="235" t="s">
        <v>194</v>
      </c>
      <c r="E1963" s="236" t="s">
        <v>19</v>
      </c>
      <c r="F1963" s="237" t="s">
        <v>1397</v>
      </c>
      <c r="G1963" s="234"/>
      <c r="H1963" s="236" t="s">
        <v>19</v>
      </c>
      <c r="I1963" s="238"/>
      <c r="J1963" s="234"/>
      <c r="K1963" s="234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194</v>
      </c>
      <c r="AU1963" s="243" t="s">
        <v>84</v>
      </c>
      <c r="AV1963" s="13" t="s">
        <v>82</v>
      </c>
      <c r="AW1963" s="13" t="s">
        <v>36</v>
      </c>
      <c r="AX1963" s="13" t="s">
        <v>75</v>
      </c>
      <c r="AY1963" s="243" t="s">
        <v>183</v>
      </c>
    </row>
    <row r="1964" s="13" customFormat="1">
      <c r="A1964" s="13"/>
      <c r="B1964" s="233"/>
      <c r="C1964" s="234"/>
      <c r="D1964" s="235" t="s">
        <v>194</v>
      </c>
      <c r="E1964" s="236" t="s">
        <v>19</v>
      </c>
      <c r="F1964" s="237" t="s">
        <v>1191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194</v>
      </c>
      <c r="AU1964" s="243" t="s">
        <v>84</v>
      </c>
      <c r="AV1964" s="13" t="s">
        <v>82</v>
      </c>
      <c r="AW1964" s="13" t="s">
        <v>36</v>
      </c>
      <c r="AX1964" s="13" t="s">
        <v>75</v>
      </c>
      <c r="AY1964" s="243" t="s">
        <v>183</v>
      </c>
    </row>
    <row r="1965" s="13" customFormat="1">
      <c r="A1965" s="13"/>
      <c r="B1965" s="233"/>
      <c r="C1965" s="234"/>
      <c r="D1965" s="235" t="s">
        <v>194</v>
      </c>
      <c r="E1965" s="236" t="s">
        <v>19</v>
      </c>
      <c r="F1965" s="237" t="s">
        <v>1398</v>
      </c>
      <c r="G1965" s="234"/>
      <c r="H1965" s="236" t="s">
        <v>19</v>
      </c>
      <c r="I1965" s="238"/>
      <c r="J1965" s="234"/>
      <c r="K1965" s="234"/>
      <c r="L1965" s="239"/>
      <c r="M1965" s="240"/>
      <c r="N1965" s="241"/>
      <c r="O1965" s="241"/>
      <c r="P1965" s="241"/>
      <c r="Q1965" s="241"/>
      <c r="R1965" s="241"/>
      <c r="S1965" s="241"/>
      <c r="T1965" s="24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3" t="s">
        <v>194</v>
      </c>
      <c r="AU1965" s="243" t="s">
        <v>84</v>
      </c>
      <c r="AV1965" s="13" t="s">
        <v>82</v>
      </c>
      <c r="AW1965" s="13" t="s">
        <v>36</v>
      </c>
      <c r="AX1965" s="13" t="s">
        <v>75</v>
      </c>
      <c r="AY1965" s="243" t="s">
        <v>183</v>
      </c>
    </row>
    <row r="1966" s="14" customFormat="1">
      <c r="A1966" s="14"/>
      <c r="B1966" s="244"/>
      <c r="C1966" s="245"/>
      <c r="D1966" s="235" t="s">
        <v>194</v>
      </c>
      <c r="E1966" s="246" t="s">
        <v>19</v>
      </c>
      <c r="F1966" s="247" t="s">
        <v>1399</v>
      </c>
      <c r="G1966" s="245"/>
      <c r="H1966" s="248">
        <v>15.060000000000001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194</v>
      </c>
      <c r="AU1966" s="254" t="s">
        <v>84</v>
      </c>
      <c r="AV1966" s="14" t="s">
        <v>84</v>
      </c>
      <c r="AW1966" s="14" t="s">
        <v>36</v>
      </c>
      <c r="AX1966" s="14" t="s">
        <v>75</v>
      </c>
      <c r="AY1966" s="254" t="s">
        <v>183</v>
      </c>
    </row>
    <row r="1967" s="15" customFormat="1">
      <c r="A1967" s="15"/>
      <c r="B1967" s="259"/>
      <c r="C1967" s="260"/>
      <c r="D1967" s="235" t="s">
        <v>194</v>
      </c>
      <c r="E1967" s="261" t="s">
        <v>19</v>
      </c>
      <c r="F1967" s="262" t="s">
        <v>320</v>
      </c>
      <c r="G1967" s="260"/>
      <c r="H1967" s="263">
        <v>828.61000000000001</v>
      </c>
      <c r="I1967" s="264"/>
      <c r="J1967" s="260"/>
      <c r="K1967" s="260"/>
      <c r="L1967" s="265"/>
      <c r="M1967" s="266"/>
      <c r="N1967" s="267"/>
      <c r="O1967" s="267"/>
      <c r="P1967" s="267"/>
      <c r="Q1967" s="267"/>
      <c r="R1967" s="267"/>
      <c r="S1967" s="267"/>
      <c r="T1967" s="268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69" t="s">
        <v>194</v>
      </c>
      <c r="AU1967" s="269" t="s">
        <v>84</v>
      </c>
      <c r="AV1967" s="15" t="s">
        <v>190</v>
      </c>
      <c r="AW1967" s="15" t="s">
        <v>36</v>
      </c>
      <c r="AX1967" s="15" t="s">
        <v>82</v>
      </c>
      <c r="AY1967" s="269" t="s">
        <v>183</v>
      </c>
    </row>
    <row r="1968" s="2" customFormat="1" ht="16.5" customHeight="1">
      <c r="A1968" s="40"/>
      <c r="B1968" s="41"/>
      <c r="C1968" s="270" t="s">
        <v>1983</v>
      </c>
      <c r="D1968" s="270" t="s">
        <v>348</v>
      </c>
      <c r="E1968" s="271" t="s">
        <v>1984</v>
      </c>
      <c r="F1968" s="272" t="s">
        <v>1985</v>
      </c>
      <c r="G1968" s="273" t="s">
        <v>304</v>
      </c>
      <c r="H1968" s="274">
        <v>845.58000000000004</v>
      </c>
      <c r="I1968" s="275"/>
      <c r="J1968" s="276">
        <f>ROUND(I1968*H1968,2)</f>
        <v>0</v>
      </c>
      <c r="K1968" s="272" t="s">
        <v>189</v>
      </c>
      <c r="L1968" s="277"/>
      <c r="M1968" s="278" t="s">
        <v>19</v>
      </c>
      <c r="N1968" s="279" t="s">
        <v>46</v>
      </c>
      <c r="O1968" s="86"/>
      <c r="P1968" s="224">
        <f>O1968*H1968</f>
        <v>0</v>
      </c>
      <c r="Q1968" s="224">
        <v>0.0035999999999999999</v>
      </c>
      <c r="R1968" s="224">
        <f>Q1968*H1968</f>
        <v>3.0440879999999999</v>
      </c>
      <c r="S1968" s="224">
        <v>0</v>
      </c>
      <c r="T1968" s="225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6" t="s">
        <v>370</v>
      </c>
      <c r="AT1968" s="226" t="s">
        <v>348</v>
      </c>
      <c r="AU1968" s="226" t="s">
        <v>84</v>
      </c>
      <c r="AY1968" s="19" t="s">
        <v>183</v>
      </c>
      <c r="BE1968" s="227">
        <f>IF(N1968="základní",J1968,0)</f>
        <v>0</v>
      </c>
      <c r="BF1968" s="227">
        <f>IF(N1968="snížená",J1968,0)</f>
        <v>0</v>
      </c>
      <c r="BG1968" s="227">
        <f>IF(N1968="zákl. přenesená",J1968,0)</f>
        <v>0</v>
      </c>
      <c r="BH1968" s="227">
        <f>IF(N1968="sníž. přenesená",J1968,0)</f>
        <v>0</v>
      </c>
      <c r="BI1968" s="227">
        <f>IF(N1968="nulová",J1968,0)</f>
        <v>0</v>
      </c>
      <c r="BJ1968" s="19" t="s">
        <v>82</v>
      </c>
      <c r="BK1968" s="227">
        <f>ROUND(I1968*H1968,2)</f>
        <v>0</v>
      </c>
      <c r="BL1968" s="19" t="s">
        <v>277</v>
      </c>
      <c r="BM1968" s="226" t="s">
        <v>1986</v>
      </c>
    </row>
    <row r="1969" s="14" customFormat="1">
      <c r="A1969" s="14"/>
      <c r="B1969" s="244"/>
      <c r="C1969" s="245"/>
      <c r="D1969" s="235" t="s">
        <v>194</v>
      </c>
      <c r="E1969" s="245"/>
      <c r="F1969" s="247" t="s">
        <v>1987</v>
      </c>
      <c r="G1969" s="245"/>
      <c r="H1969" s="248">
        <v>845.58000000000004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194</v>
      </c>
      <c r="AU1969" s="254" t="s">
        <v>84</v>
      </c>
      <c r="AV1969" s="14" t="s">
        <v>84</v>
      </c>
      <c r="AW1969" s="14" t="s">
        <v>4</v>
      </c>
      <c r="AX1969" s="14" t="s">
        <v>82</v>
      </c>
      <c r="AY1969" s="254" t="s">
        <v>183</v>
      </c>
    </row>
    <row r="1970" s="2" customFormat="1" ht="24.15" customHeight="1">
      <c r="A1970" s="40"/>
      <c r="B1970" s="41"/>
      <c r="C1970" s="215" t="s">
        <v>1988</v>
      </c>
      <c r="D1970" s="215" t="s">
        <v>185</v>
      </c>
      <c r="E1970" s="216" t="s">
        <v>1989</v>
      </c>
      <c r="F1970" s="217" t="s">
        <v>1990</v>
      </c>
      <c r="G1970" s="218" t="s">
        <v>304</v>
      </c>
      <c r="H1970" s="219">
        <v>791</v>
      </c>
      <c r="I1970" s="220"/>
      <c r="J1970" s="221">
        <f>ROUND(I1970*H1970,2)</f>
        <v>0</v>
      </c>
      <c r="K1970" s="217" t="s">
        <v>189</v>
      </c>
      <c r="L1970" s="46"/>
      <c r="M1970" s="222" t="s">
        <v>19</v>
      </c>
      <c r="N1970" s="223" t="s">
        <v>46</v>
      </c>
      <c r="O1970" s="86"/>
      <c r="P1970" s="224">
        <f>O1970*H1970</f>
        <v>0</v>
      </c>
      <c r="Q1970" s="224">
        <v>0</v>
      </c>
      <c r="R1970" s="224">
        <f>Q1970*H1970</f>
        <v>0</v>
      </c>
      <c r="S1970" s="224">
        <v>0</v>
      </c>
      <c r="T1970" s="225">
        <f>S1970*H1970</f>
        <v>0</v>
      </c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R1970" s="226" t="s">
        <v>277</v>
      </c>
      <c r="AT1970" s="226" t="s">
        <v>185</v>
      </c>
      <c r="AU1970" s="226" t="s">
        <v>84</v>
      </c>
      <c r="AY1970" s="19" t="s">
        <v>183</v>
      </c>
      <c r="BE1970" s="227">
        <f>IF(N1970="základní",J1970,0)</f>
        <v>0</v>
      </c>
      <c r="BF1970" s="227">
        <f>IF(N1970="snížená",J1970,0)</f>
        <v>0</v>
      </c>
      <c r="BG1970" s="227">
        <f>IF(N1970="zákl. přenesená",J1970,0)</f>
        <v>0</v>
      </c>
      <c r="BH1970" s="227">
        <f>IF(N1970="sníž. přenesená",J1970,0)</f>
        <v>0</v>
      </c>
      <c r="BI1970" s="227">
        <f>IF(N1970="nulová",J1970,0)</f>
        <v>0</v>
      </c>
      <c r="BJ1970" s="19" t="s">
        <v>82</v>
      </c>
      <c r="BK1970" s="227">
        <f>ROUND(I1970*H1970,2)</f>
        <v>0</v>
      </c>
      <c r="BL1970" s="19" t="s">
        <v>277</v>
      </c>
      <c r="BM1970" s="226" t="s">
        <v>1991</v>
      </c>
    </row>
    <row r="1971" s="2" customFormat="1">
      <c r="A1971" s="40"/>
      <c r="B1971" s="41"/>
      <c r="C1971" s="42"/>
      <c r="D1971" s="228" t="s">
        <v>192</v>
      </c>
      <c r="E1971" s="42"/>
      <c r="F1971" s="229" t="s">
        <v>1992</v>
      </c>
      <c r="G1971" s="42"/>
      <c r="H1971" s="42"/>
      <c r="I1971" s="230"/>
      <c r="J1971" s="42"/>
      <c r="K1971" s="42"/>
      <c r="L1971" s="46"/>
      <c r="M1971" s="231"/>
      <c r="N1971" s="232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192</v>
      </c>
      <c r="AU1971" s="19" t="s">
        <v>84</v>
      </c>
    </row>
    <row r="1972" s="13" customFormat="1">
      <c r="A1972" s="13"/>
      <c r="B1972" s="233"/>
      <c r="C1972" s="234"/>
      <c r="D1972" s="235" t="s">
        <v>194</v>
      </c>
      <c r="E1972" s="236" t="s">
        <v>19</v>
      </c>
      <c r="F1972" s="237" t="s">
        <v>1929</v>
      </c>
      <c r="G1972" s="234"/>
      <c r="H1972" s="236" t="s">
        <v>19</v>
      </c>
      <c r="I1972" s="238"/>
      <c r="J1972" s="234"/>
      <c r="K1972" s="234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194</v>
      </c>
      <c r="AU1972" s="243" t="s">
        <v>84</v>
      </c>
      <c r="AV1972" s="13" t="s">
        <v>82</v>
      </c>
      <c r="AW1972" s="13" t="s">
        <v>36</v>
      </c>
      <c r="AX1972" s="13" t="s">
        <v>75</v>
      </c>
      <c r="AY1972" s="243" t="s">
        <v>183</v>
      </c>
    </row>
    <row r="1973" s="13" customFormat="1">
      <c r="A1973" s="13"/>
      <c r="B1973" s="233"/>
      <c r="C1973" s="234"/>
      <c r="D1973" s="235" t="s">
        <v>194</v>
      </c>
      <c r="E1973" s="236" t="s">
        <v>19</v>
      </c>
      <c r="F1973" s="237" t="s">
        <v>1930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194</v>
      </c>
      <c r="AU1973" s="243" t="s">
        <v>84</v>
      </c>
      <c r="AV1973" s="13" t="s">
        <v>82</v>
      </c>
      <c r="AW1973" s="13" t="s">
        <v>36</v>
      </c>
      <c r="AX1973" s="13" t="s">
        <v>75</v>
      </c>
      <c r="AY1973" s="243" t="s">
        <v>183</v>
      </c>
    </row>
    <row r="1974" s="13" customFormat="1">
      <c r="A1974" s="13"/>
      <c r="B1974" s="233"/>
      <c r="C1974" s="234"/>
      <c r="D1974" s="235" t="s">
        <v>194</v>
      </c>
      <c r="E1974" s="236" t="s">
        <v>19</v>
      </c>
      <c r="F1974" s="237" t="s">
        <v>902</v>
      </c>
      <c r="G1974" s="234"/>
      <c r="H1974" s="236" t="s">
        <v>19</v>
      </c>
      <c r="I1974" s="238"/>
      <c r="J1974" s="234"/>
      <c r="K1974" s="234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194</v>
      </c>
      <c r="AU1974" s="243" t="s">
        <v>84</v>
      </c>
      <c r="AV1974" s="13" t="s">
        <v>82</v>
      </c>
      <c r="AW1974" s="13" t="s">
        <v>36</v>
      </c>
      <c r="AX1974" s="13" t="s">
        <v>75</v>
      </c>
      <c r="AY1974" s="243" t="s">
        <v>183</v>
      </c>
    </row>
    <row r="1975" s="13" customFormat="1">
      <c r="A1975" s="13"/>
      <c r="B1975" s="233"/>
      <c r="C1975" s="234"/>
      <c r="D1975" s="235" t="s">
        <v>194</v>
      </c>
      <c r="E1975" s="236" t="s">
        <v>19</v>
      </c>
      <c r="F1975" s="237" t="s">
        <v>903</v>
      </c>
      <c r="G1975" s="234"/>
      <c r="H1975" s="236" t="s">
        <v>19</v>
      </c>
      <c r="I1975" s="238"/>
      <c r="J1975" s="234"/>
      <c r="K1975" s="234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194</v>
      </c>
      <c r="AU1975" s="243" t="s">
        <v>84</v>
      </c>
      <c r="AV1975" s="13" t="s">
        <v>82</v>
      </c>
      <c r="AW1975" s="13" t="s">
        <v>36</v>
      </c>
      <c r="AX1975" s="13" t="s">
        <v>75</v>
      </c>
      <c r="AY1975" s="243" t="s">
        <v>183</v>
      </c>
    </row>
    <row r="1976" s="13" customFormat="1">
      <c r="A1976" s="13"/>
      <c r="B1976" s="233"/>
      <c r="C1976" s="234"/>
      <c r="D1976" s="235" t="s">
        <v>194</v>
      </c>
      <c r="E1976" s="236" t="s">
        <v>19</v>
      </c>
      <c r="F1976" s="237" t="s">
        <v>904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194</v>
      </c>
      <c r="AU1976" s="243" t="s">
        <v>84</v>
      </c>
      <c r="AV1976" s="13" t="s">
        <v>82</v>
      </c>
      <c r="AW1976" s="13" t="s">
        <v>36</v>
      </c>
      <c r="AX1976" s="13" t="s">
        <v>75</v>
      </c>
      <c r="AY1976" s="243" t="s">
        <v>183</v>
      </c>
    </row>
    <row r="1977" s="13" customFormat="1">
      <c r="A1977" s="13"/>
      <c r="B1977" s="233"/>
      <c r="C1977" s="234"/>
      <c r="D1977" s="235" t="s">
        <v>194</v>
      </c>
      <c r="E1977" s="236" t="s">
        <v>19</v>
      </c>
      <c r="F1977" s="237" t="s">
        <v>905</v>
      </c>
      <c r="G1977" s="234"/>
      <c r="H1977" s="236" t="s">
        <v>19</v>
      </c>
      <c r="I1977" s="238"/>
      <c r="J1977" s="234"/>
      <c r="K1977" s="234"/>
      <c r="L1977" s="239"/>
      <c r="M1977" s="240"/>
      <c r="N1977" s="241"/>
      <c r="O1977" s="241"/>
      <c r="P1977" s="241"/>
      <c r="Q1977" s="241"/>
      <c r="R1977" s="241"/>
      <c r="S1977" s="241"/>
      <c r="T1977" s="242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3" t="s">
        <v>194</v>
      </c>
      <c r="AU1977" s="243" t="s">
        <v>84</v>
      </c>
      <c r="AV1977" s="13" t="s">
        <v>82</v>
      </c>
      <c r="AW1977" s="13" t="s">
        <v>36</v>
      </c>
      <c r="AX1977" s="13" t="s">
        <v>75</v>
      </c>
      <c r="AY1977" s="243" t="s">
        <v>183</v>
      </c>
    </row>
    <row r="1978" s="13" customFormat="1">
      <c r="A1978" s="13"/>
      <c r="B1978" s="233"/>
      <c r="C1978" s="234"/>
      <c r="D1978" s="235" t="s">
        <v>194</v>
      </c>
      <c r="E1978" s="236" t="s">
        <v>19</v>
      </c>
      <c r="F1978" s="237" t="s">
        <v>906</v>
      </c>
      <c r="G1978" s="234"/>
      <c r="H1978" s="236" t="s">
        <v>19</v>
      </c>
      <c r="I1978" s="238"/>
      <c r="J1978" s="234"/>
      <c r="K1978" s="234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194</v>
      </c>
      <c r="AU1978" s="243" t="s">
        <v>84</v>
      </c>
      <c r="AV1978" s="13" t="s">
        <v>82</v>
      </c>
      <c r="AW1978" s="13" t="s">
        <v>36</v>
      </c>
      <c r="AX1978" s="13" t="s">
        <v>75</v>
      </c>
      <c r="AY1978" s="243" t="s">
        <v>183</v>
      </c>
    </row>
    <row r="1979" s="13" customFormat="1">
      <c r="A1979" s="13"/>
      <c r="B1979" s="233"/>
      <c r="C1979" s="234"/>
      <c r="D1979" s="235" t="s">
        <v>194</v>
      </c>
      <c r="E1979" s="236" t="s">
        <v>19</v>
      </c>
      <c r="F1979" s="237" t="s">
        <v>907</v>
      </c>
      <c r="G1979" s="234"/>
      <c r="H1979" s="236" t="s">
        <v>19</v>
      </c>
      <c r="I1979" s="238"/>
      <c r="J1979" s="234"/>
      <c r="K1979" s="234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194</v>
      </c>
      <c r="AU1979" s="243" t="s">
        <v>84</v>
      </c>
      <c r="AV1979" s="13" t="s">
        <v>82</v>
      </c>
      <c r="AW1979" s="13" t="s">
        <v>36</v>
      </c>
      <c r="AX1979" s="13" t="s">
        <v>75</v>
      </c>
      <c r="AY1979" s="243" t="s">
        <v>183</v>
      </c>
    </row>
    <row r="1980" s="13" customFormat="1">
      <c r="A1980" s="13"/>
      <c r="B1980" s="233"/>
      <c r="C1980" s="234"/>
      <c r="D1980" s="235" t="s">
        <v>194</v>
      </c>
      <c r="E1980" s="236" t="s">
        <v>19</v>
      </c>
      <c r="F1980" s="237" t="s">
        <v>1931</v>
      </c>
      <c r="G1980" s="234"/>
      <c r="H1980" s="236" t="s">
        <v>19</v>
      </c>
      <c r="I1980" s="238"/>
      <c r="J1980" s="234"/>
      <c r="K1980" s="234"/>
      <c r="L1980" s="239"/>
      <c r="M1980" s="240"/>
      <c r="N1980" s="241"/>
      <c r="O1980" s="241"/>
      <c r="P1980" s="241"/>
      <c r="Q1980" s="241"/>
      <c r="R1980" s="241"/>
      <c r="S1980" s="241"/>
      <c r="T1980" s="24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3" t="s">
        <v>194</v>
      </c>
      <c r="AU1980" s="243" t="s">
        <v>84</v>
      </c>
      <c r="AV1980" s="13" t="s">
        <v>82</v>
      </c>
      <c r="AW1980" s="13" t="s">
        <v>36</v>
      </c>
      <c r="AX1980" s="13" t="s">
        <v>75</v>
      </c>
      <c r="AY1980" s="243" t="s">
        <v>183</v>
      </c>
    </row>
    <row r="1981" s="13" customFormat="1">
      <c r="A1981" s="13"/>
      <c r="B1981" s="233"/>
      <c r="C1981" s="234"/>
      <c r="D1981" s="235" t="s">
        <v>194</v>
      </c>
      <c r="E1981" s="236" t="s">
        <v>19</v>
      </c>
      <c r="F1981" s="237" t="s">
        <v>911</v>
      </c>
      <c r="G1981" s="234"/>
      <c r="H1981" s="236" t="s">
        <v>19</v>
      </c>
      <c r="I1981" s="238"/>
      <c r="J1981" s="234"/>
      <c r="K1981" s="234"/>
      <c r="L1981" s="239"/>
      <c r="M1981" s="240"/>
      <c r="N1981" s="241"/>
      <c r="O1981" s="241"/>
      <c r="P1981" s="241"/>
      <c r="Q1981" s="241"/>
      <c r="R1981" s="241"/>
      <c r="S1981" s="241"/>
      <c r="T1981" s="24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3" t="s">
        <v>194</v>
      </c>
      <c r="AU1981" s="243" t="s">
        <v>84</v>
      </c>
      <c r="AV1981" s="13" t="s">
        <v>82</v>
      </c>
      <c r="AW1981" s="13" t="s">
        <v>36</v>
      </c>
      <c r="AX1981" s="13" t="s">
        <v>75</v>
      </c>
      <c r="AY1981" s="243" t="s">
        <v>183</v>
      </c>
    </row>
    <row r="1982" s="13" customFormat="1">
      <c r="A1982" s="13"/>
      <c r="B1982" s="233"/>
      <c r="C1982" s="234"/>
      <c r="D1982" s="235" t="s">
        <v>194</v>
      </c>
      <c r="E1982" s="236" t="s">
        <v>19</v>
      </c>
      <c r="F1982" s="237" t="s">
        <v>919</v>
      </c>
      <c r="G1982" s="234"/>
      <c r="H1982" s="236" t="s">
        <v>19</v>
      </c>
      <c r="I1982" s="238"/>
      <c r="J1982" s="234"/>
      <c r="K1982" s="234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194</v>
      </c>
      <c r="AU1982" s="243" t="s">
        <v>84</v>
      </c>
      <c r="AV1982" s="13" t="s">
        <v>82</v>
      </c>
      <c r="AW1982" s="13" t="s">
        <v>36</v>
      </c>
      <c r="AX1982" s="13" t="s">
        <v>75</v>
      </c>
      <c r="AY1982" s="243" t="s">
        <v>183</v>
      </c>
    </row>
    <row r="1983" s="13" customFormat="1">
      <c r="A1983" s="13"/>
      <c r="B1983" s="233"/>
      <c r="C1983" s="234"/>
      <c r="D1983" s="235" t="s">
        <v>194</v>
      </c>
      <c r="E1983" s="236" t="s">
        <v>19</v>
      </c>
      <c r="F1983" s="237" t="s">
        <v>913</v>
      </c>
      <c r="G1983" s="234"/>
      <c r="H1983" s="236" t="s">
        <v>19</v>
      </c>
      <c r="I1983" s="238"/>
      <c r="J1983" s="234"/>
      <c r="K1983" s="234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194</v>
      </c>
      <c r="AU1983" s="243" t="s">
        <v>84</v>
      </c>
      <c r="AV1983" s="13" t="s">
        <v>82</v>
      </c>
      <c r="AW1983" s="13" t="s">
        <v>36</v>
      </c>
      <c r="AX1983" s="13" t="s">
        <v>75</v>
      </c>
      <c r="AY1983" s="243" t="s">
        <v>183</v>
      </c>
    </row>
    <row r="1984" s="13" customFormat="1">
      <c r="A1984" s="13"/>
      <c r="B1984" s="233"/>
      <c r="C1984" s="234"/>
      <c r="D1984" s="235" t="s">
        <v>194</v>
      </c>
      <c r="E1984" s="236" t="s">
        <v>19</v>
      </c>
      <c r="F1984" s="237" t="s">
        <v>1932</v>
      </c>
      <c r="G1984" s="234"/>
      <c r="H1984" s="236" t="s">
        <v>19</v>
      </c>
      <c r="I1984" s="238"/>
      <c r="J1984" s="234"/>
      <c r="K1984" s="234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3" t="s">
        <v>194</v>
      </c>
      <c r="AU1984" s="243" t="s">
        <v>84</v>
      </c>
      <c r="AV1984" s="13" t="s">
        <v>82</v>
      </c>
      <c r="AW1984" s="13" t="s">
        <v>36</v>
      </c>
      <c r="AX1984" s="13" t="s">
        <v>75</v>
      </c>
      <c r="AY1984" s="243" t="s">
        <v>183</v>
      </c>
    </row>
    <row r="1985" s="13" customFormat="1">
      <c r="A1985" s="13"/>
      <c r="B1985" s="233"/>
      <c r="C1985" s="234"/>
      <c r="D1985" s="235" t="s">
        <v>194</v>
      </c>
      <c r="E1985" s="236" t="s">
        <v>19</v>
      </c>
      <c r="F1985" s="237" t="s">
        <v>1933</v>
      </c>
      <c r="G1985" s="234"/>
      <c r="H1985" s="236" t="s">
        <v>19</v>
      </c>
      <c r="I1985" s="238"/>
      <c r="J1985" s="234"/>
      <c r="K1985" s="234"/>
      <c r="L1985" s="239"/>
      <c r="M1985" s="240"/>
      <c r="N1985" s="241"/>
      <c r="O1985" s="241"/>
      <c r="P1985" s="241"/>
      <c r="Q1985" s="241"/>
      <c r="R1985" s="241"/>
      <c r="S1985" s="241"/>
      <c r="T1985" s="242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3" t="s">
        <v>194</v>
      </c>
      <c r="AU1985" s="243" t="s">
        <v>84</v>
      </c>
      <c r="AV1985" s="13" t="s">
        <v>82</v>
      </c>
      <c r="AW1985" s="13" t="s">
        <v>36</v>
      </c>
      <c r="AX1985" s="13" t="s">
        <v>75</v>
      </c>
      <c r="AY1985" s="243" t="s">
        <v>183</v>
      </c>
    </row>
    <row r="1986" s="14" customFormat="1">
      <c r="A1986" s="14"/>
      <c r="B1986" s="244"/>
      <c r="C1986" s="245"/>
      <c r="D1986" s="235" t="s">
        <v>194</v>
      </c>
      <c r="E1986" s="246" t="s">
        <v>19</v>
      </c>
      <c r="F1986" s="247" t="s">
        <v>1934</v>
      </c>
      <c r="G1986" s="245"/>
      <c r="H1986" s="248">
        <v>791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194</v>
      </c>
      <c r="AU1986" s="254" t="s">
        <v>84</v>
      </c>
      <c r="AV1986" s="14" t="s">
        <v>84</v>
      </c>
      <c r="AW1986" s="14" t="s">
        <v>36</v>
      </c>
      <c r="AX1986" s="14" t="s">
        <v>75</v>
      </c>
      <c r="AY1986" s="254" t="s">
        <v>183</v>
      </c>
    </row>
    <row r="1987" s="15" customFormat="1">
      <c r="A1987" s="15"/>
      <c r="B1987" s="259"/>
      <c r="C1987" s="260"/>
      <c r="D1987" s="235" t="s">
        <v>194</v>
      </c>
      <c r="E1987" s="261" t="s">
        <v>19</v>
      </c>
      <c r="F1987" s="262" t="s">
        <v>320</v>
      </c>
      <c r="G1987" s="260"/>
      <c r="H1987" s="263">
        <v>791</v>
      </c>
      <c r="I1987" s="264"/>
      <c r="J1987" s="260"/>
      <c r="K1987" s="260"/>
      <c r="L1987" s="265"/>
      <c r="M1987" s="266"/>
      <c r="N1987" s="267"/>
      <c r="O1987" s="267"/>
      <c r="P1987" s="267"/>
      <c r="Q1987" s="267"/>
      <c r="R1987" s="267"/>
      <c r="S1987" s="267"/>
      <c r="T1987" s="268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9" t="s">
        <v>194</v>
      </c>
      <c r="AU1987" s="269" t="s">
        <v>84</v>
      </c>
      <c r="AV1987" s="15" t="s">
        <v>190</v>
      </c>
      <c r="AW1987" s="15" t="s">
        <v>36</v>
      </c>
      <c r="AX1987" s="15" t="s">
        <v>82</v>
      </c>
      <c r="AY1987" s="269" t="s">
        <v>183</v>
      </c>
    </row>
    <row r="1988" s="2" customFormat="1" ht="16.5" customHeight="1">
      <c r="A1988" s="40"/>
      <c r="B1988" s="41"/>
      <c r="C1988" s="270" t="s">
        <v>1993</v>
      </c>
      <c r="D1988" s="270" t="s">
        <v>348</v>
      </c>
      <c r="E1988" s="271" t="s">
        <v>978</v>
      </c>
      <c r="F1988" s="272" t="s">
        <v>979</v>
      </c>
      <c r="G1988" s="273" t="s">
        <v>304</v>
      </c>
      <c r="H1988" s="274">
        <v>1613.6400000000001</v>
      </c>
      <c r="I1988" s="275"/>
      <c r="J1988" s="276">
        <f>ROUND(I1988*H1988,2)</f>
        <v>0</v>
      </c>
      <c r="K1988" s="272" t="s">
        <v>189</v>
      </c>
      <c r="L1988" s="277"/>
      <c r="M1988" s="278" t="s">
        <v>19</v>
      </c>
      <c r="N1988" s="279" t="s">
        <v>46</v>
      </c>
      <c r="O1988" s="86"/>
      <c r="P1988" s="224">
        <f>O1988*H1988</f>
        <v>0</v>
      </c>
      <c r="Q1988" s="224">
        <v>0.020060000000000001</v>
      </c>
      <c r="R1988" s="224">
        <f>Q1988*H1988</f>
        <v>32.369618400000007</v>
      </c>
      <c r="S1988" s="224">
        <v>0</v>
      </c>
      <c r="T1988" s="225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26" t="s">
        <v>370</v>
      </c>
      <c r="AT1988" s="226" t="s">
        <v>348</v>
      </c>
      <c r="AU1988" s="226" t="s">
        <v>84</v>
      </c>
      <c r="AY1988" s="19" t="s">
        <v>183</v>
      </c>
      <c r="BE1988" s="227">
        <f>IF(N1988="základní",J1988,0)</f>
        <v>0</v>
      </c>
      <c r="BF1988" s="227">
        <f>IF(N1988="snížená",J1988,0)</f>
        <v>0</v>
      </c>
      <c r="BG1988" s="227">
        <f>IF(N1988="zákl. přenesená",J1988,0)</f>
        <v>0</v>
      </c>
      <c r="BH1988" s="227">
        <f>IF(N1988="sníž. přenesená",J1988,0)</f>
        <v>0</v>
      </c>
      <c r="BI1988" s="227">
        <f>IF(N1988="nulová",J1988,0)</f>
        <v>0</v>
      </c>
      <c r="BJ1988" s="19" t="s">
        <v>82</v>
      </c>
      <c r="BK1988" s="227">
        <f>ROUND(I1988*H1988,2)</f>
        <v>0</v>
      </c>
      <c r="BL1988" s="19" t="s">
        <v>277</v>
      </c>
      <c r="BM1988" s="226" t="s">
        <v>1994</v>
      </c>
    </row>
    <row r="1989" s="14" customFormat="1">
      <c r="A1989" s="14"/>
      <c r="B1989" s="244"/>
      <c r="C1989" s="245"/>
      <c r="D1989" s="235" t="s">
        <v>194</v>
      </c>
      <c r="E1989" s="245"/>
      <c r="F1989" s="247" t="s">
        <v>1995</v>
      </c>
      <c r="G1989" s="245"/>
      <c r="H1989" s="248">
        <v>1613.6400000000001</v>
      </c>
      <c r="I1989" s="249"/>
      <c r="J1989" s="245"/>
      <c r="K1989" s="245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4" t="s">
        <v>194</v>
      </c>
      <c r="AU1989" s="254" t="s">
        <v>84</v>
      </c>
      <c r="AV1989" s="14" t="s">
        <v>84</v>
      </c>
      <c r="AW1989" s="14" t="s">
        <v>4</v>
      </c>
      <c r="AX1989" s="14" t="s">
        <v>82</v>
      </c>
      <c r="AY1989" s="254" t="s">
        <v>183</v>
      </c>
    </row>
    <row r="1990" s="2" customFormat="1" ht="24.15" customHeight="1">
      <c r="A1990" s="40"/>
      <c r="B1990" s="41"/>
      <c r="C1990" s="215" t="s">
        <v>1996</v>
      </c>
      <c r="D1990" s="215" t="s">
        <v>185</v>
      </c>
      <c r="E1990" s="216" t="s">
        <v>1997</v>
      </c>
      <c r="F1990" s="217" t="s">
        <v>1998</v>
      </c>
      <c r="G1990" s="218" t="s">
        <v>304</v>
      </c>
      <c r="H1990" s="219">
        <v>791</v>
      </c>
      <c r="I1990" s="220"/>
      <c r="J1990" s="221">
        <f>ROUND(I1990*H1990,2)</f>
        <v>0</v>
      </c>
      <c r="K1990" s="217" t="s">
        <v>189</v>
      </c>
      <c r="L1990" s="46"/>
      <c r="M1990" s="222" t="s">
        <v>19</v>
      </c>
      <c r="N1990" s="223" t="s">
        <v>46</v>
      </c>
      <c r="O1990" s="86"/>
      <c r="P1990" s="224">
        <f>O1990*H1990</f>
        <v>0</v>
      </c>
      <c r="Q1990" s="224">
        <v>8.4599999999999996E-05</v>
      </c>
      <c r="R1990" s="224">
        <f>Q1990*H1990</f>
        <v>0.066918599999999995</v>
      </c>
      <c r="S1990" s="224">
        <v>0</v>
      </c>
      <c r="T1990" s="225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26" t="s">
        <v>277</v>
      </c>
      <c r="AT1990" s="226" t="s">
        <v>185</v>
      </c>
      <c r="AU1990" s="226" t="s">
        <v>84</v>
      </c>
      <c r="AY1990" s="19" t="s">
        <v>183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19" t="s">
        <v>82</v>
      </c>
      <c r="BK1990" s="227">
        <f>ROUND(I1990*H1990,2)</f>
        <v>0</v>
      </c>
      <c r="BL1990" s="19" t="s">
        <v>277</v>
      </c>
      <c r="BM1990" s="226" t="s">
        <v>1999</v>
      </c>
    </row>
    <row r="1991" s="2" customFormat="1">
      <c r="A1991" s="40"/>
      <c r="B1991" s="41"/>
      <c r="C1991" s="42"/>
      <c r="D1991" s="228" t="s">
        <v>192</v>
      </c>
      <c r="E1991" s="42"/>
      <c r="F1991" s="229" t="s">
        <v>2000</v>
      </c>
      <c r="G1991" s="42"/>
      <c r="H1991" s="42"/>
      <c r="I1991" s="230"/>
      <c r="J1991" s="42"/>
      <c r="K1991" s="42"/>
      <c r="L1991" s="46"/>
      <c r="M1991" s="231"/>
      <c r="N1991" s="232"/>
      <c r="O1991" s="86"/>
      <c r="P1991" s="86"/>
      <c r="Q1991" s="86"/>
      <c r="R1991" s="86"/>
      <c r="S1991" s="86"/>
      <c r="T1991" s="87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9" t="s">
        <v>192</v>
      </c>
      <c r="AU1991" s="19" t="s">
        <v>84</v>
      </c>
    </row>
    <row r="1992" s="13" customFormat="1">
      <c r="A1992" s="13"/>
      <c r="B1992" s="233"/>
      <c r="C1992" s="234"/>
      <c r="D1992" s="235" t="s">
        <v>194</v>
      </c>
      <c r="E1992" s="236" t="s">
        <v>19</v>
      </c>
      <c r="F1992" s="237" t="s">
        <v>1929</v>
      </c>
      <c r="G1992" s="234"/>
      <c r="H1992" s="236" t="s">
        <v>19</v>
      </c>
      <c r="I1992" s="238"/>
      <c r="J1992" s="234"/>
      <c r="K1992" s="234"/>
      <c r="L1992" s="239"/>
      <c r="M1992" s="240"/>
      <c r="N1992" s="241"/>
      <c r="O1992" s="241"/>
      <c r="P1992" s="241"/>
      <c r="Q1992" s="241"/>
      <c r="R1992" s="241"/>
      <c r="S1992" s="241"/>
      <c r="T1992" s="242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3" t="s">
        <v>194</v>
      </c>
      <c r="AU1992" s="243" t="s">
        <v>84</v>
      </c>
      <c r="AV1992" s="13" t="s">
        <v>82</v>
      </c>
      <c r="AW1992" s="13" t="s">
        <v>36</v>
      </c>
      <c r="AX1992" s="13" t="s">
        <v>75</v>
      </c>
      <c r="AY1992" s="243" t="s">
        <v>183</v>
      </c>
    </row>
    <row r="1993" s="13" customFormat="1">
      <c r="A1993" s="13"/>
      <c r="B1993" s="233"/>
      <c r="C1993" s="234"/>
      <c r="D1993" s="235" t="s">
        <v>194</v>
      </c>
      <c r="E1993" s="236" t="s">
        <v>19</v>
      </c>
      <c r="F1993" s="237" t="s">
        <v>1930</v>
      </c>
      <c r="G1993" s="234"/>
      <c r="H1993" s="236" t="s">
        <v>19</v>
      </c>
      <c r="I1993" s="238"/>
      <c r="J1993" s="234"/>
      <c r="K1993" s="234"/>
      <c r="L1993" s="239"/>
      <c r="M1993" s="240"/>
      <c r="N1993" s="241"/>
      <c r="O1993" s="241"/>
      <c r="P1993" s="241"/>
      <c r="Q1993" s="241"/>
      <c r="R1993" s="241"/>
      <c r="S1993" s="241"/>
      <c r="T1993" s="242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3" t="s">
        <v>194</v>
      </c>
      <c r="AU1993" s="243" t="s">
        <v>84</v>
      </c>
      <c r="AV1993" s="13" t="s">
        <v>82</v>
      </c>
      <c r="AW1993" s="13" t="s">
        <v>36</v>
      </c>
      <c r="AX1993" s="13" t="s">
        <v>75</v>
      </c>
      <c r="AY1993" s="243" t="s">
        <v>183</v>
      </c>
    </row>
    <row r="1994" s="13" customFormat="1">
      <c r="A1994" s="13"/>
      <c r="B1994" s="233"/>
      <c r="C1994" s="234"/>
      <c r="D1994" s="235" t="s">
        <v>194</v>
      </c>
      <c r="E1994" s="236" t="s">
        <v>19</v>
      </c>
      <c r="F1994" s="237" t="s">
        <v>902</v>
      </c>
      <c r="G1994" s="234"/>
      <c r="H1994" s="236" t="s">
        <v>19</v>
      </c>
      <c r="I1994" s="238"/>
      <c r="J1994" s="234"/>
      <c r="K1994" s="234"/>
      <c r="L1994" s="239"/>
      <c r="M1994" s="240"/>
      <c r="N1994" s="241"/>
      <c r="O1994" s="241"/>
      <c r="P1994" s="241"/>
      <c r="Q1994" s="241"/>
      <c r="R1994" s="241"/>
      <c r="S1994" s="241"/>
      <c r="T1994" s="242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3" t="s">
        <v>194</v>
      </c>
      <c r="AU1994" s="243" t="s">
        <v>84</v>
      </c>
      <c r="AV1994" s="13" t="s">
        <v>82</v>
      </c>
      <c r="AW1994" s="13" t="s">
        <v>36</v>
      </c>
      <c r="AX1994" s="13" t="s">
        <v>75</v>
      </c>
      <c r="AY1994" s="243" t="s">
        <v>183</v>
      </c>
    </row>
    <row r="1995" s="13" customFormat="1">
      <c r="A1995" s="13"/>
      <c r="B1995" s="233"/>
      <c r="C1995" s="234"/>
      <c r="D1995" s="235" t="s">
        <v>194</v>
      </c>
      <c r="E1995" s="236" t="s">
        <v>19</v>
      </c>
      <c r="F1995" s="237" t="s">
        <v>903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194</v>
      </c>
      <c r="AU1995" s="243" t="s">
        <v>84</v>
      </c>
      <c r="AV1995" s="13" t="s">
        <v>82</v>
      </c>
      <c r="AW1995" s="13" t="s">
        <v>36</v>
      </c>
      <c r="AX1995" s="13" t="s">
        <v>75</v>
      </c>
      <c r="AY1995" s="243" t="s">
        <v>183</v>
      </c>
    </row>
    <row r="1996" s="13" customFormat="1">
      <c r="A1996" s="13"/>
      <c r="B1996" s="233"/>
      <c r="C1996" s="234"/>
      <c r="D1996" s="235" t="s">
        <v>194</v>
      </c>
      <c r="E1996" s="236" t="s">
        <v>19</v>
      </c>
      <c r="F1996" s="237" t="s">
        <v>904</v>
      </c>
      <c r="G1996" s="234"/>
      <c r="H1996" s="236" t="s">
        <v>19</v>
      </c>
      <c r="I1996" s="238"/>
      <c r="J1996" s="234"/>
      <c r="K1996" s="234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194</v>
      </c>
      <c r="AU1996" s="243" t="s">
        <v>84</v>
      </c>
      <c r="AV1996" s="13" t="s">
        <v>82</v>
      </c>
      <c r="AW1996" s="13" t="s">
        <v>36</v>
      </c>
      <c r="AX1996" s="13" t="s">
        <v>75</v>
      </c>
      <c r="AY1996" s="243" t="s">
        <v>183</v>
      </c>
    </row>
    <row r="1997" s="13" customFormat="1">
      <c r="A1997" s="13"/>
      <c r="B1997" s="233"/>
      <c r="C1997" s="234"/>
      <c r="D1997" s="235" t="s">
        <v>194</v>
      </c>
      <c r="E1997" s="236" t="s">
        <v>19</v>
      </c>
      <c r="F1997" s="237" t="s">
        <v>905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194</v>
      </c>
      <c r="AU1997" s="243" t="s">
        <v>84</v>
      </c>
      <c r="AV1997" s="13" t="s">
        <v>82</v>
      </c>
      <c r="AW1997" s="13" t="s">
        <v>36</v>
      </c>
      <c r="AX1997" s="13" t="s">
        <v>75</v>
      </c>
      <c r="AY1997" s="243" t="s">
        <v>183</v>
      </c>
    </row>
    <row r="1998" s="13" customFormat="1">
      <c r="A1998" s="13"/>
      <c r="B1998" s="233"/>
      <c r="C1998" s="234"/>
      <c r="D1998" s="235" t="s">
        <v>194</v>
      </c>
      <c r="E1998" s="236" t="s">
        <v>19</v>
      </c>
      <c r="F1998" s="237" t="s">
        <v>906</v>
      </c>
      <c r="G1998" s="234"/>
      <c r="H1998" s="236" t="s">
        <v>19</v>
      </c>
      <c r="I1998" s="238"/>
      <c r="J1998" s="234"/>
      <c r="K1998" s="234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194</v>
      </c>
      <c r="AU1998" s="243" t="s">
        <v>84</v>
      </c>
      <c r="AV1998" s="13" t="s">
        <v>82</v>
      </c>
      <c r="AW1998" s="13" t="s">
        <v>36</v>
      </c>
      <c r="AX1998" s="13" t="s">
        <v>75</v>
      </c>
      <c r="AY1998" s="243" t="s">
        <v>183</v>
      </c>
    </row>
    <row r="1999" s="13" customFormat="1">
      <c r="A1999" s="13"/>
      <c r="B1999" s="233"/>
      <c r="C1999" s="234"/>
      <c r="D1999" s="235" t="s">
        <v>194</v>
      </c>
      <c r="E1999" s="236" t="s">
        <v>19</v>
      </c>
      <c r="F1999" s="237" t="s">
        <v>907</v>
      </c>
      <c r="G1999" s="234"/>
      <c r="H1999" s="236" t="s">
        <v>19</v>
      </c>
      <c r="I1999" s="238"/>
      <c r="J1999" s="234"/>
      <c r="K1999" s="234"/>
      <c r="L1999" s="239"/>
      <c r="M1999" s="240"/>
      <c r="N1999" s="241"/>
      <c r="O1999" s="241"/>
      <c r="P1999" s="241"/>
      <c r="Q1999" s="241"/>
      <c r="R1999" s="241"/>
      <c r="S1999" s="241"/>
      <c r="T1999" s="242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3" t="s">
        <v>194</v>
      </c>
      <c r="AU1999" s="243" t="s">
        <v>84</v>
      </c>
      <c r="AV1999" s="13" t="s">
        <v>82</v>
      </c>
      <c r="AW1999" s="13" t="s">
        <v>36</v>
      </c>
      <c r="AX1999" s="13" t="s">
        <v>75</v>
      </c>
      <c r="AY1999" s="243" t="s">
        <v>183</v>
      </c>
    </row>
    <row r="2000" s="13" customFormat="1">
      <c r="A2000" s="13"/>
      <c r="B2000" s="233"/>
      <c r="C2000" s="234"/>
      <c r="D2000" s="235" t="s">
        <v>194</v>
      </c>
      <c r="E2000" s="236" t="s">
        <v>19</v>
      </c>
      <c r="F2000" s="237" t="s">
        <v>1931</v>
      </c>
      <c r="G2000" s="234"/>
      <c r="H2000" s="236" t="s">
        <v>19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3" t="s">
        <v>194</v>
      </c>
      <c r="AU2000" s="243" t="s">
        <v>84</v>
      </c>
      <c r="AV2000" s="13" t="s">
        <v>82</v>
      </c>
      <c r="AW2000" s="13" t="s">
        <v>36</v>
      </c>
      <c r="AX2000" s="13" t="s">
        <v>75</v>
      </c>
      <c r="AY2000" s="243" t="s">
        <v>183</v>
      </c>
    </row>
    <row r="2001" s="13" customFormat="1">
      <c r="A2001" s="13"/>
      <c r="B2001" s="233"/>
      <c r="C2001" s="234"/>
      <c r="D2001" s="235" t="s">
        <v>194</v>
      </c>
      <c r="E2001" s="236" t="s">
        <v>19</v>
      </c>
      <c r="F2001" s="237" t="s">
        <v>911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194</v>
      </c>
      <c r="AU2001" s="243" t="s">
        <v>84</v>
      </c>
      <c r="AV2001" s="13" t="s">
        <v>82</v>
      </c>
      <c r="AW2001" s="13" t="s">
        <v>36</v>
      </c>
      <c r="AX2001" s="13" t="s">
        <v>75</v>
      </c>
      <c r="AY2001" s="243" t="s">
        <v>183</v>
      </c>
    </row>
    <row r="2002" s="13" customFormat="1">
      <c r="A2002" s="13"/>
      <c r="B2002" s="233"/>
      <c r="C2002" s="234"/>
      <c r="D2002" s="235" t="s">
        <v>194</v>
      </c>
      <c r="E2002" s="236" t="s">
        <v>19</v>
      </c>
      <c r="F2002" s="237" t="s">
        <v>919</v>
      </c>
      <c r="G2002" s="234"/>
      <c r="H2002" s="236" t="s">
        <v>19</v>
      </c>
      <c r="I2002" s="238"/>
      <c r="J2002" s="234"/>
      <c r="K2002" s="234"/>
      <c r="L2002" s="239"/>
      <c r="M2002" s="240"/>
      <c r="N2002" s="241"/>
      <c r="O2002" s="241"/>
      <c r="P2002" s="241"/>
      <c r="Q2002" s="241"/>
      <c r="R2002" s="241"/>
      <c r="S2002" s="241"/>
      <c r="T2002" s="24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3" t="s">
        <v>194</v>
      </c>
      <c r="AU2002" s="243" t="s">
        <v>84</v>
      </c>
      <c r="AV2002" s="13" t="s">
        <v>82</v>
      </c>
      <c r="AW2002" s="13" t="s">
        <v>36</v>
      </c>
      <c r="AX2002" s="13" t="s">
        <v>75</v>
      </c>
      <c r="AY2002" s="243" t="s">
        <v>183</v>
      </c>
    </row>
    <row r="2003" s="13" customFormat="1">
      <c r="A2003" s="13"/>
      <c r="B2003" s="233"/>
      <c r="C2003" s="234"/>
      <c r="D2003" s="235" t="s">
        <v>194</v>
      </c>
      <c r="E2003" s="236" t="s">
        <v>19</v>
      </c>
      <c r="F2003" s="237" t="s">
        <v>913</v>
      </c>
      <c r="G2003" s="234"/>
      <c r="H2003" s="236" t="s">
        <v>19</v>
      </c>
      <c r="I2003" s="238"/>
      <c r="J2003" s="234"/>
      <c r="K2003" s="234"/>
      <c r="L2003" s="239"/>
      <c r="M2003" s="240"/>
      <c r="N2003" s="241"/>
      <c r="O2003" s="241"/>
      <c r="P2003" s="241"/>
      <c r="Q2003" s="241"/>
      <c r="R2003" s="241"/>
      <c r="S2003" s="241"/>
      <c r="T2003" s="242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3" t="s">
        <v>194</v>
      </c>
      <c r="AU2003" s="243" t="s">
        <v>84</v>
      </c>
      <c r="AV2003" s="13" t="s">
        <v>82</v>
      </c>
      <c r="AW2003" s="13" t="s">
        <v>36</v>
      </c>
      <c r="AX2003" s="13" t="s">
        <v>75</v>
      </c>
      <c r="AY2003" s="243" t="s">
        <v>183</v>
      </c>
    </row>
    <row r="2004" s="13" customFormat="1">
      <c r="A2004" s="13"/>
      <c r="B2004" s="233"/>
      <c r="C2004" s="234"/>
      <c r="D2004" s="235" t="s">
        <v>194</v>
      </c>
      <c r="E2004" s="236" t="s">
        <v>19</v>
      </c>
      <c r="F2004" s="237" t="s">
        <v>1932</v>
      </c>
      <c r="G2004" s="234"/>
      <c r="H2004" s="236" t="s">
        <v>19</v>
      </c>
      <c r="I2004" s="238"/>
      <c r="J2004" s="234"/>
      <c r="K2004" s="234"/>
      <c r="L2004" s="239"/>
      <c r="M2004" s="240"/>
      <c r="N2004" s="241"/>
      <c r="O2004" s="241"/>
      <c r="P2004" s="241"/>
      <c r="Q2004" s="241"/>
      <c r="R2004" s="241"/>
      <c r="S2004" s="241"/>
      <c r="T2004" s="242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3" t="s">
        <v>194</v>
      </c>
      <c r="AU2004" s="243" t="s">
        <v>84</v>
      </c>
      <c r="AV2004" s="13" t="s">
        <v>82</v>
      </c>
      <c r="AW2004" s="13" t="s">
        <v>36</v>
      </c>
      <c r="AX2004" s="13" t="s">
        <v>75</v>
      </c>
      <c r="AY2004" s="243" t="s">
        <v>183</v>
      </c>
    </row>
    <row r="2005" s="13" customFormat="1">
      <c r="A2005" s="13"/>
      <c r="B2005" s="233"/>
      <c r="C2005" s="234"/>
      <c r="D2005" s="235" t="s">
        <v>194</v>
      </c>
      <c r="E2005" s="236" t="s">
        <v>19</v>
      </c>
      <c r="F2005" s="237" t="s">
        <v>1933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194</v>
      </c>
      <c r="AU2005" s="243" t="s">
        <v>84</v>
      </c>
      <c r="AV2005" s="13" t="s">
        <v>82</v>
      </c>
      <c r="AW2005" s="13" t="s">
        <v>36</v>
      </c>
      <c r="AX2005" s="13" t="s">
        <v>75</v>
      </c>
      <c r="AY2005" s="243" t="s">
        <v>183</v>
      </c>
    </row>
    <row r="2006" s="14" customFormat="1">
      <c r="A2006" s="14"/>
      <c r="B2006" s="244"/>
      <c r="C2006" s="245"/>
      <c r="D2006" s="235" t="s">
        <v>194</v>
      </c>
      <c r="E2006" s="246" t="s">
        <v>19</v>
      </c>
      <c r="F2006" s="247" t="s">
        <v>1934</v>
      </c>
      <c r="G2006" s="245"/>
      <c r="H2006" s="248">
        <v>791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194</v>
      </c>
      <c r="AU2006" s="254" t="s">
        <v>84</v>
      </c>
      <c r="AV2006" s="14" t="s">
        <v>84</v>
      </c>
      <c r="AW2006" s="14" t="s">
        <v>36</v>
      </c>
      <c r="AX2006" s="14" t="s">
        <v>75</v>
      </c>
      <c r="AY2006" s="254" t="s">
        <v>183</v>
      </c>
    </row>
    <row r="2007" s="15" customFormat="1">
      <c r="A2007" s="15"/>
      <c r="B2007" s="259"/>
      <c r="C2007" s="260"/>
      <c r="D2007" s="235" t="s">
        <v>194</v>
      </c>
      <c r="E2007" s="261" t="s">
        <v>19</v>
      </c>
      <c r="F2007" s="262" t="s">
        <v>320</v>
      </c>
      <c r="G2007" s="260"/>
      <c r="H2007" s="263">
        <v>791</v>
      </c>
      <c r="I2007" s="264"/>
      <c r="J2007" s="260"/>
      <c r="K2007" s="260"/>
      <c r="L2007" s="265"/>
      <c r="M2007" s="266"/>
      <c r="N2007" s="267"/>
      <c r="O2007" s="267"/>
      <c r="P2007" s="267"/>
      <c r="Q2007" s="267"/>
      <c r="R2007" s="267"/>
      <c r="S2007" s="267"/>
      <c r="T2007" s="268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69" t="s">
        <v>194</v>
      </c>
      <c r="AU2007" s="269" t="s">
        <v>84</v>
      </c>
      <c r="AV2007" s="15" t="s">
        <v>190</v>
      </c>
      <c r="AW2007" s="15" t="s">
        <v>36</v>
      </c>
      <c r="AX2007" s="15" t="s">
        <v>82</v>
      </c>
      <c r="AY2007" s="269" t="s">
        <v>183</v>
      </c>
    </row>
    <row r="2008" s="2" customFormat="1" ht="24.15" customHeight="1">
      <c r="A2008" s="40"/>
      <c r="B2008" s="41"/>
      <c r="C2008" s="215" t="s">
        <v>999</v>
      </c>
      <c r="D2008" s="215" t="s">
        <v>185</v>
      </c>
      <c r="E2008" s="216" t="s">
        <v>1000</v>
      </c>
      <c r="F2008" s="217" t="s">
        <v>1001</v>
      </c>
      <c r="G2008" s="218" t="s">
        <v>256</v>
      </c>
      <c r="H2008" s="219">
        <v>35.481000000000002</v>
      </c>
      <c r="I2008" s="220"/>
      <c r="J2008" s="221">
        <f>ROUND(I2008*H2008,2)</f>
        <v>0</v>
      </c>
      <c r="K2008" s="217" t="s">
        <v>189</v>
      </c>
      <c r="L2008" s="46"/>
      <c r="M2008" s="222" t="s">
        <v>19</v>
      </c>
      <c r="N2008" s="223" t="s">
        <v>46</v>
      </c>
      <c r="O2008" s="86"/>
      <c r="P2008" s="224">
        <f>O2008*H2008</f>
        <v>0</v>
      </c>
      <c r="Q2008" s="224">
        <v>0</v>
      </c>
      <c r="R2008" s="224">
        <f>Q2008*H2008</f>
        <v>0</v>
      </c>
      <c r="S2008" s="224">
        <v>0</v>
      </c>
      <c r="T2008" s="225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26" t="s">
        <v>277</v>
      </c>
      <c r="AT2008" s="226" t="s">
        <v>185</v>
      </c>
      <c r="AU2008" s="226" t="s">
        <v>84</v>
      </c>
      <c r="AY2008" s="19" t="s">
        <v>183</v>
      </c>
      <c r="BE2008" s="227">
        <f>IF(N2008="základní",J2008,0)</f>
        <v>0</v>
      </c>
      <c r="BF2008" s="227">
        <f>IF(N2008="snížená",J2008,0)</f>
        <v>0</v>
      </c>
      <c r="BG2008" s="227">
        <f>IF(N2008="zákl. přenesená",J2008,0)</f>
        <v>0</v>
      </c>
      <c r="BH2008" s="227">
        <f>IF(N2008="sníž. přenesená",J2008,0)</f>
        <v>0</v>
      </c>
      <c r="BI2008" s="227">
        <f>IF(N2008="nulová",J2008,0)</f>
        <v>0</v>
      </c>
      <c r="BJ2008" s="19" t="s">
        <v>82</v>
      </c>
      <c r="BK2008" s="227">
        <f>ROUND(I2008*H2008,2)</f>
        <v>0</v>
      </c>
      <c r="BL2008" s="19" t="s">
        <v>277</v>
      </c>
      <c r="BM2008" s="226" t="s">
        <v>1002</v>
      </c>
    </row>
    <row r="2009" s="2" customFormat="1">
      <c r="A2009" s="40"/>
      <c r="B2009" s="41"/>
      <c r="C2009" s="42"/>
      <c r="D2009" s="228" t="s">
        <v>192</v>
      </c>
      <c r="E2009" s="42"/>
      <c r="F2009" s="229" t="s">
        <v>1003</v>
      </c>
      <c r="G2009" s="42"/>
      <c r="H2009" s="42"/>
      <c r="I2009" s="230"/>
      <c r="J2009" s="42"/>
      <c r="K2009" s="42"/>
      <c r="L2009" s="46"/>
      <c r="M2009" s="231"/>
      <c r="N2009" s="232"/>
      <c r="O2009" s="86"/>
      <c r="P2009" s="86"/>
      <c r="Q2009" s="86"/>
      <c r="R2009" s="86"/>
      <c r="S2009" s="86"/>
      <c r="T2009" s="87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9" t="s">
        <v>192</v>
      </c>
      <c r="AU2009" s="19" t="s">
        <v>84</v>
      </c>
    </row>
    <row r="2010" s="12" customFormat="1" ht="22.8" customHeight="1">
      <c r="A2010" s="12"/>
      <c r="B2010" s="199"/>
      <c r="C2010" s="200"/>
      <c r="D2010" s="201" t="s">
        <v>74</v>
      </c>
      <c r="E2010" s="213" t="s">
        <v>2001</v>
      </c>
      <c r="F2010" s="213" t="s">
        <v>2002</v>
      </c>
      <c r="G2010" s="200"/>
      <c r="H2010" s="200"/>
      <c r="I2010" s="203"/>
      <c r="J2010" s="214">
        <f>BK2010</f>
        <v>0</v>
      </c>
      <c r="K2010" s="200"/>
      <c r="L2010" s="205"/>
      <c r="M2010" s="206"/>
      <c r="N2010" s="207"/>
      <c r="O2010" s="207"/>
      <c r="P2010" s="208">
        <f>P2011</f>
        <v>0</v>
      </c>
      <c r="Q2010" s="207"/>
      <c r="R2010" s="208">
        <f>R2011</f>
        <v>0.017750000000000002</v>
      </c>
      <c r="S2010" s="207"/>
      <c r="T2010" s="209">
        <f>T2011</f>
        <v>0</v>
      </c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R2010" s="210" t="s">
        <v>84</v>
      </c>
      <c r="AT2010" s="211" t="s">
        <v>74</v>
      </c>
      <c r="AU2010" s="211" t="s">
        <v>82</v>
      </c>
      <c r="AY2010" s="210" t="s">
        <v>183</v>
      </c>
      <c r="BK2010" s="212">
        <f>BK2011</f>
        <v>0</v>
      </c>
    </row>
    <row r="2011" s="2" customFormat="1" ht="16.5" customHeight="1">
      <c r="A2011" s="40"/>
      <c r="B2011" s="41"/>
      <c r="C2011" s="215" t="s">
        <v>2003</v>
      </c>
      <c r="D2011" s="215" t="s">
        <v>185</v>
      </c>
      <c r="E2011" s="216" t="s">
        <v>2004</v>
      </c>
      <c r="F2011" s="217" t="s">
        <v>2005</v>
      </c>
      <c r="G2011" s="218" t="s">
        <v>188</v>
      </c>
      <c r="H2011" s="219">
        <v>25</v>
      </c>
      <c r="I2011" s="220"/>
      <c r="J2011" s="221">
        <f>ROUND(I2011*H2011,2)</f>
        <v>0</v>
      </c>
      <c r="K2011" s="217" t="s">
        <v>19</v>
      </c>
      <c r="L2011" s="46"/>
      <c r="M2011" s="222" t="s">
        <v>19</v>
      </c>
      <c r="N2011" s="223" t="s">
        <v>46</v>
      </c>
      <c r="O2011" s="86"/>
      <c r="P2011" s="224">
        <f>O2011*H2011</f>
        <v>0</v>
      </c>
      <c r="Q2011" s="224">
        <v>0.00071000000000000002</v>
      </c>
      <c r="R2011" s="224">
        <f>Q2011*H2011</f>
        <v>0.017750000000000002</v>
      </c>
      <c r="S2011" s="224">
        <v>0</v>
      </c>
      <c r="T2011" s="225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26" t="s">
        <v>277</v>
      </c>
      <c r="AT2011" s="226" t="s">
        <v>185</v>
      </c>
      <c r="AU2011" s="226" t="s">
        <v>84</v>
      </c>
      <c r="AY2011" s="19" t="s">
        <v>183</v>
      </c>
      <c r="BE2011" s="227">
        <f>IF(N2011="základní",J2011,0)</f>
        <v>0</v>
      </c>
      <c r="BF2011" s="227">
        <f>IF(N2011="snížená",J2011,0)</f>
        <v>0</v>
      </c>
      <c r="BG2011" s="227">
        <f>IF(N2011="zákl. přenesená",J2011,0)</f>
        <v>0</v>
      </c>
      <c r="BH2011" s="227">
        <f>IF(N2011="sníž. přenesená",J2011,0)</f>
        <v>0</v>
      </c>
      <c r="BI2011" s="227">
        <f>IF(N2011="nulová",J2011,0)</f>
        <v>0</v>
      </c>
      <c r="BJ2011" s="19" t="s">
        <v>82</v>
      </c>
      <c r="BK2011" s="227">
        <f>ROUND(I2011*H2011,2)</f>
        <v>0</v>
      </c>
      <c r="BL2011" s="19" t="s">
        <v>277</v>
      </c>
      <c r="BM2011" s="226" t="s">
        <v>2006</v>
      </c>
    </row>
    <row r="2012" s="12" customFormat="1" ht="22.8" customHeight="1">
      <c r="A2012" s="12"/>
      <c r="B2012" s="199"/>
      <c r="C2012" s="200"/>
      <c r="D2012" s="201" t="s">
        <v>74</v>
      </c>
      <c r="E2012" s="213" t="s">
        <v>2007</v>
      </c>
      <c r="F2012" s="213" t="s">
        <v>2008</v>
      </c>
      <c r="G2012" s="200"/>
      <c r="H2012" s="200"/>
      <c r="I2012" s="203"/>
      <c r="J2012" s="214">
        <f>BK2012</f>
        <v>0</v>
      </c>
      <c r="K2012" s="200"/>
      <c r="L2012" s="205"/>
      <c r="M2012" s="206"/>
      <c r="N2012" s="207"/>
      <c r="O2012" s="207"/>
      <c r="P2012" s="208">
        <f>SUM(P2013:P2082)</f>
        <v>0</v>
      </c>
      <c r="Q2012" s="207"/>
      <c r="R2012" s="208">
        <f>SUM(R2013:R2082)</f>
        <v>0.36183715934499999</v>
      </c>
      <c r="S2012" s="207"/>
      <c r="T2012" s="209">
        <f>SUM(T2013:T2082)</f>
        <v>0</v>
      </c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R2012" s="210" t="s">
        <v>84</v>
      </c>
      <c r="AT2012" s="211" t="s">
        <v>74</v>
      </c>
      <c r="AU2012" s="211" t="s">
        <v>82</v>
      </c>
      <c r="AY2012" s="210" t="s">
        <v>183</v>
      </c>
      <c r="BK2012" s="212">
        <f>SUM(BK2013:BK2082)</f>
        <v>0</v>
      </c>
    </row>
    <row r="2013" s="2" customFormat="1" ht="24.15" customHeight="1">
      <c r="A2013" s="40"/>
      <c r="B2013" s="41"/>
      <c r="C2013" s="215" t="s">
        <v>2009</v>
      </c>
      <c r="D2013" s="215" t="s">
        <v>185</v>
      </c>
      <c r="E2013" s="216" t="s">
        <v>2010</v>
      </c>
      <c r="F2013" s="217" t="s">
        <v>2011</v>
      </c>
      <c r="G2013" s="218" t="s">
        <v>229</v>
      </c>
      <c r="H2013" s="219">
        <v>0.629</v>
      </c>
      <c r="I2013" s="220"/>
      <c r="J2013" s="221">
        <f>ROUND(I2013*H2013,2)</f>
        <v>0</v>
      </c>
      <c r="K2013" s="217" t="s">
        <v>189</v>
      </c>
      <c r="L2013" s="46"/>
      <c r="M2013" s="222" t="s">
        <v>19</v>
      </c>
      <c r="N2013" s="223" t="s">
        <v>46</v>
      </c>
      <c r="O2013" s="86"/>
      <c r="P2013" s="224">
        <f>O2013*H2013</f>
        <v>0</v>
      </c>
      <c r="Q2013" s="224">
        <v>0.00189</v>
      </c>
      <c r="R2013" s="224">
        <f>Q2013*H2013</f>
        <v>0.00118881</v>
      </c>
      <c r="S2013" s="224">
        <v>0</v>
      </c>
      <c r="T2013" s="225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26" t="s">
        <v>277</v>
      </c>
      <c r="AT2013" s="226" t="s">
        <v>185</v>
      </c>
      <c r="AU2013" s="226" t="s">
        <v>84</v>
      </c>
      <c r="AY2013" s="19" t="s">
        <v>183</v>
      </c>
      <c r="BE2013" s="227">
        <f>IF(N2013="základní",J2013,0)</f>
        <v>0</v>
      </c>
      <c r="BF2013" s="227">
        <f>IF(N2013="snížená",J2013,0)</f>
        <v>0</v>
      </c>
      <c r="BG2013" s="227">
        <f>IF(N2013="zákl. přenesená",J2013,0)</f>
        <v>0</v>
      </c>
      <c r="BH2013" s="227">
        <f>IF(N2013="sníž. přenesená",J2013,0)</f>
        <v>0</v>
      </c>
      <c r="BI2013" s="227">
        <f>IF(N2013="nulová",J2013,0)</f>
        <v>0</v>
      </c>
      <c r="BJ2013" s="19" t="s">
        <v>82</v>
      </c>
      <c r="BK2013" s="227">
        <f>ROUND(I2013*H2013,2)</f>
        <v>0</v>
      </c>
      <c r="BL2013" s="19" t="s">
        <v>277</v>
      </c>
      <c r="BM2013" s="226" t="s">
        <v>2012</v>
      </c>
    </row>
    <row r="2014" s="2" customFormat="1">
      <c r="A2014" s="40"/>
      <c r="B2014" s="41"/>
      <c r="C2014" s="42"/>
      <c r="D2014" s="228" t="s">
        <v>192</v>
      </c>
      <c r="E2014" s="42"/>
      <c r="F2014" s="229" t="s">
        <v>2013</v>
      </c>
      <c r="G2014" s="42"/>
      <c r="H2014" s="42"/>
      <c r="I2014" s="230"/>
      <c r="J2014" s="42"/>
      <c r="K2014" s="42"/>
      <c r="L2014" s="46"/>
      <c r="M2014" s="231"/>
      <c r="N2014" s="232"/>
      <c r="O2014" s="86"/>
      <c r="P2014" s="86"/>
      <c r="Q2014" s="86"/>
      <c r="R2014" s="86"/>
      <c r="S2014" s="86"/>
      <c r="T2014" s="87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T2014" s="19" t="s">
        <v>192</v>
      </c>
      <c r="AU2014" s="19" t="s">
        <v>84</v>
      </c>
    </row>
    <row r="2015" s="2" customFormat="1" ht="37.8" customHeight="1">
      <c r="A2015" s="40"/>
      <c r="B2015" s="41"/>
      <c r="C2015" s="215" t="s">
        <v>2014</v>
      </c>
      <c r="D2015" s="215" t="s">
        <v>185</v>
      </c>
      <c r="E2015" s="216" t="s">
        <v>2015</v>
      </c>
      <c r="F2015" s="217" t="s">
        <v>2016</v>
      </c>
      <c r="G2015" s="218" t="s">
        <v>438</v>
      </c>
      <c r="H2015" s="219">
        <v>16</v>
      </c>
      <c r="I2015" s="220"/>
      <c r="J2015" s="221">
        <f>ROUND(I2015*H2015,2)</f>
        <v>0</v>
      </c>
      <c r="K2015" s="217" t="s">
        <v>189</v>
      </c>
      <c r="L2015" s="46"/>
      <c r="M2015" s="222" t="s">
        <v>19</v>
      </c>
      <c r="N2015" s="223" t="s">
        <v>46</v>
      </c>
      <c r="O2015" s="86"/>
      <c r="P2015" s="224">
        <f>O2015*H2015</f>
        <v>0</v>
      </c>
      <c r="Q2015" s="224">
        <v>0</v>
      </c>
      <c r="R2015" s="224">
        <f>Q2015*H2015</f>
        <v>0</v>
      </c>
      <c r="S2015" s="224">
        <v>0</v>
      </c>
      <c r="T2015" s="225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26" t="s">
        <v>277</v>
      </c>
      <c r="AT2015" s="226" t="s">
        <v>185</v>
      </c>
      <c r="AU2015" s="226" t="s">
        <v>84</v>
      </c>
      <c r="AY2015" s="19" t="s">
        <v>183</v>
      </c>
      <c r="BE2015" s="227">
        <f>IF(N2015="základní",J2015,0)</f>
        <v>0</v>
      </c>
      <c r="BF2015" s="227">
        <f>IF(N2015="snížená",J2015,0)</f>
        <v>0</v>
      </c>
      <c r="BG2015" s="227">
        <f>IF(N2015="zákl. přenesená",J2015,0)</f>
        <v>0</v>
      </c>
      <c r="BH2015" s="227">
        <f>IF(N2015="sníž. přenesená",J2015,0)</f>
        <v>0</v>
      </c>
      <c r="BI2015" s="227">
        <f>IF(N2015="nulová",J2015,0)</f>
        <v>0</v>
      </c>
      <c r="BJ2015" s="19" t="s">
        <v>82</v>
      </c>
      <c r="BK2015" s="227">
        <f>ROUND(I2015*H2015,2)</f>
        <v>0</v>
      </c>
      <c r="BL2015" s="19" t="s">
        <v>277</v>
      </c>
      <c r="BM2015" s="226" t="s">
        <v>2017</v>
      </c>
    </row>
    <row r="2016" s="2" customFormat="1">
      <c r="A2016" s="40"/>
      <c r="B2016" s="41"/>
      <c r="C2016" s="42"/>
      <c r="D2016" s="228" t="s">
        <v>192</v>
      </c>
      <c r="E2016" s="42"/>
      <c r="F2016" s="229" t="s">
        <v>2018</v>
      </c>
      <c r="G2016" s="42"/>
      <c r="H2016" s="42"/>
      <c r="I2016" s="230"/>
      <c r="J2016" s="42"/>
      <c r="K2016" s="42"/>
      <c r="L2016" s="46"/>
      <c r="M2016" s="231"/>
      <c r="N2016" s="232"/>
      <c r="O2016" s="86"/>
      <c r="P2016" s="86"/>
      <c r="Q2016" s="86"/>
      <c r="R2016" s="86"/>
      <c r="S2016" s="86"/>
      <c r="T2016" s="87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9" t="s">
        <v>192</v>
      </c>
      <c r="AU2016" s="19" t="s">
        <v>84</v>
      </c>
    </row>
    <row r="2017" s="13" customFormat="1">
      <c r="A2017" s="13"/>
      <c r="B2017" s="233"/>
      <c r="C2017" s="234"/>
      <c r="D2017" s="235" t="s">
        <v>194</v>
      </c>
      <c r="E2017" s="236" t="s">
        <v>19</v>
      </c>
      <c r="F2017" s="237" t="s">
        <v>917</v>
      </c>
      <c r="G2017" s="234"/>
      <c r="H2017" s="236" t="s">
        <v>19</v>
      </c>
      <c r="I2017" s="238"/>
      <c r="J2017" s="234"/>
      <c r="K2017" s="234"/>
      <c r="L2017" s="239"/>
      <c r="M2017" s="240"/>
      <c r="N2017" s="241"/>
      <c r="O2017" s="241"/>
      <c r="P2017" s="241"/>
      <c r="Q2017" s="241"/>
      <c r="R2017" s="241"/>
      <c r="S2017" s="241"/>
      <c r="T2017" s="242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3" t="s">
        <v>194</v>
      </c>
      <c r="AU2017" s="243" t="s">
        <v>84</v>
      </c>
      <c r="AV2017" s="13" t="s">
        <v>82</v>
      </c>
      <c r="AW2017" s="13" t="s">
        <v>36</v>
      </c>
      <c r="AX2017" s="13" t="s">
        <v>75</v>
      </c>
      <c r="AY2017" s="243" t="s">
        <v>183</v>
      </c>
    </row>
    <row r="2018" s="13" customFormat="1">
      <c r="A2018" s="13"/>
      <c r="B2018" s="233"/>
      <c r="C2018" s="234"/>
      <c r="D2018" s="235" t="s">
        <v>194</v>
      </c>
      <c r="E2018" s="236" t="s">
        <v>19</v>
      </c>
      <c r="F2018" s="237" t="s">
        <v>918</v>
      </c>
      <c r="G2018" s="234"/>
      <c r="H2018" s="236" t="s">
        <v>19</v>
      </c>
      <c r="I2018" s="238"/>
      <c r="J2018" s="234"/>
      <c r="K2018" s="234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3" t="s">
        <v>194</v>
      </c>
      <c r="AU2018" s="243" t="s">
        <v>84</v>
      </c>
      <c r="AV2018" s="13" t="s">
        <v>82</v>
      </c>
      <c r="AW2018" s="13" t="s">
        <v>36</v>
      </c>
      <c r="AX2018" s="13" t="s">
        <v>75</v>
      </c>
      <c r="AY2018" s="243" t="s">
        <v>183</v>
      </c>
    </row>
    <row r="2019" s="13" customFormat="1">
      <c r="A2019" s="13"/>
      <c r="B2019" s="233"/>
      <c r="C2019" s="234"/>
      <c r="D2019" s="235" t="s">
        <v>194</v>
      </c>
      <c r="E2019" s="236" t="s">
        <v>19</v>
      </c>
      <c r="F2019" s="237" t="s">
        <v>921</v>
      </c>
      <c r="G2019" s="234"/>
      <c r="H2019" s="236" t="s">
        <v>19</v>
      </c>
      <c r="I2019" s="238"/>
      <c r="J2019" s="234"/>
      <c r="K2019" s="234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194</v>
      </c>
      <c r="AU2019" s="243" t="s">
        <v>84</v>
      </c>
      <c r="AV2019" s="13" t="s">
        <v>82</v>
      </c>
      <c r="AW2019" s="13" t="s">
        <v>36</v>
      </c>
      <c r="AX2019" s="13" t="s">
        <v>75</v>
      </c>
      <c r="AY2019" s="243" t="s">
        <v>183</v>
      </c>
    </row>
    <row r="2020" s="13" customFormat="1">
      <c r="A2020" s="13"/>
      <c r="B2020" s="233"/>
      <c r="C2020" s="234"/>
      <c r="D2020" s="235" t="s">
        <v>194</v>
      </c>
      <c r="E2020" s="236" t="s">
        <v>19</v>
      </c>
      <c r="F2020" s="237" t="s">
        <v>2019</v>
      </c>
      <c r="G2020" s="234"/>
      <c r="H2020" s="236" t="s">
        <v>19</v>
      </c>
      <c r="I2020" s="238"/>
      <c r="J2020" s="234"/>
      <c r="K2020" s="234"/>
      <c r="L2020" s="239"/>
      <c r="M2020" s="240"/>
      <c r="N2020" s="241"/>
      <c r="O2020" s="241"/>
      <c r="P2020" s="241"/>
      <c r="Q2020" s="241"/>
      <c r="R2020" s="241"/>
      <c r="S2020" s="241"/>
      <c r="T2020" s="242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3" t="s">
        <v>194</v>
      </c>
      <c r="AU2020" s="243" t="s">
        <v>84</v>
      </c>
      <c r="AV2020" s="13" t="s">
        <v>82</v>
      </c>
      <c r="AW2020" s="13" t="s">
        <v>36</v>
      </c>
      <c r="AX2020" s="13" t="s">
        <v>75</v>
      </c>
      <c r="AY2020" s="243" t="s">
        <v>183</v>
      </c>
    </row>
    <row r="2021" s="13" customFormat="1">
      <c r="A2021" s="13"/>
      <c r="B2021" s="233"/>
      <c r="C2021" s="234"/>
      <c r="D2021" s="235" t="s">
        <v>194</v>
      </c>
      <c r="E2021" s="236" t="s">
        <v>19</v>
      </c>
      <c r="F2021" s="237" t="s">
        <v>2020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194</v>
      </c>
      <c r="AU2021" s="243" t="s">
        <v>84</v>
      </c>
      <c r="AV2021" s="13" t="s">
        <v>82</v>
      </c>
      <c r="AW2021" s="13" t="s">
        <v>36</v>
      </c>
      <c r="AX2021" s="13" t="s">
        <v>75</v>
      </c>
      <c r="AY2021" s="243" t="s">
        <v>183</v>
      </c>
    </row>
    <row r="2022" s="13" customFormat="1">
      <c r="A2022" s="13"/>
      <c r="B2022" s="233"/>
      <c r="C2022" s="234"/>
      <c r="D2022" s="235" t="s">
        <v>194</v>
      </c>
      <c r="E2022" s="236" t="s">
        <v>19</v>
      </c>
      <c r="F2022" s="237" t="s">
        <v>2021</v>
      </c>
      <c r="G2022" s="234"/>
      <c r="H2022" s="236" t="s">
        <v>19</v>
      </c>
      <c r="I2022" s="238"/>
      <c r="J2022" s="234"/>
      <c r="K2022" s="234"/>
      <c r="L2022" s="239"/>
      <c r="M2022" s="240"/>
      <c r="N2022" s="241"/>
      <c r="O2022" s="241"/>
      <c r="P2022" s="241"/>
      <c r="Q2022" s="241"/>
      <c r="R2022" s="241"/>
      <c r="S2022" s="241"/>
      <c r="T2022" s="242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3" t="s">
        <v>194</v>
      </c>
      <c r="AU2022" s="243" t="s">
        <v>84</v>
      </c>
      <c r="AV2022" s="13" t="s">
        <v>82</v>
      </c>
      <c r="AW2022" s="13" t="s">
        <v>36</v>
      </c>
      <c r="AX2022" s="13" t="s">
        <v>75</v>
      </c>
      <c r="AY2022" s="243" t="s">
        <v>183</v>
      </c>
    </row>
    <row r="2023" s="14" customFormat="1">
      <c r="A2023" s="14"/>
      <c r="B2023" s="244"/>
      <c r="C2023" s="245"/>
      <c r="D2023" s="235" t="s">
        <v>194</v>
      </c>
      <c r="E2023" s="246" t="s">
        <v>19</v>
      </c>
      <c r="F2023" s="247" t="s">
        <v>277</v>
      </c>
      <c r="G2023" s="245"/>
      <c r="H2023" s="248">
        <v>16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194</v>
      </c>
      <c r="AU2023" s="254" t="s">
        <v>84</v>
      </c>
      <c r="AV2023" s="14" t="s">
        <v>84</v>
      </c>
      <c r="AW2023" s="14" t="s">
        <v>36</v>
      </c>
      <c r="AX2023" s="14" t="s">
        <v>82</v>
      </c>
      <c r="AY2023" s="254" t="s">
        <v>183</v>
      </c>
    </row>
    <row r="2024" s="13" customFormat="1">
      <c r="A2024" s="13"/>
      <c r="B2024" s="233"/>
      <c r="C2024" s="234"/>
      <c r="D2024" s="235" t="s">
        <v>194</v>
      </c>
      <c r="E2024" s="236" t="s">
        <v>19</v>
      </c>
      <c r="F2024" s="237" t="s">
        <v>2022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194</v>
      </c>
      <c r="AU2024" s="243" t="s">
        <v>84</v>
      </c>
      <c r="AV2024" s="13" t="s">
        <v>82</v>
      </c>
      <c r="AW2024" s="13" t="s">
        <v>36</v>
      </c>
      <c r="AX2024" s="13" t="s">
        <v>75</v>
      </c>
      <c r="AY2024" s="243" t="s">
        <v>183</v>
      </c>
    </row>
    <row r="2025" s="2" customFormat="1" ht="16.5" customHeight="1">
      <c r="A2025" s="40"/>
      <c r="B2025" s="41"/>
      <c r="C2025" s="270" t="s">
        <v>2023</v>
      </c>
      <c r="D2025" s="270" t="s">
        <v>348</v>
      </c>
      <c r="E2025" s="271" t="s">
        <v>2024</v>
      </c>
      <c r="F2025" s="272" t="s">
        <v>2025</v>
      </c>
      <c r="G2025" s="273" t="s">
        <v>229</v>
      </c>
      <c r="H2025" s="274">
        <v>0.16900000000000001</v>
      </c>
      <c r="I2025" s="275"/>
      <c r="J2025" s="276">
        <f>ROUND(I2025*H2025,2)</f>
        <v>0</v>
      </c>
      <c r="K2025" s="272" t="s">
        <v>189</v>
      </c>
      <c r="L2025" s="277"/>
      <c r="M2025" s="278" t="s">
        <v>19</v>
      </c>
      <c r="N2025" s="279" t="s">
        <v>46</v>
      </c>
      <c r="O2025" s="86"/>
      <c r="P2025" s="224">
        <f>O2025*H2025</f>
        <v>0</v>
      </c>
      <c r="Q2025" s="224">
        <v>0.55000000000000004</v>
      </c>
      <c r="R2025" s="224">
        <f>Q2025*H2025</f>
        <v>0.092950000000000019</v>
      </c>
      <c r="S2025" s="224">
        <v>0</v>
      </c>
      <c r="T2025" s="225">
        <f>S2025*H2025</f>
        <v>0</v>
      </c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R2025" s="226" t="s">
        <v>370</v>
      </c>
      <c r="AT2025" s="226" t="s">
        <v>348</v>
      </c>
      <c r="AU2025" s="226" t="s">
        <v>84</v>
      </c>
      <c r="AY2025" s="19" t="s">
        <v>183</v>
      </c>
      <c r="BE2025" s="227">
        <f>IF(N2025="základní",J2025,0)</f>
        <v>0</v>
      </c>
      <c r="BF2025" s="227">
        <f>IF(N2025="snížená",J2025,0)</f>
        <v>0</v>
      </c>
      <c r="BG2025" s="227">
        <f>IF(N2025="zákl. přenesená",J2025,0)</f>
        <v>0</v>
      </c>
      <c r="BH2025" s="227">
        <f>IF(N2025="sníž. přenesená",J2025,0)</f>
        <v>0</v>
      </c>
      <c r="BI2025" s="227">
        <f>IF(N2025="nulová",J2025,0)</f>
        <v>0</v>
      </c>
      <c r="BJ2025" s="19" t="s">
        <v>82</v>
      </c>
      <c r="BK2025" s="227">
        <f>ROUND(I2025*H2025,2)</f>
        <v>0</v>
      </c>
      <c r="BL2025" s="19" t="s">
        <v>277</v>
      </c>
      <c r="BM2025" s="226" t="s">
        <v>2026</v>
      </c>
    </row>
    <row r="2026" s="13" customFormat="1">
      <c r="A2026" s="13"/>
      <c r="B2026" s="233"/>
      <c r="C2026" s="234"/>
      <c r="D2026" s="235" t="s">
        <v>194</v>
      </c>
      <c r="E2026" s="236" t="s">
        <v>19</v>
      </c>
      <c r="F2026" s="237" t="s">
        <v>917</v>
      </c>
      <c r="G2026" s="234"/>
      <c r="H2026" s="236" t="s">
        <v>19</v>
      </c>
      <c r="I2026" s="238"/>
      <c r="J2026" s="234"/>
      <c r="K2026" s="234"/>
      <c r="L2026" s="239"/>
      <c r="M2026" s="240"/>
      <c r="N2026" s="241"/>
      <c r="O2026" s="241"/>
      <c r="P2026" s="241"/>
      <c r="Q2026" s="241"/>
      <c r="R2026" s="241"/>
      <c r="S2026" s="241"/>
      <c r="T2026" s="242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3" t="s">
        <v>194</v>
      </c>
      <c r="AU2026" s="243" t="s">
        <v>84</v>
      </c>
      <c r="AV2026" s="13" t="s">
        <v>82</v>
      </c>
      <c r="AW2026" s="13" t="s">
        <v>36</v>
      </c>
      <c r="AX2026" s="13" t="s">
        <v>75</v>
      </c>
      <c r="AY2026" s="243" t="s">
        <v>183</v>
      </c>
    </row>
    <row r="2027" s="13" customFormat="1">
      <c r="A2027" s="13"/>
      <c r="B2027" s="233"/>
      <c r="C2027" s="234"/>
      <c r="D2027" s="235" t="s">
        <v>194</v>
      </c>
      <c r="E2027" s="236" t="s">
        <v>19</v>
      </c>
      <c r="F2027" s="237" t="s">
        <v>918</v>
      </c>
      <c r="G2027" s="234"/>
      <c r="H2027" s="236" t="s">
        <v>19</v>
      </c>
      <c r="I2027" s="238"/>
      <c r="J2027" s="234"/>
      <c r="K2027" s="234"/>
      <c r="L2027" s="239"/>
      <c r="M2027" s="240"/>
      <c r="N2027" s="241"/>
      <c r="O2027" s="241"/>
      <c r="P2027" s="241"/>
      <c r="Q2027" s="241"/>
      <c r="R2027" s="241"/>
      <c r="S2027" s="241"/>
      <c r="T2027" s="242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3" t="s">
        <v>194</v>
      </c>
      <c r="AU2027" s="243" t="s">
        <v>84</v>
      </c>
      <c r="AV2027" s="13" t="s">
        <v>82</v>
      </c>
      <c r="AW2027" s="13" t="s">
        <v>36</v>
      </c>
      <c r="AX2027" s="13" t="s">
        <v>75</v>
      </c>
      <c r="AY2027" s="243" t="s">
        <v>183</v>
      </c>
    </row>
    <row r="2028" s="13" customFormat="1">
      <c r="A2028" s="13"/>
      <c r="B2028" s="233"/>
      <c r="C2028" s="234"/>
      <c r="D2028" s="235" t="s">
        <v>194</v>
      </c>
      <c r="E2028" s="236" t="s">
        <v>19</v>
      </c>
      <c r="F2028" s="237" t="s">
        <v>921</v>
      </c>
      <c r="G2028" s="234"/>
      <c r="H2028" s="236" t="s">
        <v>19</v>
      </c>
      <c r="I2028" s="238"/>
      <c r="J2028" s="234"/>
      <c r="K2028" s="234"/>
      <c r="L2028" s="239"/>
      <c r="M2028" s="240"/>
      <c r="N2028" s="241"/>
      <c r="O2028" s="241"/>
      <c r="P2028" s="241"/>
      <c r="Q2028" s="241"/>
      <c r="R2028" s="241"/>
      <c r="S2028" s="241"/>
      <c r="T2028" s="242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3" t="s">
        <v>194</v>
      </c>
      <c r="AU2028" s="243" t="s">
        <v>84</v>
      </c>
      <c r="AV2028" s="13" t="s">
        <v>82</v>
      </c>
      <c r="AW2028" s="13" t="s">
        <v>36</v>
      </c>
      <c r="AX2028" s="13" t="s">
        <v>75</v>
      </c>
      <c r="AY2028" s="243" t="s">
        <v>183</v>
      </c>
    </row>
    <row r="2029" s="13" customFormat="1">
      <c r="A2029" s="13"/>
      <c r="B2029" s="233"/>
      <c r="C2029" s="234"/>
      <c r="D2029" s="235" t="s">
        <v>194</v>
      </c>
      <c r="E2029" s="236" t="s">
        <v>19</v>
      </c>
      <c r="F2029" s="237" t="s">
        <v>2019</v>
      </c>
      <c r="G2029" s="234"/>
      <c r="H2029" s="236" t="s">
        <v>19</v>
      </c>
      <c r="I2029" s="238"/>
      <c r="J2029" s="234"/>
      <c r="K2029" s="234"/>
      <c r="L2029" s="239"/>
      <c r="M2029" s="240"/>
      <c r="N2029" s="241"/>
      <c r="O2029" s="241"/>
      <c r="P2029" s="241"/>
      <c r="Q2029" s="241"/>
      <c r="R2029" s="241"/>
      <c r="S2029" s="241"/>
      <c r="T2029" s="242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3" t="s">
        <v>194</v>
      </c>
      <c r="AU2029" s="243" t="s">
        <v>84</v>
      </c>
      <c r="AV2029" s="13" t="s">
        <v>82</v>
      </c>
      <c r="AW2029" s="13" t="s">
        <v>36</v>
      </c>
      <c r="AX2029" s="13" t="s">
        <v>75</v>
      </c>
      <c r="AY2029" s="243" t="s">
        <v>183</v>
      </c>
    </row>
    <row r="2030" s="13" customFormat="1">
      <c r="A2030" s="13"/>
      <c r="B2030" s="233"/>
      <c r="C2030" s="234"/>
      <c r="D2030" s="235" t="s">
        <v>194</v>
      </c>
      <c r="E2030" s="236" t="s">
        <v>19</v>
      </c>
      <c r="F2030" s="237" t="s">
        <v>2020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194</v>
      </c>
      <c r="AU2030" s="243" t="s">
        <v>84</v>
      </c>
      <c r="AV2030" s="13" t="s">
        <v>82</v>
      </c>
      <c r="AW2030" s="13" t="s">
        <v>36</v>
      </c>
      <c r="AX2030" s="13" t="s">
        <v>75</v>
      </c>
      <c r="AY2030" s="243" t="s">
        <v>183</v>
      </c>
    </row>
    <row r="2031" s="13" customFormat="1">
      <c r="A2031" s="13"/>
      <c r="B2031" s="233"/>
      <c r="C2031" s="234"/>
      <c r="D2031" s="235" t="s">
        <v>194</v>
      </c>
      <c r="E2031" s="236" t="s">
        <v>19</v>
      </c>
      <c r="F2031" s="237" t="s">
        <v>2021</v>
      </c>
      <c r="G2031" s="234"/>
      <c r="H2031" s="236" t="s">
        <v>19</v>
      </c>
      <c r="I2031" s="238"/>
      <c r="J2031" s="234"/>
      <c r="K2031" s="234"/>
      <c r="L2031" s="239"/>
      <c r="M2031" s="240"/>
      <c r="N2031" s="241"/>
      <c r="O2031" s="241"/>
      <c r="P2031" s="241"/>
      <c r="Q2031" s="241"/>
      <c r="R2031" s="241"/>
      <c r="S2031" s="241"/>
      <c r="T2031" s="242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3" t="s">
        <v>194</v>
      </c>
      <c r="AU2031" s="243" t="s">
        <v>84</v>
      </c>
      <c r="AV2031" s="13" t="s">
        <v>82</v>
      </c>
      <c r="AW2031" s="13" t="s">
        <v>36</v>
      </c>
      <c r="AX2031" s="13" t="s">
        <v>75</v>
      </c>
      <c r="AY2031" s="243" t="s">
        <v>183</v>
      </c>
    </row>
    <row r="2032" s="14" customFormat="1">
      <c r="A2032" s="14"/>
      <c r="B2032" s="244"/>
      <c r="C2032" s="245"/>
      <c r="D2032" s="235" t="s">
        <v>194</v>
      </c>
      <c r="E2032" s="246" t="s">
        <v>19</v>
      </c>
      <c r="F2032" s="247" t="s">
        <v>2027</v>
      </c>
      <c r="G2032" s="245"/>
      <c r="H2032" s="248">
        <v>0.154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194</v>
      </c>
      <c r="AU2032" s="254" t="s">
        <v>84</v>
      </c>
      <c r="AV2032" s="14" t="s">
        <v>84</v>
      </c>
      <c r="AW2032" s="14" t="s">
        <v>36</v>
      </c>
      <c r="AX2032" s="14" t="s">
        <v>82</v>
      </c>
      <c r="AY2032" s="254" t="s">
        <v>183</v>
      </c>
    </row>
    <row r="2033" s="13" customFormat="1">
      <c r="A2033" s="13"/>
      <c r="B2033" s="233"/>
      <c r="C2033" s="234"/>
      <c r="D2033" s="235" t="s">
        <v>194</v>
      </c>
      <c r="E2033" s="236" t="s">
        <v>19</v>
      </c>
      <c r="F2033" s="237" t="s">
        <v>2022</v>
      </c>
      <c r="G2033" s="234"/>
      <c r="H2033" s="236" t="s">
        <v>19</v>
      </c>
      <c r="I2033" s="238"/>
      <c r="J2033" s="234"/>
      <c r="K2033" s="234"/>
      <c r="L2033" s="239"/>
      <c r="M2033" s="240"/>
      <c r="N2033" s="241"/>
      <c r="O2033" s="241"/>
      <c r="P2033" s="241"/>
      <c r="Q2033" s="241"/>
      <c r="R2033" s="241"/>
      <c r="S2033" s="241"/>
      <c r="T2033" s="242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3" t="s">
        <v>194</v>
      </c>
      <c r="AU2033" s="243" t="s">
        <v>84</v>
      </c>
      <c r="AV2033" s="13" t="s">
        <v>82</v>
      </c>
      <c r="AW2033" s="13" t="s">
        <v>36</v>
      </c>
      <c r="AX2033" s="13" t="s">
        <v>75</v>
      </c>
      <c r="AY2033" s="243" t="s">
        <v>183</v>
      </c>
    </row>
    <row r="2034" s="14" customFormat="1">
      <c r="A2034" s="14"/>
      <c r="B2034" s="244"/>
      <c r="C2034" s="245"/>
      <c r="D2034" s="235" t="s">
        <v>194</v>
      </c>
      <c r="E2034" s="245"/>
      <c r="F2034" s="247" t="s">
        <v>2028</v>
      </c>
      <c r="G2034" s="245"/>
      <c r="H2034" s="248">
        <v>0.16900000000000001</v>
      </c>
      <c r="I2034" s="249"/>
      <c r="J2034" s="245"/>
      <c r="K2034" s="245"/>
      <c r="L2034" s="250"/>
      <c r="M2034" s="251"/>
      <c r="N2034" s="252"/>
      <c r="O2034" s="252"/>
      <c r="P2034" s="252"/>
      <c r="Q2034" s="252"/>
      <c r="R2034" s="252"/>
      <c r="S2034" s="252"/>
      <c r="T2034" s="253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4" t="s">
        <v>194</v>
      </c>
      <c r="AU2034" s="254" t="s">
        <v>84</v>
      </c>
      <c r="AV2034" s="14" t="s">
        <v>84</v>
      </c>
      <c r="AW2034" s="14" t="s">
        <v>4</v>
      </c>
      <c r="AX2034" s="14" t="s">
        <v>82</v>
      </c>
      <c r="AY2034" s="254" t="s">
        <v>183</v>
      </c>
    </row>
    <row r="2035" s="2" customFormat="1" ht="37.8" customHeight="1">
      <c r="A2035" s="40"/>
      <c r="B2035" s="41"/>
      <c r="C2035" s="215" t="s">
        <v>2029</v>
      </c>
      <c r="D2035" s="215" t="s">
        <v>185</v>
      </c>
      <c r="E2035" s="216" t="s">
        <v>2030</v>
      </c>
      <c r="F2035" s="217" t="s">
        <v>2031</v>
      </c>
      <c r="G2035" s="218" t="s">
        <v>438</v>
      </c>
      <c r="H2035" s="219">
        <v>7.2000000000000002</v>
      </c>
      <c r="I2035" s="220"/>
      <c r="J2035" s="221">
        <f>ROUND(I2035*H2035,2)</f>
        <v>0</v>
      </c>
      <c r="K2035" s="217" t="s">
        <v>189</v>
      </c>
      <c r="L2035" s="46"/>
      <c r="M2035" s="222" t="s">
        <v>19</v>
      </c>
      <c r="N2035" s="223" t="s">
        <v>46</v>
      </c>
      <c r="O2035" s="86"/>
      <c r="P2035" s="224">
        <f>O2035*H2035</f>
        <v>0</v>
      </c>
      <c r="Q2035" s="224">
        <v>0</v>
      </c>
      <c r="R2035" s="224">
        <f>Q2035*H2035</f>
        <v>0</v>
      </c>
      <c r="S2035" s="224">
        <v>0</v>
      </c>
      <c r="T2035" s="225">
        <f>S2035*H2035</f>
        <v>0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6" t="s">
        <v>277</v>
      </c>
      <c r="AT2035" s="226" t="s">
        <v>185</v>
      </c>
      <c r="AU2035" s="226" t="s">
        <v>84</v>
      </c>
      <c r="AY2035" s="19" t="s">
        <v>183</v>
      </c>
      <c r="BE2035" s="227">
        <f>IF(N2035="základní",J2035,0)</f>
        <v>0</v>
      </c>
      <c r="BF2035" s="227">
        <f>IF(N2035="snížená",J2035,0)</f>
        <v>0</v>
      </c>
      <c r="BG2035" s="227">
        <f>IF(N2035="zákl. přenesená",J2035,0)</f>
        <v>0</v>
      </c>
      <c r="BH2035" s="227">
        <f>IF(N2035="sníž. přenesená",J2035,0)</f>
        <v>0</v>
      </c>
      <c r="BI2035" s="227">
        <f>IF(N2035="nulová",J2035,0)</f>
        <v>0</v>
      </c>
      <c r="BJ2035" s="19" t="s">
        <v>82</v>
      </c>
      <c r="BK2035" s="227">
        <f>ROUND(I2035*H2035,2)</f>
        <v>0</v>
      </c>
      <c r="BL2035" s="19" t="s">
        <v>277</v>
      </c>
      <c r="BM2035" s="226" t="s">
        <v>2032</v>
      </c>
    </row>
    <row r="2036" s="2" customFormat="1">
      <c r="A2036" s="40"/>
      <c r="B2036" s="41"/>
      <c r="C2036" s="42"/>
      <c r="D2036" s="228" t="s">
        <v>192</v>
      </c>
      <c r="E2036" s="42"/>
      <c r="F2036" s="229" t="s">
        <v>2033</v>
      </c>
      <c r="G2036" s="42"/>
      <c r="H2036" s="42"/>
      <c r="I2036" s="230"/>
      <c r="J2036" s="42"/>
      <c r="K2036" s="42"/>
      <c r="L2036" s="46"/>
      <c r="M2036" s="231"/>
      <c r="N2036" s="232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192</v>
      </c>
      <c r="AU2036" s="19" t="s">
        <v>84</v>
      </c>
    </row>
    <row r="2037" s="13" customFormat="1">
      <c r="A2037" s="13"/>
      <c r="B2037" s="233"/>
      <c r="C2037" s="234"/>
      <c r="D2037" s="235" t="s">
        <v>194</v>
      </c>
      <c r="E2037" s="236" t="s">
        <v>19</v>
      </c>
      <c r="F2037" s="237" t="s">
        <v>917</v>
      </c>
      <c r="G2037" s="234"/>
      <c r="H2037" s="236" t="s">
        <v>19</v>
      </c>
      <c r="I2037" s="238"/>
      <c r="J2037" s="234"/>
      <c r="K2037" s="234"/>
      <c r="L2037" s="239"/>
      <c r="M2037" s="240"/>
      <c r="N2037" s="241"/>
      <c r="O2037" s="241"/>
      <c r="P2037" s="241"/>
      <c r="Q2037" s="241"/>
      <c r="R2037" s="241"/>
      <c r="S2037" s="241"/>
      <c r="T2037" s="242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3" t="s">
        <v>194</v>
      </c>
      <c r="AU2037" s="243" t="s">
        <v>84</v>
      </c>
      <c r="AV2037" s="13" t="s">
        <v>82</v>
      </c>
      <c r="AW2037" s="13" t="s">
        <v>36</v>
      </c>
      <c r="AX2037" s="13" t="s">
        <v>75</v>
      </c>
      <c r="AY2037" s="243" t="s">
        <v>183</v>
      </c>
    </row>
    <row r="2038" s="13" customFormat="1">
      <c r="A2038" s="13"/>
      <c r="B2038" s="233"/>
      <c r="C2038" s="234"/>
      <c r="D2038" s="235" t="s">
        <v>194</v>
      </c>
      <c r="E2038" s="236" t="s">
        <v>19</v>
      </c>
      <c r="F2038" s="237" t="s">
        <v>918</v>
      </c>
      <c r="G2038" s="234"/>
      <c r="H2038" s="236" t="s">
        <v>19</v>
      </c>
      <c r="I2038" s="238"/>
      <c r="J2038" s="234"/>
      <c r="K2038" s="234"/>
      <c r="L2038" s="239"/>
      <c r="M2038" s="240"/>
      <c r="N2038" s="241"/>
      <c r="O2038" s="241"/>
      <c r="P2038" s="241"/>
      <c r="Q2038" s="241"/>
      <c r="R2038" s="241"/>
      <c r="S2038" s="241"/>
      <c r="T2038" s="242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3" t="s">
        <v>194</v>
      </c>
      <c r="AU2038" s="243" t="s">
        <v>84</v>
      </c>
      <c r="AV2038" s="13" t="s">
        <v>82</v>
      </c>
      <c r="AW2038" s="13" t="s">
        <v>36</v>
      </c>
      <c r="AX2038" s="13" t="s">
        <v>75</v>
      </c>
      <c r="AY2038" s="243" t="s">
        <v>183</v>
      </c>
    </row>
    <row r="2039" s="13" customFormat="1">
      <c r="A2039" s="13"/>
      <c r="B2039" s="233"/>
      <c r="C2039" s="234"/>
      <c r="D2039" s="235" t="s">
        <v>194</v>
      </c>
      <c r="E2039" s="236" t="s">
        <v>19</v>
      </c>
      <c r="F2039" s="237" t="s">
        <v>921</v>
      </c>
      <c r="G2039" s="234"/>
      <c r="H2039" s="236" t="s">
        <v>19</v>
      </c>
      <c r="I2039" s="238"/>
      <c r="J2039" s="234"/>
      <c r="K2039" s="234"/>
      <c r="L2039" s="239"/>
      <c r="M2039" s="240"/>
      <c r="N2039" s="241"/>
      <c r="O2039" s="241"/>
      <c r="P2039" s="241"/>
      <c r="Q2039" s="241"/>
      <c r="R2039" s="241"/>
      <c r="S2039" s="241"/>
      <c r="T2039" s="242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3" t="s">
        <v>194</v>
      </c>
      <c r="AU2039" s="243" t="s">
        <v>84</v>
      </c>
      <c r="AV2039" s="13" t="s">
        <v>82</v>
      </c>
      <c r="AW2039" s="13" t="s">
        <v>36</v>
      </c>
      <c r="AX2039" s="13" t="s">
        <v>75</v>
      </c>
      <c r="AY2039" s="243" t="s">
        <v>183</v>
      </c>
    </row>
    <row r="2040" s="13" customFormat="1">
      <c r="A2040" s="13"/>
      <c r="B2040" s="233"/>
      <c r="C2040" s="234"/>
      <c r="D2040" s="235" t="s">
        <v>194</v>
      </c>
      <c r="E2040" s="236" t="s">
        <v>19</v>
      </c>
      <c r="F2040" s="237" t="s">
        <v>2019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194</v>
      </c>
      <c r="AU2040" s="243" t="s">
        <v>84</v>
      </c>
      <c r="AV2040" s="13" t="s">
        <v>82</v>
      </c>
      <c r="AW2040" s="13" t="s">
        <v>36</v>
      </c>
      <c r="AX2040" s="13" t="s">
        <v>75</v>
      </c>
      <c r="AY2040" s="243" t="s">
        <v>183</v>
      </c>
    </row>
    <row r="2041" s="13" customFormat="1">
      <c r="A2041" s="13"/>
      <c r="B2041" s="233"/>
      <c r="C2041" s="234"/>
      <c r="D2041" s="235" t="s">
        <v>194</v>
      </c>
      <c r="E2041" s="236" t="s">
        <v>19</v>
      </c>
      <c r="F2041" s="237" t="s">
        <v>2020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194</v>
      </c>
      <c r="AU2041" s="243" t="s">
        <v>84</v>
      </c>
      <c r="AV2041" s="13" t="s">
        <v>82</v>
      </c>
      <c r="AW2041" s="13" t="s">
        <v>36</v>
      </c>
      <c r="AX2041" s="13" t="s">
        <v>75</v>
      </c>
      <c r="AY2041" s="243" t="s">
        <v>183</v>
      </c>
    </row>
    <row r="2042" s="14" customFormat="1">
      <c r="A2042" s="14"/>
      <c r="B2042" s="244"/>
      <c r="C2042" s="245"/>
      <c r="D2042" s="235" t="s">
        <v>194</v>
      </c>
      <c r="E2042" s="246" t="s">
        <v>19</v>
      </c>
      <c r="F2042" s="247" t="s">
        <v>2034</v>
      </c>
      <c r="G2042" s="245"/>
      <c r="H2042" s="248">
        <v>3.6000000000000001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194</v>
      </c>
      <c r="AU2042" s="254" t="s">
        <v>84</v>
      </c>
      <c r="AV2042" s="14" t="s">
        <v>84</v>
      </c>
      <c r="AW2042" s="14" t="s">
        <v>36</v>
      </c>
      <c r="AX2042" s="14" t="s">
        <v>75</v>
      </c>
      <c r="AY2042" s="254" t="s">
        <v>183</v>
      </c>
    </row>
    <row r="2043" s="13" customFormat="1">
      <c r="A2043" s="13"/>
      <c r="B2043" s="233"/>
      <c r="C2043" s="234"/>
      <c r="D2043" s="235" t="s">
        <v>194</v>
      </c>
      <c r="E2043" s="236" t="s">
        <v>19</v>
      </c>
      <c r="F2043" s="237" t="s">
        <v>2021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194</v>
      </c>
      <c r="AU2043" s="243" t="s">
        <v>84</v>
      </c>
      <c r="AV2043" s="13" t="s">
        <v>82</v>
      </c>
      <c r="AW2043" s="13" t="s">
        <v>36</v>
      </c>
      <c r="AX2043" s="13" t="s">
        <v>75</v>
      </c>
      <c r="AY2043" s="243" t="s">
        <v>183</v>
      </c>
    </row>
    <row r="2044" s="13" customFormat="1">
      <c r="A2044" s="13"/>
      <c r="B2044" s="233"/>
      <c r="C2044" s="234"/>
      <c r="D2044" s="235" t="s">
        <v>194</v>
      </c>
      <c r="E2044" s="236" t="s">
        <v>19</v>
      </c>
      <c r="F2044" s="237" t="s">
        <v>2022</v>
      </c>
      <c r="G2044" s="234"/>
      <c r="H2044" s="236" t="s">
        <v>19</v>
      </c>
      <c r="I2044" s="238"/>
      <c r="J2044" s="234"/>
      <c r="K2044" s="234"/>
      <c r="L2044" s="239"/>
      <c r="M2044" s="240"/>
      <c r="N2044" s="241"/>
      <c r="O2044" s="241"/>
      <c r="P2044" s="241"/>
      <c r="Q2044" s="241"/>
      <c r="R2044" s="241"/>
      <c r="S2044" s="241"/>
      <c r="T2044" s="24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3" t="s">
        <v>194</v>
      </c>
      <c r="AU2044" s="243" t="s">
        <v>84</v>
      </c>
      <c r="AV2044" s="13" t="s">
        <v>82</v>
      </c>
      <c r="AW2044" s="13" t="s">
        <v>36</v>
      </c>
      <c r="AX2044" s="13" t="s">
        <v>75</v>
      </c>
      <c r="AY2044" s="243" t="s">
        <v>183</v>
      </c>
    </row>
    <row r="2045" s="14" customFormat="1">
      <c r="A2045" s="14"/>
      <c r="B2045" s="244"/>
      <c r="C2045" s="245"/>
      <c r="D2045" s="235" t="s">
        <v>194</v>
      </c>
      <c r="E2045" s="246" t="s">
        <v>19</v>
      </c>
      <c r="F2045" s="247" t="s">
        <v>2034</v>
      </c>
      <c r="G2045" s="245"/>
      <c r="H2045" s="248">
        <v>3.6000000000000001</v>
      </c>
      <c r="I2045" s="249"/>
      <c r="J2045" s="245"/>
      <c r="K2045" s="245"/>
      <c r="L2045" s="250"/>
      <c r="M2045" s="251"/>
      <c r="N2045" s="252"/>
      <c r="O2045" s="252"/>
      <c r="P2045" s="252"/>
      <c r="Q2045" s="252"/>
      <c r="R2045" s="252"/>
      <c r="S2045" s="252"/>
      <c r="T2045" s="253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4" t="s">
        <v>194</v>
      </c>
      <c r="AU2045" s="254" t="s">
        <v>84</v>
      </c>
      <c r="AV2045" s="14" t="s">
        <v>84</v>
      </c>
      <c r="AW2045" s="14" t="s">
        <v>36</v>
      </c>
      <c r="AX2045" s="14" t="s">
        <v>75</v>
      </c>
      <c r="AY2045" s="254" t="s">
        <v>183</v>
      </c>
    </row>
    <row r="2046" s="15" customFormat="1">
      <c r="A2046" s="15"/>
      <c r="B2046" s="259"/>
      <c r="C2046" s="260"/>
      <c r="D2046" s="235" t="s">
        <v>194</v>
      </c>
      <c r="E2046" s="261" t="s">
        <v>19</v>
      </c>
      <c r="F2046" s="262" t="s">
        <v>320</v>
      </c>
      <c r="G2046" s="260"/>
      <c r="H2046" s="263">
        <v>7.2000000000000002</v>
      </c>
      <c r="I2046" s="264"/>
      <c r="J2046" s="260"/>
      <c r="K2046" s="260"/>
      <c r="L2046" s="265"/>
      <c r="M2046" s="266"/>
      <c r="N2046" s="267"/>
      <c r="O2046" s="267"/>
      <c r="P2046" s="267"/>
      <c r="Q2046" s="267"/>
      <c r="R2046" s="267"/>
      <c r="S2046" s="267"/>
      <c r="T2046" s="268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9" t="s">
        <v>194</v>
      </c>
      <c r="AU2046" s="269" t="s">
        <v>84</v>
      </c>
      <c r="AV2046" s="15" t="s">
        <v>190</v>
      </c>
      <c r="AW2046" s="15" t="s">
        <v>36</v>
      </c>
      <c r="AX2046" s="15" t="s">
        <v>82</v>
      </c>
      <c r="AY2046" s="269" t="s">
        <v>183</v>
      </c>
    </row>
    <row r="2047" s="2" customFormat="1" ht="16.5" customHeight="1">
      <c r="A2047" s="40"/>
      <c r="B2047" s="41"/>
      <c r="C2047" s="270" t="s">
        <v>2035</v>
      </c>
      <c r="D2047" s="270" t="s">
        <v>348</v>
      </c>
      <c r="E2047" s="271" t="s">
        <v>2036</v>
      </c>
      <c r="F2047" s="272" t="s">
        <v>2037</v>
      </c>
      <c r="G2047" s="273" t="s">
        <v>229</v>
      </c>
      <c r="H2047" s="274">
        <v>0.14299999999999999</v>
      </c>
      <c r="I2047" s="275"/>
      <c r="J2047" s="276">
        <f>ROUND(I2047*H2047,2)</f>
        <v>0</v>
      </c>
      <c r="K2047" s="272" t="s">
        <v>189</v>
      </c>
      <c r="L2047" s="277"/>
      <c r="M2047" s="278" t="s">
        <v>19</v>
      </c>
      <c r="N2047" s="279" t="s">
        <v>46</v>
      </c>
      <c r="O2047" s="86"/>
      <c r="P2047" s="224">
        <f>O2047*H2047</f>
        <v>0</v>
      </c>
      <c r="Q2047" s="224">
        <v>0.55000000000000004</v>
      </c>
      <c r="R2047" s="224">
        <f>Q2047*H2047</f>
        <v>0.078649999999999998</v>
      </c>
      <c r="S2047" s="224">
        <v>0</v>
      </c>
      <c r="T2047" s="225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6" t="s">
        <v>370</v>
      </c>
      <c r="AT2047" s="226" t="s">
        <v>348</v>
      </c>
      <c r="AU2047" s="226" t="s">
        <v>84</v>
      </c>
      <c r="AY2047" s="19" t="s">
        <v>183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9" t="s">
        <v>82</v>
      </c>
      <c r="BK2047" s="227">
        <f>ROUND(I2047*H2047,2)</f>
        <v>0</v>
      </c>
      <c r="BL2047" s="19" t="s">
        <v>277</v>
      </c>
      <c r="BM2047" s="226" t="s">
        <v>2038</v>
      </c>
    </row>
    <row r="2048" s="13" customFormat="1">
      <c r="A2048" s="13"/>
      <c r="B2048" s="233"/>
      <c r="C2048" s="234"/>
      <c r="D2048" s="235" t="s">
        <v>194</v>
      </c>
      <c r="E2048" s="236" t="s">
        <v>19</v>
      </c>
      <c r="F2048" s="237" t="s">
        <v>917</v>
      </c>
      <c r="G2048" s="234"/>
      <c r="H2048" s="236" t="s">
        <v>19</v>
      </c>
      <c r="I2048" s="238"/>
      <c r="J2048" s="234"/>
      <c r="K2048" s="234"/>
      <c r="L2048" s="239"/>
      <c r="M2048" s="240"/>
      <c r="N2048" s="241"/>
      <c r="O2048" s="241"/>
      <c r="P2048" s="241"/>
      <c r="Q2048" s="241"/>
      <c r="R2048" s="241"/>
      <c r="S2048" s="241"/>
      <c r="T2048" s="242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3" t="s">
        <v>194</v>
      </c>
      <c r="AU2048" s="243" t="s">
        <v>84</v>
      </c>
      <c r="AV2048" s="13" t="s">
        <v>82</v>
      </c>
      <c r="AW2048" s="13" t="s">
        <v>36</v>
      </c>
      <c r="AX2048" s="13" t="s">
        <v>75</v>
      </c>
      <c r="AY2048" s="243" t="s">
        <v>183</v>
      </c>
    </row>
    <row r="2049" s="13" customFormat="1">
      <c r="A2049" s="13"/>
      <c r="B2049" s="233"/>
      <c r="C2049" s="234"/>
      <c r="D2049" s="235" t="s">
        <v>194</v>
      </c>
      <c r="E2049" s="236" t="s">
        <v>19</v>
      </c>
      <c r="F2049" s="237" t="s">
        <v>918</v>
      </c>
      <c r="G2049" s="234"/>
      <c r="H2049" s="236" t="s">
        <v>19</v>
      </c>
      <c r="I2049" s="238"/>
      <c r="J2049" s="234"/>
      <c r="K2049" s="234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3" t="s">
        <v>194</v>
      </c>
      <c r="AU2049" s="243" t="s">
        <v>84</v>
      </c>
      <c r="AV2049" s="13" t="s">
        <v>82</v>
      </c>
      <c r="AW2049" s="13" t="s">
        <v>36</v>
      </c>
      <c r="AX2049" s="13" t="s">
        <v>75</v>
      </c>
      <c r="AY2049" s="243" t="s">
        <v>183</v>
      </c>
    </row>
    <row r="2050" s="13" customFormat="1">
      <c r="A2050" s="13"/>
      <c r="B2050" s="233"/>
      <c r="C2050" s="234"/>
      <c r="D2050" s="235" t="s">
        <v>194</v>
      </c>
      <c r="E2050" s="236" t="s">
        <v>19</v>
      </c>
      <c r="F2050" s="237" t="s">
        <v>921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194</v>
      </c>
      <c r="AU2050" s="243" t="s">
        <v>84</v>
      </c>
      <c r="AV2050" s="13" t="s">
        <v>82</v>
      </c>
      <c r="AW2050" s="13" t="s">
        <v>36</v>
      </c>
      <c r="AX2050" s="13" t="s">
        <v>75</v>
      </c>
      <c r="AY2050" s="243" t="s">
        <v>183</v>
      </c>
    </row>
    <row r="2051" s="13" customFormat="1">
      <c r="A2051" s="13"/>
      <c r="B2051" s="233"/>
      <c r="C2051" s="234"/>
      <c r="D2051" s="235" t="s">
        <v>194</v>
      </c>
      <c r="E2051" s="236" t="s">
        <v>19</v>
      </c>
      <c r="F2051" s="237" t="s">
        <v>2019</v>
      </c>
      <c r="G2051" s="234"/>
      <c r="H2051" s="236" t="s">
        <v>19</v>
      </c>
      <c r="I2051" s="238"/>
      <c r="J2051" s="234"/>
      <c r="K2051" s="234"/>
      <c r="L2051" s="239"/>
      <c r="M2051" s="240"/>
      <c r="N2051" s="241"/>
      <c r="O2051" s="241"/>
      <c r="P2051" s="241"/>
      <c r="Q2051" s="241"/>
      <c r="R2051" s="241"/>
      <c r="S2051" s="241"/>
      <c r="T2051" s="242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3" t="s">
        <v>194</v>
      </c>
      <c r="AU2051" s="243" t="s">
        <v>84</v>
      </c>
      <c r="AV2051" s="13" t="s">
        <v>82</v>
      </c>
      <c r="AW2051" s="13" t="s">
        <v>36</v>
      </c>
      <c r="AX2051" s="13" t="s">
        <v>75</v>
      </c>
      <c r="AY2051" s="243" t="s">
        <v>183</v>
      </c>
    </row>
    <row r="2052" s="13" customFormat="1">
      <c r="A2052" s="13"/>
      <c r="B2052" s="233"/>
      <c r="C2052" s="234"/>
      <c r="D2052" s="235" t="s">
        <v>194</v>
      </c>
      <c r="E2052" s="236" t="s">
        <v>19</v>
      </c>
      <c r="F2052" s="237" t="s">
        <v>2020</v>
      </c>
      <c r="G2052" s="234"/>
      <c r="H2052" s="236" t="s">
        <v>19</v>
      </c>
      <c r="I2052" s="238"/>
      <c r="J2052" s="234"/>
      <c r="K2052" s="234"/>
      <c r="L2052" s="239"/>
      <c r="M2052" s="240"/>
      <c r="N2052" s="241"/>
      <c r="O2052" s="241"/>
      <c r="P2052" s="241"/>
      <c r="Q2052" s="241"/>
      <c r="R2052" s="241"/>
      <c r="S2052" s="241"/>
      <c r="T2052" s="242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3" t="s">
        <v>194</v>
      </c>
      <c r="AU2052" s="243" t="s">
        <v>84</v>
      </c>
      <c r="AV2052" s="13" t="s">
        <v>82</v>
      </c>
      <c r="AW2052" s="13" t="s">
        <v>36</v>
      </c>
      <c r="AX2052" s="13" t="s">
        <v>75</v>
      </c>
      <c r="AY2052" s="243" t="s">
        <v>183</v>
      </c>
    </row>
    <row r="2053" s="14" customFormat="1">
      <c r="A2053" s="14"/>
      <c r="B2053" s="244"/>
      <c r="C2053" s="245"/>
      <c r="D2053" s="235" t="s">
        <v>194</v>
      </c>
      <c r="E2053" s="246" t="s">
        <v>19</v>
      </c>
      <c r="F2053" s="247" t="s">
        <v>2039</v>
      </c>
      <c r="G2053" s="245"/>
      <c r="H2053" s="248">
        <v>0.065000000000000002</v>
      </c>
      <c r="I2053" s="249"/>
      <c r="J2053" s="245"/>
      <c r="K2053" s="245"/>
      <c r="L2053" s="250"/>
      <c r="M2053" s="251"/>
      <c r="N2053" s="252"/>
      <c r="O2053" s="252"/>
      <c r="P2053" s="252"/>
      <c r="Q2053" s="252"/>
      <c r="R2053" s="252"/>
      <c r="S2053" s="252"/>
      <c r="T2053" s="253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4" t="s">
        <v>194</v>
      </c>
      <c r="AU2053" s="254" t="s">
        <v>84</v>
      </c>
      <c r="AV2053" s="14" t="s">
        <v>84</v>
      </c>
      <c r="AW2053" s="14" t="s">
        <v>36</v>
      </c>
      <c r="AX2053" s="14" t="s">
        <v>75</v>
      </c>
      <c r="AY2053" s="254" t="s">
        <v>183</v>
      </c>
    </row>
    <row r="2054" s="13" customFormat="1">
      <c r="A2054" s="13"/>
      <c r="B2054" s="233"/>
      <c r="C2054" s="234"/>
      <c r="D2054" s="235" t="s">
        <v>194</v>
      </c>
      <c r="E2054" s="236" t="s">
        <v>19</v>
      </c>
      <c r="F2054" s="237" t="s">
        <v>2021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194</v>
      </c>
      <c r="AU2054" s="243" t="s">
        <v>84</v>
      </c>
      <c r="AV2054" s="13" t="s">
        <v>82</v>
      </c>
      <c r="AW2054" s="13" t="s">
        <v>36</v>
      </c>
      <c r="AX2054" s="13" t="s">
        <v>75</v>
      </c>
      <c r="AY2054" s="243" t="s">
        <v>183</v>
      </c>
    </row>
    <row r="2055" s="13" customFormat="1">
      <c r="A2055" s="13"/>
      <c r="B2055" s="233"/>
      <c r="C2055" s="234"/>
      <c r="D2055" s="235" t="s">
        <v>194</v>
      </c>
      <c r="E2055" s="236" t="s">
        <v>19</v>
      </c>
      <c r="F2055" s="237" t="s">
        <v>2022</v>
      </c>
      <c r="G2055" s="234"/>
      <c r="H2055" s="236" t="s">
        <v>19</v>
      </c>
      <c r="I2055" s="238"/>
      <c r="J2055" s="234"/>
      <c r="K2055" s="234"/>
      <c r="L2055" s="239"/>
      <c r="M2055" s="240"/>
      <c r="N2055" s="241"/>
      <c r="O2055" s="241"/>
      <c r="P2055" s="241"/>
      <c r="Q2055" s="241"/>
      <c r="R2055" s="241"/>
      <c r="S2055" s="241"/>
      <c r="T2055" s="24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3" t="s">
        <v>194</v>
      </c>
      <c r="AU2055" s="243" t="s">
        <v>84</v>
      </c>
      <c r="AV2055" s="13" t="s">
        <v>82</v>
      </c>
      <c r="AW2055" s="13" t="s">
        <v>36</v>
      </c>
      <c r="AX2055" s="13" t="s">
        <v>75</v>
      </c>
      <c r="AY2055" s="243" t="s">
        <v>183</v>
      </c>
    </row>
    <row r="2056" s="14" customFormat="1">
      <c r="A2056" s="14"/>
      <c r="B2056" s="244"/>
      <c r="C2056" s="245"/>
      <c r="D2056" s="235" t="s">
        <v>194</v>
      </c>
      <c r="E2056" s="246" t="s">
        <v>19</v>
      </c>
      <c r="F2056" s="247" t="s">
        <v>2039</v>
      </c>
      <c r="G2056" s="245"/>
      <c r="H2056" s="248">
        <v>0.065000000000000002</v>
      </c>
      <c r="I2056" s="249"/>
      <c r="J2056" s="245"/>
      <c r="K2056" s="245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194</v>
      </c>
      <c r="AU2056" s="254" t="s">
        <v>84</v>
      </c>
      <c r="AV2056" s="14" t="s">
        <v>84</v>
      </c>
      <c r="AW2056" s="14" t="s">
        <v>36</v>
      </c>
      <c r="AX2056" s="14" t="s">
        <v>75</v>
      </c>
      <c r="AY2056" s="254" t="s">
        <v>183</v>
      </c>
    </row>
    <row r="2057" s="15" customFormat="1">
      <c r="A2057" s="15"/>
      <c r="B2057" s="259"/>
      <c r="C2057" s="260"/>
      <c r="D2057" s="235" t="s">
        <v>194</v>
      </c>
      <c r="E2057" s="261" t="s">
        <v>19</v>
      </c>
      <c r="F2057" s="262" t="s">
        <v>320</v>
      </c>
      <c r="G2057" s="260"/>
      <c r="H2057" s="263">
        <v>0.13</v>
      </c>
      <c r="I2057" s="264"/>
      <c r="J2057" s="260"/>
      <c r="K2057" s="260"/>
      <c r="L2057" s="265"/>
      <c r="M2057" s="266"/>
      <c r="N2057" s="267"/>
      <c r="O2057" s="267"/>
      <c r="P2057" s="267"/>
      <c r="Q2057" s="267"/>
      <c r="R2057" s="267"/>
      <c r="S2057" s="267"/>
      <c r="T2057" s="268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9" t="s">
        <v>194</v>
      </c>
      <c r="AU2057" s="269" t="s">
        <v>84</v>
      </c>
      <c r="AV2057" s="15" t="s">
        <v>190</v>
      </c>
      <c r="AW2057" s="15" t="s">
        <v>36</v>
      </c>
      <c r="AX2057" s="15" t="s">
        <v>82</v>
      </c>
      <c r="AY2057" s="269" t="s">
        <v>183</v>
      </c>
    </row>
    <row r="2058" s="14" customFormat="1">
      <c r="A2058" s="14"/>
      <c r="B2058" s="244"/>
      <c r="C2058" s="245"/>
      <c r="D2058" s="235" t="s">
        <v>194</v>
      </c>
      <c r="E2058" s="245"/>
      <c r="F2058" s="247" t="s">
        <v>2040</v>
      </c>
      <c r="G2058" s="245"/>
      <c r="H2058" s="248">
        <v>0.14299999999999999</v>
      </c>
      <c r="I2058" s="249"/>
      <c r="J2058" s="245"/>
      <c r="K2058" s="245"/>
      <c r="L2058" s="250"/>
      <c r="M2058" s="251"/>
      <c r="N2058" s="252"/>
      <c r="O2058" s="252"/>
      <c r="P2058" s="252"/>
      <c r="Q2058" s="252"/>
      <c r="R2058" s="252"/>
      <c r="S2058" s="252"/>
      <c r="T2058" s="253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4" t="s">
        <v>194</v>
      </c>
      <c r="AU2058" s="254" t="s">
        <v>84</v>
      </c>
      <c r="AV2058" s="14" t="s">
        <v>84</v>
      </c>
      <c r="AW2058" s="14" t="s">
        <v>4</v>
      </c>
      <c r="AX2058" s="14" t="s">
        <v>82</v>
      </c>
      <c r="AY2058" s="254" t="s">
        <v>183</v>
      </c>
    </row>
    <row r="2059" s="2" customFormat="1" ht="24.15" customHeight="1">
      <c r="A2059" s="40"/>
      <c r="B2059" s="41"/>
      <c r="C2059" s="215" t="s">
        <v>2041</v>
      </c>
      <c r="D2059" s="215" t="s">
        <v>185</v>
      </c>
      <c r="E2059" s="216" t="s">
        <v>2042</v>
      </c>
      <c r="F2059" s="217" t="s">
        <v>2043</v>
      </c>
      <c r="G2059" s="218" t="s">
        <v>304</v>
      </c>
      <c r="H2059" s="219">
        <v>12</v>
      </c>
      <c r="I2059" s="220"/>
      <c r="J2059" s="221">
        <f>ROUND(I2059*H2059,2)</f>
        <v>0</v>
      </c>
      <c r="K2059" s="217" t="s">
        <v>189</v>
      </c>
      <c r="L2059" s="46"/>
      <c r="M2059" s="222" t="s">
        <v>19</v>
      </c>
      <c r="N2059" s="223" t="s">
        <v>46</v>
      </c>
      <c r="O2059" s="86"/>
      <c r="P2059" s="224">
        <f>O2059*H2059</f>
        <v>0</v>
      </c>
      <c r="Q2059" s="224">
        <v>0</v>
      </c>
      <c r="R2059" s="224">
        <f>Q2059*H2059</f>
        <v>0</v>
      </c>
      <c r="S2059" s="224">
        <v>0</v>
      </c>
      <c r="T2059" s="225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6" t="s">
        <v>277</v>
      </c>
      <c r="AT2059" s="226" t="s">
        <v>185</v>
      </c>
      <c r="AU2059" s="226" t="s">
        <v>84</v>
      </c>
      <c r="AY2059" s="19" t="s">
        <v>183</v>
      </c>
      <c r="BE2059" s="227">
        <f>IF(N2059="základní",J2059,0)</f>
        <v>0</v>
      </c>
      <c r="BF2059" s="227">
        <f>IF(N2059="snížená",J2059,0)</f>
        <v>0</v>
      </c>
      <c r="BG2059" s="227">
        <f>IF(N2059="zákl. přenesená",J2059,0)</f>
        <v>0</v>
      </c>
      <c r="BH2059" s="227">
        <f>IF(N2059="sníž. přenesená",J2059,0)</f>
        <v>0</v>
      </c>
      <c r="BI2059" s="227">
        <f>IF(N2059="nulová",J2059,0)</f>
        <v>0</v>
      </c>
      <c r="BJ2059" s="19" t="s">
        <v>82</v>
      </c>
      <c r="BK2059" s="227">
        <f>ROUND(I2059*H2059,2)</f>
        <v>0</v>
      </c>
      <c r="BL2059" s="19" t="s">
        <v>277</v>
      </c>
      <c r="BM2059" s="226" t="s">
        <v>2044</v>
      </c>
    </row>
    <row r="2060" s="2" customFormat="1">
      <c r="A2060" s="40"/>
      <c r="B2060" s="41"/>
      <c r="C2060" s="42"/>
      <c r="D2060" s="228" t="s">
        <v>192</v>
      </c>
      <c r="E2060" s="42"/>
      <c r="F2060" s="229" t="s">
        <v>2045</v>
      </c>
      <c r="G2060" s="42"/>
      <c r="H2060" s="42"/>
      <c r="I2060" s="230"/>
      <c r="J2060" s="42"/>
      <c r="K2060" s="42"/>
      <c r="L2060" s="46"/>
      <c r="M2060" s="231"/>
      <c r="N2060" s="232"/>
      <c r="O2060" s="86"/>
      <c r="P2060" s="86"/>
      <c r="Q2060" s="86"/>
      <c r="R2060" s="86"/>
      <c r="S2060" s="86"/>
      <c r="T2060" s="87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192</v>
      </c>
      <c r="AU2060" s="19" t="s">
        <v>84</v>
      </c>
    </row>
    <row r="2061" s="13" customFormat="1">
      <c r="A2061" s="13"/>
      <c r="B2061" s="233"/>
      <c r="C2061" s="234"/>
      <c r="D2061" s="235" t="s">
        <v>194</v>
      </c>
      <c r="E2061" s="236" t="s">
        <v>19</v>
      </c>
      <c r="F2061" s="237" t="s">
        <v>917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194</v>
      </c>
      <c r="AU2061" s="243" t="s">
        <v>84</v>
      </c>
      <c r="AV2061" s="13" t="s">
        <v>82</v>
      </c>
      <c r="AW2061" s="13" t="s">
        <v>36</v>
      </c>
      <c r="AX2061" s="13" t="s">
        <v>75</v>
      </c>
      <c r="AY2061" s="243" t="s">
        <v>183</v>
      </c>
    </row>
    <row r="2062" s="13" customFormat="1">
      <c r="A2062" s="13"/>
      <c r="B2062" s="233"/>
      <c r="C2062" s="234"/>
      <c r="D2062" s="235" t="s">
        <v>194</v>
      </c>
      <c r="E2062" s="236" t="s">
        <v>19</v>
      </c>
      <c r="F2062" s="237" t="s">
        <v>918</v>
      </c>
      <c r="G2062" s="234"/>
      <c r="H2062" s="236" t="s">
        <v>19</v>
      </c>
      <c r="I2062" s="238"/>
      <c r="J2062" s="234"/>
      <c r="K2062" s="234"/>
      <c r="L2062" s="239"/>
      <c r="M2062" s="240"/>
      <c r="N2062" s="241"/>
      <c r="O2062" s="241"/>
      <c r="P2062" s="241"/>
      <c r="Q2062" s="241"/>
      <c r="R2062" s="241"/>
      <c r="S2062" s="241"/>
      <c r="T2062" s="24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3" t="s">
        <v>194</v>
      </c>
      <c r="AU2062" s="243" t="s">
        <v>84</v>
      </c>
      <c r="AV2062" s="13" t="s">
        <v>82</v>
      </c>
      <c r="AW2062" s="13" t="s">
        <v>36</v>
      </c>
      <c r="AX2062" s="13" t="s">
        <v>75</v>
      </c>
      <c r="AY2062" s="243" t="s">
        <v>183</v>
      </c>
    </row>
    <row r="2063" s="13" customFormat="1">
      <c r="A2063" s="13"/>
      <c r="B2063" s="233"/>
      <c r="C2063" s="234"/>
      <c r="D2063" s="235" t="s">
        <v>194</v>
      </c>
      <c r="E2063" s="236" t="s">
        <v>19</v>
      </c>
      <c r="F2063" s="237" t="s">
        <v>920</v>
      </c>
      <c r="G2063" s="234"/>
      <c r="H2063" s="236" t="s">
        <v>19</v>
      </c>
      <c r="I2063" s="238"/>
      <c r="J2063" s="234"/>
      <c r="K2063" s="234"/>
      <c r="L2063" s="239"/>
      <c r="M2063" s="240"/>
      <c r="N2063" s="241"/>
      <c r="O2063" s="241"/>
      <c r="P2063" s="241"/>
      <c r="Q2063" s="241"/>
      <c r="R2063" s="241"/>
      <c r="S2063" s="241"/>
      <c r="T2063" s="24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3" t="s">
        <v>194</v>
      </c>
      <c r="AU2063" s="243" t="s">
        <v>84</v>
      </c>
      <c r="AV2063" s="13" t="s">
        <v>82</v>
      </c>
      <c r="AW2063" s="13" t="s">
        <v>36</v>
      </c>
      <c r="AX2063" s="13" t="s">
        <v>75</v>
      </c>
      <c r="AY2063" s="243" t="s">
        <v>183</v>
      </c>
    </row>
    <row r="2064" s="13" customFormat="1">
      <c r="A2064" s="13"/>
      <c r="B2064" s="233"/>
      <c r="C2064" s="234"/>
      <c r="D2064" s="235" t="s">
        <v>194</v>
      </c>
      <c r="E2064" s="236" t="s">
        <v>19</v>
      </c>
      <c r="F2064" s="237" t="s">
        <v>921</v>
      </c>
      <c r="G2064" s="234"/>
      <c r="H2064" s="236" t="s">
        <v>19</v>
      </c>
      <c r="I2064" s="238"/>
      <c r="J2064" s="234"/>
      <c r="K2064" s="234"/>
      <c r="L2064" s="239"/>
      <c r="M2064" s="240"/>
      <c r="N2064" s="241"/>
      <c r="O2064" s="241"/>
      <c r="P2064" s="241"/>
      <c r="Q2064" s="241"/>
      <c r="R2064" s="241"/>
      <c r="S2064" s="241"/>
      <c r="T2064" s="242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3" t="s">
        <v>194</v>
      </c>
      <c r="AU2064" s="243" t="s">
        <v>84</v>
      </c>
      <c r="AV2064" s="13" t="s">
        <v>82</v>
      </c>
      <c r="AW2064" s="13" t="s">
        <v>36</v>
      </c>
      <c r="AX2064" s="13" t="s">
        <v>75</v>
      </c>
      <c r="AY2064" s="243" t="s">
        <v>183</v>
      </c>
    </row>
    <row r="2065" s="14" customFormat="1">
      <c r="A2065" s="14"/>
      <c r="B2065" s="244"/>
      <c r="C2065" s="245"/>
      <c r="D2065" s="235" t="s">
        <v>194</v>
      </c>
      <c r="E2065" s="246" t="s">
        <v>19</v>
      </c>
      <c r="F2065" s="247" t="s">
        <v>253</v>
      </c>
      <c r="G2065" s="245"/>
      <c r="H2065" s="248">
        <v>12</v>
      </c>
      <c r="I2065" s="249"/>
      <c r="J2065" s="245"/>
      <c r="K2065" s="245"/>
      <c r="L2065" s="250"/>
      <c r="M2065" s="251"/>
      <c r="N2065" s="252"/>
      <c r="O2065" s="252"/>
      <c r="P2065" s="252"/>
      <c r="Q2065" s="252"/>
      <c r="R2065" s="252"/>
      <c r="S2065" s="252"/>
      <c r="T2065" s="25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4" t="s">
        <v>194</v>
      </c>
      <c r="AU2065" s="254" t="s">
        <v>84</v>
      </c>
      <c r="AV2065" s="14" t="s">
        <v>84</v>
      </c>
      <c r="AW2065" s="14" t="s">
        <v>36</v>
      </c>
      <c r="AX2065" s="14" t="s">
        <v>75</v>
      </c>
      <c r="AY2065" s="254" t="s">
        <v>183</v>
      </c>
    </row>
    <row r="2066" s="15" customFormat="1">
      <c r="A2066" s="15"/>
      <c r="B2066" s="259"/>
      <c r="C2066" s="260"/>
      <c r="D2066" s="235" t="s">
        <v>194</v>
      </c>
      <c r="E2066" s="261" t="s">
        <v>19</v>
      </c>
      <c r="F2066" s="262" t="s">
        <v>320</v>
      </c>
      <c r="G2066" s="260"/>
      <c r="H2066" s="263">
        <v>12</v>
      </c>
      <c r="I2066" s="264"/>
      <c r="J2066" s="260"/>
      <c r="K2066" s="260"/>
      <c r="L2066" s="265"/>
      <c r="M2066" s="266"/>
      <c r="N2066" s="267"/>
      <c r="O2066" s="267"/>
      <c r="P2066" s="267"/>
      <c r="Q2066" s="267"/>
      <c r="R2066" s="267"/>
      <c r="S2066" s="267"/>
      <c r="T2066" s="268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69" t="s">
        <v>194</v>
      </c>
      <c r="AU2066" s="269" t="s">
        <v>84</v>
      </c>
      <c r="AV2066" s="15" t="s">
        <v>190</v>
      </c>
      <c r="AW2066" s="15" t="s">
        <v>36</v>
      </c>
      <c r="AX2066" s="15" t="s">
        <v>82</v>
      </c>
      <c r="AY2066" s="269" t="s">
        <v>183</v>
      </c>
    </row>
    <row r="2067" s="2" customFormat="1" ht="16.5" customHeight="1">
      <c r="A2067" s="40"/>
      <c r="B2067" s="41"/>
      <c r="C2067" s="270" t="s">
        <v>2046</v>
      </c>
      <c r="D2067" s="270" t="s">
        <v>348</v>
      </c>
      <c r="E2067" s="271" t="s">
        <v>2047</v>
      </c>
      <c r="F2067" s="272" t="s">
        <v>2048</v>
      </c>
      <c r="G2067" s="273" t="s">
        <v>229</v>
      </c>
      <c r="H2067" s="274">
        <v>0.317</v>
      </c>
      <c r="I2067" s="275"/>
      <c r="J2067" s="276">
        <f>ROUND(I2067*H2067,2)</f>
        <v>0</v>
      </c>
      <c r="K2067" s="272" t="s">
        <v>189</v>
      </c>
      <c r="L2067" s="277"/>
      <c r="M2067" s="278" t="s">
        <v>19</v>
      </c>
      <c r="N2067" s="279" t="s">
        <v>46</v>
      </c>
      <c r="O2067" s="86"/>
      <c r="P2067" s="224">
        <f>O2067*H2067</f>
        <v>0</v>
      </c>
      <c r="Q2067" s="224">
        <v>0.55000000000000004</v>
      </c>
      <c r="R2067" s="224">
        <f>Q2067*H2067</f>
        <v>0.17435000000000001</v>
      </c>
      <c r="S2067" s="224">
        <v>0</v>
      </c>
      <c r="T2067" s="225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6" t="s">
        <v>370</v>
      </c>
      <c r="AT2067" s="226" t="s">
        <v>348</v>
      </c>
      <c r="AU2067" s="226" t="s">
        <v>84</v>
      </c>
      <c r="AY2067" s="19" t="s">
        <v>183</v>
      </c>
      <c r="BE2067" s="227">
        <f>IF(N2067="základní",J2067,0)</f>
        <v>0</v>
      </c>
      <c r="BF2067" s="227">
        <f>IF(N2067="snížená",J2067,0)</f>
        <v>0</v>
      </c>
      <c r="BG2067" s="227">
        <f>IF(N2067="zákl. přenesená",J2067,0)</f>
        <v>0</v>
      </c>
      <c r="BH2067" s="227">
        <f>IF(N2067="sníž. přenesená",J2067,0)</f>
        <v>0</v>
      </c>
      <c r="BI2067" s="227">
        <f>IF(N2067="nulová",J2067,0)</f>
        <v>0</v>
      </c>
      <c r="BJ2067" s="19" t="s">
        <v>82</v>
      </c>
      <c r="BK2067" s="227">
        <f>ROUND(I2067*H2067,2)</f>
        <v>0</v>
      </c>
      <c r="BL2067" s="19" t="s">
        <v>277</v>
      </c>
      <c r="BM2067" s="226" t="s">
        <v>2049</v>
      </c>
    </row>
    <row r="2068" s="13" customFormat="1">
      <c r="A2068" s="13"/>
      <c r="B2068" s="233"/>
      <c r="C2068" s="234"/>
      <c r="D2068" s="235" t="s">
        <v>194</v>
      </c>
      <c r="E2068" s="236" t="s">
        <v>19</v>
      </c>
      <c r="F2068" s="237" t="s">
        <v>917</v>
      </c>
      <c r="G2068" s="234"/>
      <c r="H2068" s="236" t="s">
        <v>19</v>
      </c>
      <c r="I2068" s="238"/>
      <c r="J2068" s="234"/>
      <c r="K2068" s="234"/>
      <c r="L2068" s="239"/>
      <c r="M2068" s="240"/>
      <c r="N2068" s="241"/>
      <c r="O2068" s="241"/>
      <c r="P2068" s="241"/>
      <c r="Q2068" s="241"/>
      <c r="R2068" s="241"/>
      <c r="S2068" s="241"/>
      <c r="T2068" s="242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3" t="s">
        <v>194</v>
      </c>
      <c r="AU2068" s="243" t="s">
        <v>84</v>
      </c>
      <c r="AV2068" s="13" t="s">
        <v>82</v>
      </c>
      <c r="AW2068" s="13" t="s">
        <v>36</v>
      </c>
      <c r="AX2068" s="13" t="s">
        <v>75</v>
      </c>
      <c r="AY2068" s="243" t="s">
        <v>183</v>
      </c>
    </row>
    <row r="2069" s="13" customFormat="1">
      <c r="A2069" s="13"/>
      <c r="B2069" s="233"/>
      <c r="C2069" s="234"/>
      <c r="D2069" s="235" t="s">
        <v>194</v>
      </c>
      <c r="E2069" s="236" t="s">
        <v>19</v>
      </c>
      <c r="F2069" s="237" t="s">
        <v>918</v>
      </c>
      <c r="G2069" s="234"/>
      <c r="H2069" s="236" t="s">
        <v>19</v>
      </c>
      <c r="I2069" s="238"/>
      <c r="J2069" s="234"/>
      <c r="K2069" s="234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3" t="s">
        <v>194</v>
      </c>
      <c r="AU2069" s="243" t="s">
        <v>84</v>
      </c>
      <c r="AV2069" s="13" t="s">
        <v>82</v>
      </c>
      <c r="AW2069" s="13" t="s">
        <v>36</v>
      </c>
      <c r="AX2069" s="13" t="s">
        <v>75</v>
      </c>
      <c r="AY2069" s="243" t="s">
        <v>183</v>
      </c>
    </row>
    <row r="2070" s="13" customFormat="1">
      <c r="A2070" s="13"/>
      <c r="B2070" s="233"/>
      <c r="C2070" s="234"/>
      <c r="D2070" s="235" t="s">
        <v>194</v>
      </c>
      <c r="E2070" s="236" t="s">
        <v>19</v>
      </c>
      <c r="F2070" s="237" t="s">
        <v>920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194</v>
      </c>
      <c r="AU2070" s="243" t="s">
        <v>84</v>
      </c>
      <c r="AV2070" s="13" t="s">
        <v>82</v>
      </c>
      <c r="AW2070" s="13" t="s">
        <v>36</v>
      </c>
      <c r="AX2070" s="13" t="s">
        <v>75</v>
      </c>
      <c r="AY2070" s="243" t="s">
        <v>183</v>
      </c>
    </row>
    <row r="2071" s="13" customFormat="1">
      <c r="A2071" s="13"/>
      <c r="B2071" s="233"/>
      <c r="C2071" s="234"/>
      <c r="D2071" s="235" t="s">
        <v>194</v>
      </c>
      <c r="E2071" s="236" t="s">
        <v>19</v>
      </c>
      <c r="F2071" s="237" t="s">
        <v>921</v>
      </c>
      <c r="G2071" s="234"/>
      <c r="H2071" s="236" t="s">
        <v>19</v>
      </c>
      <c r="I2071" s="238"/>
      <c r="J2071" s="234"/>
      <c r="K2071" s="234"/>
      <c r="L2071" s="239"/>
      <c r="M2071" s="240"/>
      <c r="N2071" s="241"/>
      <c r="O2071" s="241"/>
      <c r="P2071" s="241"/>
      <c r="Q2071" s="241"/>
      <c r="R2071" s="241"/>
      <c r="S2071" s="241"/>
      <c r="T2071" s="24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3" t="s">
        <v>194</v>
      </c>
      <c r="AU2071" s="243" t="s">
        <v>84</v>
      </c>
      <c r="AV2071" s="13" t="s">
        <v>82</v>
      </c>
      <c r="AW2071" s="13" t="s">
        <v>36</v>
      </c>
      <c r="AX2071" s="13" t="s">
        <v>75</v>
      </c>
      <c r="AY2071" s="243" t="s">
        <v>183</v>
      </c>
    </row>
    <row r="2072" s="14" customFormat="1">
      <c r="A2072" s="14"/>
      <c r="B2072" s="244"/>
      <c r="C2072" s="245"/>
      <c r="D2072" s="235" t="s">
        <v>194</v>
      </c>
      <c r="E2072" s="246" t="s">
        <v>19</v>
      </c>
      <c r="F2072" s="247" t="s">
        <v>2050</v>
      </c>
      <c r="G2072" s="245"/>
      <c r="H2072" s="248">
        <v>0.28799999999999998</v>
      </c>
      <c r="I2072" s="249"/>
      <c r="J2072" s="245"/>
      <c r="K2072" s="245"/>
      <c r="L2072" s="250"/>
      <c r="M2072" s="251"/>
      <c r="N2072" s="252"/>
      <c r="O2072" s="252"/>
      <c r="P2072" s="252"/>
      <c r="Q2072" s="252"/>
      <c r="R2072" s="252"/>
      <c r="S2072" s="252"/>
      <c r="T2072" s="253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4" t="s">
        <v>194</v>
      </c>
      <c r="AU2072" s="254" t="s">
        <v>84</v>
      </c>
      <c r="AV2072" s="14" t="s">
        <v>84</v>
      </c>
      <c r="AW2072" s="14" t="s">
        <v>36</v>
      </c>
      <c r="AX2072" s="14" t="s">
        <v>75</v>
      </c>
      <c r="AY2072" s="254" t="s">
        <v>183</v>
      </c>
    </row>
    <row r="2073" s="15" customFormat="1">
      <c r="A2073" s="15"/>
      <c r="B2073" s="259"/>
      <c r="C2073" s="260"/>
      <c r="D2073" s="235" t="s">
        <v>194</v>
      </c>
      <c r="E2073" s="261" t="s">
        <v>19</v>
      </c>
      <c r="F2073" s="262" t="s">
        <v>320</v>
      </c>
      <c r="G2073" s="260"/>
      <c r="H2073" s="263">
        <v>0.28799999999999998</v>
      </c>
      <c r="I2073" s="264"/>
      <c r="J2073" s="260"/>
      <c r="K2073" s="260"/>
      <c r="L2073" s="265"/>
      <c r="M2073" s="266"/>
      <c r="N2073" s="267"/>
      <c r="O2073" s="267"/>
      <c r="P2073" s="267"/>
      <c r="Q2073" s="267"/>
      <c r="R2073" s="267"/>
      <c r="S2073" s="267"/>
      <c r="T2073" s="268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9" t="s">
        <v>194</v>
      </c>
      <c r="AU2073" s="269" t="s">
        <v>84</v>
      </c>
      <c r="AV2073" s="15" t="s">
        <v>190</v>
      </c>
      <c r="AW2073" s="15" t="s">
        <v>36</v>
      </c>
      <c r="AX2073" s="15" t="s">
        <v>82</v>
      </c>
      <c r="AY2073" s="269" t="s">
        <v>183</v>
      </c>
    </row>
    <row r="2074" s="14" customFormat="1">
      <c r="A2074" s="14"/>
      <c r="B2074" s="244"/>
      <c r="C2074" s="245"/>
      <c r="D2074" s="235" t="s">
        <v>194</v>
      </c>
      <c r="E2074" s="245"/>
      <c r="F2074" s="247" t="s">
        <v>2051</v>
      </c>
      <c r="G2074" s="245"/>
      <c r="H2074" s="248">
        <v>0.317</v>
      </c>
      <c r="I2074" s="249"/>
      <c r="J2074" s="245"/>
      <c r="K2074" s="245"/>
      <c r="L2074" s="250"/>
      <c r="M2074" s="251"/>
      <c r="N2074" s="252"/>
      <c r="O2074" s="252"/>
      <c r="P2074" s="252"/>
      <c r="Q2074" s="252"/>
      <c r="R2074" s="252"/>
      <c r="S2074" s="252"/>
      <c r="T2074" s="25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4" t="s">
        <v>194</v>
      </c>
      <c r="AU2074" s="254" t="s">
        <v>84</v>
      </c>
      <c r="AV2074" s="14" t="s">
        <v>84</v>
      </c>
      <c r="AW2074" s="14" t="s">
        <v>4</v>
      </c>
      <c r="AX2074" s="14" t="s">
        <v>82</v>
      </c>
      <c r="AY2074" s="254" t="s">
        <v>183</v>
      </c>
    </row>
    <row r="2075" s="2" customFormat="1" ht="21.75" customHeight="1">
      <c r="A2075" s="40"/>
      <c r="B2075" s="41"/>
      <c r="C2075" s="215" t="s">
        <v>2052</v>
      </c>
      <c r="D2075" s="215" t="s">
        <v>185</v>
      </c>
      <c r="E2075" s="216" t="s">
        <v>2053</v>
      </c>
      <c r="F2075" s="217" t="s">
        <v>2054</v>
      </c>
      <c r="G2075" s="218" t="s">
        <v>229</v>
      </c>
      <c r="H2075" s="219">
        <v>0.629</v>
      </c>
      <c r="I2075" s="220"/>
      <c r="J2075" s="221">
        <f>ROUND(I2075*H2075,2)</f>
        <v>0</v>
      </c>
      <c r="K2075" s="217" t="s">
        <v>189</v>
      </c>
      <c r="L2075" s="46"/>
      <c r="M2075" s="222" t="s">
        <v>19</v>
      </c>
      <c r="N2075" s="223" t="s">
        <v>46</v>
      </c>
      <c r="O2075" s="86"/>
      <c r="P2075" s="224">
        <f>O2075*H2075</f>
        <v>0</v>
      </c>
      <c r="Q2075" s="224">
        <v>0.023367804999999998</v>
      </c>
      <c r="R2075" s="224">
        <f>Q2075*H2075</f>
        <v>0.014698349344999999</v>
      </c>
      <c r="S2075" s="224">
        <v>0</v>
      </c>
      <c r="T2075" s="225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6" t="s">
        <v>277</v>
      </c>
      <c r="AT2075" s="226" t="s">
        <v>185</v>
      </c>
      <c r="AU2075" s="226" t="s">
        <v>84</v>
      </c>
      <c r="AY2075" s="19" t="s">
        <v>183</v>
      </c>
      <c r="BE2075" s="227">
        <f>IF(N2075="základní",J2075,0)</f>
        <v>0</v>
      </c>
      <c r="BF2075" s="227">
        <f>IF(N2075="snížená",J2075,0)</f>
        <v>0</v>
      </c>
      <c r="BG2075" s="227">
        <f>IF(N2075="zákl. přenesená",J2075,0)</f>
        <v>0</v>
      </c>
      <c r="BH2075" s="227">
        <f>IF(N2075="sníž. přenesená",J2075,0)</f>
        <v>0</v>
      </c>
      <c r="BI2075" s="227">
        <f>IF(N2075="nulová",J2075,0)</f>
        <v>0</v>
      </c>
      <c r="BJ2075" s="19" t="s">
        <v>82</v>
      </c>
      <c r="BK2075" s="227">
        <f>ROUND(I2075*H2075,2)</f>
        <v>0</v>
      </c>
      <c r="BL2075" s="19" t="s">
        <v>277</v>
      </c>
      <c r="BM2075" s="226" t="s">
        <v>2055</v>
      </c>
    </row>
    <row r="2076" s="2" customFormat="1">
      <c r="A2076" s="40"/>
      <c r="B2076" s="41"/>
      <c r="C2076" s="42"/>
      <c r="D2076" s="228" t="s">
        <v>192</v>
      </c>
      <c r="E2076" s="42"/>
      <c r="F2076" s="229" t="s">
        <v>2056</v>
      </c>
      <c r="G2076" s="42"/>
      <c r="H2076" s="42"/>
      <c r="I2076" s="230"/>
      <c r="J2076" s="42"/>
      <c r="K2076" s="42"/>
      <c r="L2076" s="46"/>
      <c r="M2076" s="231"/>
      <c r="N2076" s="232"/>
      <c r="O2076" s="86"/>
      <c r="P2076" s="86"/>
      <c r="Q2076" s="86"/>
      <c r="R2076" s="86"/>
      <c r="S2076" s="86"/>
      <c r="T2076" s="87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T2076" s="19" t="s">
        <v>192</v>
      </c>
      <c r="AU2076" s="19" t="s">
        <v>84</v>
      </c>
    </row>
    <row r="2077" s="14" customFormat="1">
      <c r="A2077" s="14"/>
      <c r="B2077" s="244"/>
      <c r="C2077" s="245"/>
      <c r="D2077" s="235" t="s">
        <v>194</v>
      </c>
      <c r="E2077" s="246" t="s">
        <v>19</v>
      </c>
      <c r="F2077" s="247" t="s">
        <v>2057</v>
      </c>
      <c r="G2077" s="245"/>
      <c r="H2077" s="248">
        <v>0.16900000000000001</v>
      </c>
      <c r="I2077" s="249"/>
      <c r="J2077" s="245"/>
      <c r="K2077" s="245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194</v>
      </c>
      <c r="AU2077" s="254" t="s">
        <v>84</v>
      </c>
      <c r="AV2077" s="14" t="s">
        <v>84</v>
      </c>
      <c r="AW2077" s="14" t="s">
        <v>36</v>
      </c>
      <c r="AX2077" s="14" t="s">
        <v>75</v>
      </c>
      <c r="AY2077" s="254" t="s">
        <v>183</v>
      </c>
    </row>
    <row r="2078" s="14" customFormat="1">
      <c r="A2078" s="14"/>
      <c r="B2078" s="244"/>
      <c r="C2078" s="245"/>
      <c r="D2078" s="235" t="s">
        <v>194</v>
      </c>
      <c r="E2078" s="246" t="s">
        <v>19</v>
      </c>
      <c r="F2078" s="247" t="s">
        <v>2058</v>
      </c>
      <c r="G2078" s="245"/>
      <c r="H2078" s="248">
        <v>0.14299999999999999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194</v>
      </c>
      <c r="AU2078" s="254" t="s">
        <v>84</v>
      </c>
      <c r="AV2078" s="14" t="s">
        <v>84</v>
      </c>
      <c r="AW2078" s="14" t="s">
        <v>36</v>
      </c>
      <c r="AX2078" s="14" t="s">
        <v>75</v>
      </c>
      <c r="AY2078" s="254" t="s">
        <v>183</v>
      </c>
    </row>
    <row r="2079" s="14" customFormat="1">
      <c r="A2079" s="14"/>
      <c r="B2079" s="244"/>
      <c r="C2079" s="245"/>
      <c r="D2079" s="235" t="s">
        <v>194</v>
      </c>
      <c r="E2079" s="246" t="s">
        <v>19</v>
      </c>
      <c r="F2079" s="247" t="s">
        <v>2059</v>
      </c>
      <c r="G2079" s="245"/>
      <c r="H2079" s="248">
        <v>0.317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194</v>
      </c>
      <c r="AU2079" s="254" t="s">
        <v>84</v>
      </c>
      <c r="AV2079" s="14" t="s">
        <v>84</v>
      </c>
      <c r="AW2079" s="14" t="s">
        <v>36</v>
      </c>
      <c r="AX2079" s="14" t="s">
        <v>75</v>
      </c>
      <c r="AY2079" s="254" t="s">
        <v>183</v>
      </c>
    </row>
    <row r="2080" s="15" customFormat="1">
      <c r="A2080" s="15"/>
      <c r="B2080" s="259"/>
      <c r="C2080" s="260"/>
      <c r="D2080" s="235" t="s">
        <v>194</v>
      </c>
      <c r="E2080" s="261" t="s">
        <v>19</v>
      </c>
      <c r="F2080" s="262" t="s">
        <v>320</v>
      </c>
      <c r="G2080" s="260"/>
      <c r="H2080" s="263">
        <v>0.629</v>
      </c>
      <c r="I2080" s="264"/>
      <c r="J2080" s="260"/>
      <c r="K2080" s="260"/>
      <c r="L2080" s="265"/>
      <c r="M2080" s="266"/>
      <c r="N2080" s="267"/>
      <c r="O2080" s="267"/>
      <c r="P2080" s="267"/>
      <c r="Q2080" s="267"/>
      <c r="R2080" s="267"/>
      <c r="S2080" s="267"/>
      <c r="T2080" s="268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9" t="s">
        <v>194</v>
      </c>
      <c r="AU2080" s="269" t="s">
        <v>84</v>
      </c>
      <c r="AV2080" s="15" t="s">
        <v>190</v>
      </c>
      <c r="AW2080" s="15" t="s">
        <v>36</v>
      </c>
      <c r="AX2080" s="15" t="s">
        <v>82</v>
      </c>
      <c r="AY2080" s="269" t="s">
        <v>183</v>
      </c>
    </row>
    <row r="2081" s="2" customFormat="1" ht="24.15" customHeight="1">
      <c r="A2081" s="40"/>
      <c r="B2081" s="41"/>
      <c r="C2081" s="215" t="s">
        <v>2060</v>
      </c>
      <c r="D2081" s="215" t="s">
        <v>185</v>
      </c>
      <c r="E2081" s="216" t="s">
        <v>2061</v>
      </c>
      <c r="F2081" s="217" t="s">
        <v>2062</v>
      </c>
      <c r="G2081" s="218" t="s">
        <v>256</v>
      </c>
      <c r="H2081" s="219">
        <v>0.36199999999999999</v>
      </c>
      <c r="I2081" s="220"/>
      <c r="J2081" s="221">
        <f>ROUND(I2081*H2081,2)</f>
        <v>0</v>
      </c>
      <c r="K2081" s="217" t="s">
        <v>189</v>
      </c>
      <c r="L2081" s="46"/>
      <c r="M2081" s="222" t="s">
        <v>19</v>
      </c>
      <c r="N2081" s="223" t="s">
        <v>46</v>
      </c>
      <c r="O2081" s="86"/>
      <c r="P2081" s="224">
        <f>O2081*H2081</f>
        <v>0</v>
      </c>
      <c r="Q2081" s="224">
        <v>0</v>
      </c>
      <c r="R2081" s="224">
        <f>Q2081*H2081</f>
        <v>0</v>
      </c>
      <c r="S2081" s="224">
        <v>0</v>
      </c>
      <c r="T2081" s="225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6" t="s">
        <v>277</v>
      </c>
      <c r="AT2081" s="226" t="s">
        <v>185</v>
      </c>
      <c r="AU2081" s="226" t="s">
        <v>84</v>
      </c>
      <c r="AY2081" s="19" t="s">
        <v>183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19" t="s">
        <v>82</v>
      </c>
      <c r="BK2081" s="227">
        <f>ROUND(I2081*H2081,2)</f>
        <v>0</v>
      </c>
      <c r="BL2081" s="19" t="s">
        <v>277</v>
      </c>
      <c r="BM2081" s="226" t="s">
        <v>2063</v>
      </c>
    </row>
    <row r="2082" s="2" customFormat="1">
      <c r="A2082" s="40"/>
      <c r="B2082" s="41"/>
      <c r="C2082" s="42"/>
      <c r="D2082" s="228" t="s">
        <v>192</v>
      </c>
      <c r="E2082" s="42"/>
      <c r="F2082" s="229" t="s">
        <v>2064</v>
      </c>
      <c r="G2082" s="42"/>
      <c r="H2082" s="42"/>
      <c r="I2082" s="230"/>
      <c r="J2082" s="42"/>
      <c r="K2082" s="42"/>
      <c r="L2082" s="46"/>
      <c r="M2082" s="231"/>
      <c r="N2082" s="232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192</v>
      </c>
      <c r="AU2082" s="19" t="s">
        <v>84</v>
      </c>
    </row>
    <row r="2083" s="12" customFormat="1" ht="22.8" customHeight="1">
      <c r="A2083" s="12"/>
      <c r="B2083" s="199"/>
      <c r="C2083" s="200"/>
      <c r="D2083" s="201" t="s">
        <v>74</v>
      </c>
      <c r="E2083" s="213" t="s">
        <v>2065</v>
      </c>
      <c r="F2083" s="213" t="s">
        <v>2066</v>
      </c>
      <c r="G2083" s="200"/>
      <c r="H2083" s="200"/>
      <c r="I2083" s="203"/>
      <c r="J2083" s="214">
        <f>BK2083</f>
        <v>0</v>
      </c>
      <c r="K2083" s="200"/>
      <c r="L2083" s="205"/>
      <c r="M2083" s="206"/>
      <c r="N2083" s="207"/>
      <c r="O2083" s="207"/>
      <c r="P2083" s="208">
        <f>SUM(P2084:P2320)</f>
        <v>0</v>
      </c>
      <c r="Q2083" s="207"/>
      <c r="R2083" s="208">
        <f>SUM(R2084:R2320)</f>
        <v>31.160505080039993</v>
      </c>
      <c r="S2083" s="207"/>
      <c r="T2083" s="209">
        <f>SUM(T2084:T2320)</f>
        <v>0</v>
      </c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R2083" s="210" t="s">
        <v>84</v>
      </c>
      <c r="AT2083" s="211" t="s">
        <v>74</v>
      </c>
      <c r="AU2083" s="211" t="s">
        <v>82</v>
      </c>
      <c r="AY2083" s="210" t="s">
        <v>183</v>
      </c>
      <c r="BK2083" s="212">
        <f>SUM(BK2084:BK2320)</f>
        <v>0</v>
      </c>
    </row>
    <row r="2084" s="2" customFormat="1" ht="33" customHeight="1">
      <c r="A2084" s="40"/>
      <c r="B2084" s="41"/>
      <c r="C2084" s="215" t="s">
        <v>2067</v>
      </c>
      <c r="D2084" s="215" t="s">
        <v>185</v>
      </c>
      <c r="E2084" s="216" t="s">
        <v>2068</v>
      </c>
      <c r="F2084" s="217" t="s">
        <v>2069</v>
      </c>
      <c r="G2084" s="218" t="s">
        <v>304</v>
      </c>
      <c r="H2084" s="219">
        <v>24.175000000000001</v>
      </c>
      <c r="I2084" s="220"/>
      <c r="J2084" s="221">
        <f>ROUND(I2084*H2084,2)</f>
        <v>0</v>
      </c>
      <c r="K2084" s="217" t="s">
        <v>189</v>
      </c>
      <c r="L2084" s="46"/>
      <c r="M2084" s="222" t="s">
        <v>19</v>
      </c>
      <c r="N2084" s="223" t="s">
        <v>46</v>
      </c>
      <c r="O2084" s="86"/>
      <c r="P2084" s="224">
        <f>O2084*H2084</f>
        <v>0</v>
      </c>
      <c r="Q2084" s="224">
        <v>0.044283599999999999</v>
      </c>
      <c r="R2084" s="224">
        <f>Q2084*H2084</f>
        <v>1.0705560300000001</v>
      </c>
      <c r="S2084" s="224">
        <v>0</v>
      </c>
      <c r="T2084" s="225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6" t="s">
        <v>277</v>
      </c>
      <c r="AT2084" s="226" t="s">
        <v>185</v>
      </c>
      <c r="AU2084" s="226" t="s">
        <v>84</v>
      </c>
      <c r="AY2084" s="19" t="s">
        <v>183</v>
      </c>
      <c r="BE2084" s="227">
        <f>IF(N2084="základní",J2084,0)</f>
        <v>0</v>
      </c>
      <c r="BF2084" s="227">
        <f>IF(N2084="snížená",J2084,0)</f>
        <v>0</v>
      </c>
      <c r="BG2084" s="227">
        <f>IF(N2084="zákl. přenesená",J2084,0)</f>
        <v>0</v>
      </c>
      <c r="BH2084" s="227">
        <f>IF(N2084="sníž. přenesená",J2084,0)</f>
        <v>0</v>
      </c>
      <c r="BI2084" s="227">
        <f>IF(N2084="nulová",J2084,0)</f>
        <v>0</v>
      </c>
      <c r="BJ2084" s="19" t="s">
        <v>82</v>
      </c>
      <c r="BK2084" s="227">
        <f>ROUND(I2084*H2084,2)</f>
        <v>0</v>
      </c>
      <c r="BL2084" s="19" t="s">
        <v>277</v>
      </c>
      <c r="BM2084" s="226" t="s">
        <v>2070</v>
      </c>
    </row>
    <row r="2085" s="2" customFormat="1">
      <c r="A2085" s="40"/>
      <c r="B2085" s="41"/>
      <c r="C2085" s="42"/>
      <c r="D2085" s="228" t="s">
        <v>192</v>
      </c>
      <c r="E2085" s="42"/>
      <c r="F2085" s="229" t="s">
        <v>2071</v>
      </c>
      <c r="G2085" s="42"/>
      <c r="H2085" s="42"/>
      <c r="I2085" s="230"/>
      <c r="J2085" s="42"/>
      <c r="K2085" s="42"/>
      <c r="L2085" s="46"/>
      <c r="M2085" s="231"/>
      <c r="N2085" s="232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192</v>
      </c>
      <c r="AU2085" s="19" t="s">
        <v>84</v>
      </c>
    </row>
    <row r="2086" s="13" customFormat="1">
      <c r="A2086" s="13"/>
      <c r="B2086" s="233"/>
      <c r="C2086" s="234"/>
      <c r="D2086" s="235" t="s">
        <v>194</v>
      </c>
      <c r="E2086" s="236" t="s">
        <v>19</v>
      </c>
      <c r="F2086" s="237" t="s">
        <v>2072</v>
      </c>
      <c r="G2086" s="234"/>
      <c r="H2086" s="236" t="s">
        <v>19</v>
      </c>
      <c r="I2086" s="238"/>
      <c r="J2086" s="234"/>
      <c r="K2086" s="234"/>
      <c r="L2086" s="239"/>
      <c r="M2086" s="240"/>
      <c r="N2086" s="241"/>
      <c r="O2086" s="241"/>
      <c r="P2086" s="241"/>
      <c r="Q2086" s="241"/>
      <c r="R2086" s="241"/>
      <c r="S2086" s="241"/>
      <c r="T2086" s="24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3" t="s">
        <v>194</v>
      </c>
      <c r="AU2086" s="243" t="s">
        <v>84</v>
      </c>
      <c r="AV2086" s="13" t="s">
        <v>82</v>
      </c>
      <c r="AW2086" s="13" t="s">
        <v>36</v>
      </c>
      <c r="AX2086" s="13" t="s">
        <v>75</v>
      </c>
      <c r="AY2086" s="243" t="s">
        <v>183</v>
      </c>
    </row>
    <row r="2087" s="13" customFormat="1">
      <c r="A2087" s="13"/>
      <c r="B2087" s="233"/>
      <c r="C2087" s="234"/>
      <c r="D2087" s="235" t="s">
        <v>194</v>
      </c>
      <c r="E2087" s="236" t="s">
        <v>19</v>
      </c>
      <c r="F2087" s="237" t="s">
        <v>2073</v>
      </c>
      <c r="G2087" s="234"/>
      <c r="H2087" s="236" t="s">
        <v>19</v>
      </c>
      <c r="I2087" s="238"/>
      <c r="J2087" s="234"/>
      <c r="K2087" s="234"/>
      <c r="L2087" s="239"/>
      <c r="M2087" s="240"/>
      <c r="N2087" s="241"/>
      <c r="O2087" s="241"/>
      <c r="P2087" s="241"/>
      <c r="Q2087" s="241"/>
      <c r="R2087" s="241"/>
      <c r="S2087" s="241"/>
      <c r="T2087" s="242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3" t="s">
        <v>194</v>
      </c>
      <c r="AU2087" s="243" t="s">
        <v>84</v>
      </c>
      <c r="AV2087" s="13" t="s">
        <v>82</v>
      </c>
      <c r="AW2087" s="13" t="s">
        <v>36</v>
      </c>
      <c r="AX2087" s="13" t="s">
        <v>75</v>
      </c>
      <c r="AY2087" s="243" t="s">
        <v>183</v>
      </c>
    </row>
    <row r="2088" s="13" customFormat="1">
      <c r="A2088" s="13"/>
      <c r="B2088" s="233"/>
      <c r="C2088" s="234"/>
      <c r="D2088" s="235" t="s">
        <v>194</v>
      </c>
      <c r="E2088" s="236" t="s">
        <v>19</v>
      </c>
      <c r="F2088" s="237" t="s">
        <v>2074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194</v>
      </c>
      <c r="AU2088" s="243" t="s">
        <v>84</v>
      </c>
      <c r="AV2088" s="13" t="s">
        <v>82</v>
      </c>
      <c r="AW2088" s="13" t="s">
        <v>36</v>
      </c>
      <c r="AX2088" s="13" t="s">
        <v>75</v>
      </c>
      <c r="AY2088" s="243" t="s">
        <v>183</v>
      </c>
    </row>
    <row r="2089" s="13" customFormat="1">
      <c r="A2089" s="13"/>
      <c r="B2089" s="233"/>
      <c r="C2089" s="234"/>
      <c r="D2089" s="235" t="s">
        <v>194</v>
      </c>
      <c r="E2089" s="236" t="s">
        <v>19</v>
      </c>
      <c r="F2089" s="237" t="s">
        <v>2075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194</v>
      </c>
      <c r="AU2089" s="243" t="s">
        <v>84</v>
      </c>
      <c r="AV2089" s="13" t="s">
        <v>82</v>
      </c>
      <c r="AW2089" s="13" t="s">
        <v>36</v>
      </c>
      <c r="AX2089" s="13" t="s">
        <v>75</v>
      </c>
      <c r="AY2089" s="243" t="s">
        <v>183</v>
      </c>
    </row>
    <row r="2090" s="13" customFormat="1">
      <c r="A2090" s="13"/>
      <c r="B2090" s="233"/>
      <c r="C2090" s="234"/>
      <c r="D2090" s="235" t="s">
        <v>194</v>
      </c>
      <c r="E2090" s="236" t="s">
        <v>19</v>
      </c>
      <c r="F2090" s="237" t="s">
        <v>2076</v>
      </c>
      <c r="G2090" s="234"/>
      <c r="H2090" s="236" t="s">
        <v>19</v>
      </c>
      <c r="I2090" s="238"/>
      <c r="J2090" s="234"/>
      <c r="K2090" s="234"/>
      <c r="L2090" s="239"/>
      <c r="M2090" s="240"/>
      <c r="N2090" s="241"/>
      <c r="O2090" s="241"/>
      <c r="P2090" s="241"/>
      <c r="Q2090" s="241"/>
      <c r="R2090" s="241"/>
      <c r="S2090" s="241"/>
      <c r="T2090" s="242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3" t="s">
        <v>194</v>
      </c>
      <c r="AU2090" s="243" t="s">
        <v>84</v>
      </c>
      <c r="AV2090" s="13" t="s">
        <v>82</v>
      </c>
      <c r="AW2090" s="13" t="s">
        <v>36</v>
      </c>
      <c r="AX2090" s="13" t="s">
        <v>75</v>
      </c>
      <c r="AY2090" s="243" t="s">
        <v>183</v>
      </c>
    </row>
    <row r="2091" s="13" customFormat="1">
      <c r="A2091" s="13"/>
      <c r="B2091" s="233"/>
      <c r="C2091" s="234"/>
      <c r="D2091" s="235" t="s">
        <v>194</v>
      </c>
      <c r="E2091" s="236" t="s">
        <v>19</v>
      </c>
      <c r="F2091" s="237" t="s">
        <v>2077</v>
      </c>
      <c r="G2091" s="234"/>
      <c r="H2091" s="236" t="s">
        <v>19</v>
      </c>
      <c r="I2091" s="238"/>
      <c r="J2091" s="234"/>
      <c r="K2091" s="234"/>
      <c r="L2091" s="239"/>
      <c r="M2091" s="240"/>
      <c r="N2091" s="241"/>
      <c r="O2091" s="241"/>
      <c r="P2091" s="241"/>
      <c r="Q2091" s="241"/>
      <c r="R2091" s="241"/>
      <c r="S2091" s="241"/>
      <c r="T2091" s="24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3" t="s">
        <v>194</v>
      </c>
      <c r="AU2091" s="243" t="s">
        <v>84</v>
      </c>
      <c r="AV2091" s="13" t="s">
        <v>82</v>
      </c>
      <c r="AW2091" s="13" t="s">
        <v>36</v>
      </c>
      <c r="AX2091" s="13" t="s">
        <v>75</v>
      </c>
      <c r="AY2091" s="243" t="s">
        <v>183</v>
      </c>
    </row>
    <row r="2092" s="13" customFormat="1">
      <c r="A2092" s="13"/>
      <c r="B2092" s="233"/>
      <c r="C2092" s="234"/>
      <c r="D2092" s="235" t="s">
        <v>194</v>
      </c>
      <c r="E2092" s="236" t="s">
        <v>19</v>
      </c>
      <c r="F2092" s="237" t="s">
        <v>2078</v>
      </c>
      <c r="G2092" s="234"/>
      <c r="H2092" s="236" t="s">
        <v>19</v>
      </c>
      <c r="I2092" s="238"/>
      <c r="J2092" s="234"/>
      <c r="K2092" s="234"/>
      <c r="L2092" s="239"/>
      <c r="M2092" s="240"/>
      <c r="N2092" s="241"/>
      <c r="O2092" s="241"/>
      <c r="P2092" s="241"/>
      <c r="Q2092" s="241"/>
      <c r="R2092" s="241"/>
      <c r="S2092" s="241"/>
      <c r="T2092" s="24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3" t="s">
        <v>194</v>
      </c>
      <c r="AU2092" s="243" t="s">
        <v>84</v>
      </c>
      <c r="AV2092" s="13" t="s">
        <v>82</v>
      </c>
      <c r="AW2092" s="13" t="s">
        <v>36</v>
      </c>
      <c r="AX2092" s="13" t="s">
        <v>75</v>
      </c>
      <c r="AY2092" s="243" t="s">
        <v>183</v>
      </c>
    </row>
    <row r="2093" s="13" customFormat="1">
      <c r="A2093" s="13"/>
      <c r="B2093" s="233"/>
      <c r="C2093" s="234"/>
      <c r="D2093" s="235" t="s">
        <v>194</v>
      </c>
      <c r="E2093" s="236" t="s">
        <v>19</v>
      </c>
      <c r="F2093" s="237" t="s">
        <v>2077</v>
      </c>
      <c r="G2093" s="234"/>
      <c r="H2093" s="236" t="s">
        <v>19</v>
      </c>
      <c r="I2093" s="238"/>
      <c r="J2093" s="234"/>
      <c r="K2093" s="234"/>
      <c r="L2093" s="239"/>
      <c r="M2093" s="240"/>
      <c r="N2093" s="241"/>
      <c r="O2093" s="241"/>
      <c r="P2093" s="241"/>
      <c r="Q2093" s="241"/>
      <c r="R2093" s="241"/>
      <c r="S2093" s="241"/>
      <c r="T2093" s="242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3" t="s">
        <v>194</v>
      </c>
      <c r="AU2093" s="243" t="s">
        <v>84</v>
      </c>
      <c r="AV2093" s="13" t="s">
        <v>82</v>
      </c>
      <c r="AW2093" s="13" t="s">
        <v>36</v>
      </c>
      <c r="AX2093" s="13" t="s">
        <v>75</v>
      </c>
      <c r="AY2093" s="243" t="s">
        <v>183</v>
      </c>
    </row>
    <row r="2094" s="13" customFormat="1">
      <c r="A2094" s="13"/>
      <c r="B2094" s="233"/>
      <c r="C2094" s="234"/>
      <c r="D2094" s="235" t="s">
        <v>194</v>
      </c>
      <c r="E2094" s="236" t="s">
        <v>19</v>
      </c>
      <c r="F2094" s="237" t="s">
        <v>2076</v>
      </c>
      <c r="G2094" s="234"/>
      <c r="H2094" s="236" t="s">
        <v>19</v>
      </c>
      <c r="I2094" s="238"/>
      <c r="J2094" s="234"/>
      <c r="K2094" s="234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194</v>
      </c>
      <c r="AU2094" s="243" t="s">
        <v>84</v>
      </c>
      <c r="AV2094" s="13" t="s">
        <v>82</v>
      </c>
      <c r="AW2094" s="13" t="s">
        <v>36</v>
      </c>
      <c r="AX2094" s="13" t="s">
        <v>75</v>
      </c>
      <c r="AY2094" s="243" t="s">
        <v>183</v>
      </c>
    </row>
    <row r="2095" s="13" customFormat="1">
      <c r="A2095" s="13"/>
      <c r="B2095" s="233"/>
      <c r="C2095" s="234"/>
      <c r="D2095" s="235" t="s">
        <v>194</v>
      </c>
      <c r="E2095" s="236" t="s">
        <v>19</v>
      </c>
      <c r="F2095" s="237" t="s">
        <v>2079</v>
      </c>
      <c r="G2095" s="234"/>
      <c r="H2095" s="236" t="s">
        <v>19</v>
      </c>
      <c r="I2095" s="238"/>
      <c r="J2095" s="234"/>
      <c r="K2095" s="234"/>
      <c r="L2095" s="239"/>
      <c r="M2095" s="240"/>
      <c r="N2095" s="241"/>
      <c r="O2095" s="241"/>
      <c r="P2095" s="241"/>
      <c r="Q2095" s="241"/>
      <c r="R2095" s="241"/>
      <c r="S2095" s="241"/>
      <c r="T2095" s="242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3" t="s">
        <v>194</v>
      </c>
      <c r="AU2095" s="243" t="s">
        <v>84</v>
      </c>
      <c r="AV2095" s="13" t="s">
        <v>82</v>
      </c>
      <c r="AW2095" s="13" t="s">
        <v>36</v>
      </c>
      <c r="AX2095" s="13" t="s">
        <v>75</v>
      </c>
      <c r="AY2095" s="243" t="s">
        <v>183</v>
      </c>
    </row>
    <row r="2096" s="14" customFormat="1">
      <c r="A2096" s="14"/>
      <c r="B2096" s="244"/>
      <c r="C2096" s="245"/>
      <c r="D2096" s="235" t="s">
        <v>194</v>
      </c>
      <c r="E2096" s="246" t="s">
        <v>19</v>
      </c>
      <c r="F2096" s="247" t="s">
        <v>2080</v>
      </c>
      <c r="G2096" s="245"/>
      <c r="H2096" s="248">
        <v>17.978999999999999</v>
      </c>
      <c r="I2096" s="249"/>
      <c r="J2096" s="245"/>
      <c r="K2096" s="245"/>
      <c r="L2096" s="250"/>
      <c r="M2096" s="251"/>
      <c r="N2096" s="252"/>
      <c r="O2096" s="252"/>
      <c r="P2096" s="252"/>
      <c r="Q2096" s="252"/>
      <c r="R2096" s="252"/>
      <c r="S2096" s="252"/>
      <c r="T2096" s="253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4" t="s">
        <v>194</v>
      </c>
      <c r="AU2096" s="254" t="s">
        <v>84</v>
      </c>
      <c r="AV2096" s="14" t="s">
        <v>84</v>
      </c>
      <c r="AW2096" s="14" t="s">
        <v>36</v>
      </c>
      <c r="AX2096" s="14" t="s">
        <v>75</v>
      </c>
      <c r="AY2096" s="254" t="s">
        <v>183</v>
      </c>
    </row>
    <row r="2097" s="14" customFormat="1">
      <c r="A2097" s="14"/>
      <c r="B2097" s="244"/>
      <c r="C2097" s="245"/>
      <c r="D2097" s="235" t="s">
        <v>194</v>
      </c>
      <c r="E2097" s="246" t="s">
        <v>19</v>
      </c>
      <c r="F2097" s="247" t="s">
        <v>2081</v>
      </c>
      <c r="G2097" s="245"/>
      <c r="H2097" s="248">
        <v>10.529999999999999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194</v>
      </c>
      <c r="AU2097" s="254" t="s">
        <v>84</v>
      </c>
      <c r="AV2097" s="14" t="s">
        <v>84</v>
      </c>
      <c r="AW2097" s="14" t="s">
        <v>36</v>
      </c>
      <c r="AX2097" s="14" t="s">
        <v>75</v>
      </c>
      <c r="AY2097" s="254" t="s">
        <v>183</v>
      </c>
    </row>
    <row r="2098" s="14" customFormat="1">
      <c r="A2098" s="14"/>
      <c r="B2098" s="244"/>
      <c r="C2098" s="245"/>
      <c r="D2098" s="235" t="s">
        <v>194</v>
      </c>
      <c r="E2098" s="246" t="s">
        <v>19</v>
      </c>
      <c r="F2098" s="247" t="s">
        <v>2082</v>
      </c>
      <c r="G2098" s="245"/>
      <c r="H2098" s="248">
        <v>-4.3339999999999996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194</v>
      </c>
      <c r="AU2098" s="254" t="s">
        <v>84</v>
      </c>
      <c r="AV2098" s="14" t="s">
        <v>84</v>
      </c>
      <c r="AW2098" s="14" t="s">
        <v>36</v>
      </c>
      <c r="AX2098" s="14" t="s">
        <v>75</v>
      </c>
      <c r="AY2098" s="254" t="s">
        <v>183</v>
      </c>
    </row>
    <row r="2099" s="15" customFormat="1">
      <c r="A2099" s="15"/>
      <c r="B2099" s="259"/>
      <c r="C2099" s="260"/>
      <c r="D2099" s="235" t="s">
        <v>194</v>
      </c>
      <c r="E2099" s="261" t="s">
        <v>19</v>
      </c>
      <c r="F2099" s="262" t="s">
        <v>320</v>
      </c>
      <c r="G2099" s="260"/>
      <c r="H2099" s="263">
        <v>24.175000000000001</v>
      </c>
      <c r="I2099" s="264"/>
      <c r="J2099" s="260"/>
      <c r="K2099" s="260"/>
      <c r="L2099" s="265"/>
      <c r="M2099" s="266"/>
      <c r="N2099" s="267"/>
      <c r="O2099" s="267"/>
      <c r="P2099" s="267"/>
      <c r="Q2099" s="267"/>
      <c r="R2099" s="267"/>
      <c r="S2099" s="267"/>
      <c r="T2099" s="268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9" t="s">
        <v>194</v>
      </c>
      <c r="AU2099" s="269" t="s">
        <v>84</v>
      </c>
      <c r="AV2099" s="15" t="s">
        <v>190</v>
      </c>
      <c r="AW2099" s="15" t="s">
        <v>36</v>
      </c>
      <c r="AX2099" s="15" t="s">
        <v>82</v>
      </c>
      <c r="AY2099" s="269" t="s">
        <v>183</v>
      </c>
    </row>
    <row r="2100" s="2" customFormat="1" ht="33" customHeight="1">
      <c r="A2100" s="40"/>
      <c r="B2100" s="41"/>
      <c r="C2100" s="215" t="s">
        <v>2083</v>
      </c>
      <c r="D2100" s="215" t="s">
        <v>185</v>
      </c>
      <c r="E2100" s="216" t="s">
        <v>2084</v>
      </c>
      <c r="F2100" s="217" t="s">
        <v>2085</v>
      </c>
      <c r="G2100" s="218" t="s">
        <v>304</v>
      </c>
      <c r="H2100" s="219">
        <v>442.67899999999997</v>
      </c>
      <c r="I2100" s="220"/>
      <c r="J2100" s="221">
        <f>ROUND(I2100*H2100,2)</f>
        <v>0</v>
      </c>
      <c r="K2100" s="217" t="s">
        <v>189</v>
      </c>
      <c r="L2100" s="46"/>
      <c r="M2100" s="222" t="s">
        <v>19</v>
      </c>
      <c r="N2100" s="223" t="s">
        <v>46</v>
      </c>
      <c r="O2100" s="86"/>
      <c r="P2100" s="224">
        <f>O2100*H2100</f>
        <v>0</v>
      </c>
      <c r="Q2100" s="224">
        <v>0.045704000000000002</v>
      </c>
      <c r="R2100" s="224">
        <f>Q2100*H2100</f>
        <v>20.232201016000001</v>
      </c>
      <c r="S2100" s="224">
        <v>0</v>
      </c>
      <c r="T2100" s="225">
        <f>S2100*H2100</f>
        <v>0</v>
      </c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R2100" s="226" t="s">
        <v>277</v>
      </c>
      <c r="AT2100" s="226" t="s">
        <v>185</v>
      </c>
      <c r="AU2100" s="226" t="s">
        <v>84</v>
      </c>
      <c r="AY2100" s="19" t="s">
        <v>183</v>
      </c>
      <c r="BE2100" s="227">
        <f>IF(N2100="základní",J2100,0)</f>
        <v>0</v>
      </c>
      <c r="BF2100" s="227">
        <f>IF(N2100="snížená",J2100,0)</f>
        <v>0</v>
      </c>
      <c r="BG2100" s="227">
        <f>IF(N2100="zákl. přenesená",J2100,0)</f>
        <v>0</v>
      </c>
      <c r="BH2100" s="227">
        <f>IF(N2100="sníž. přenesená",J2100,0)</f>
        <v>0</v>
      </c>
      <c r="BI2100" s="227">
        <f>IF(N2100="nulová",J2100,0)</f>
        <v>0</v>
      </c>
      <c r="BJ2100" s="19" t="s">
        <v>82</v>
      </c>
      <c r="BK2100" s="227">
        <f>ROUND(I2100*H2100,2)</f>
        <v>0</v>
      </c>
      <c r="BL2100" s="19" t="s">
        <v>277</v>
      </c>
      <c r="BM2100" s="226" t="s">
        <v>2086</v>
      </c>
    </row>
    <row r="2101" s="2" customFormat="1">
      <c r="A2101" s="40"/>
      <c r="B2101" s="41"/>
      <c r="C2101" s="42"/>
      <c r="D2101" s="228" t="s">
        <v>192</v>
      </c>
      <c r="E2101" s="42"/>
      <c r="F2101" s="229" t="s">
        <v>2087</v>
      </c>
      <c r="G2101" s="42"/>
      <c r="H2101" s="42"/>
      <c r="I2101" s="230"/>
      <c r="J2101" s="42"/>
      <c r="K2101" s="42"/>
      <c r="L2101" s="46"/>
      <c r="M2101" s="231"/>
      <c r="N2101" s="232"/>
      <c r="O2101" s="86"/>
      <c r="P2101" s="86"/>
      <c r="Q2101" s="86"/>
      <c r="R2101" s="86"/>
      <c r="S2101" s="86"/>
      <c r="T2101" s="87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T2101" s="19" t="s">
        <v>192</v>
      </c>
      <c r="AU2101" s="19" t="s">
        <v>84</v>
      </c>
    </row>
    <row r="2102" s="13" customFormat="1">
      <c r="A2102" s="13"/>
      <c r="B2102" s="233"/>
      <c r="C2102" s="234"/>
      <c r="D2102" s="235" t="s">
        <v>194</v>
      </c>
      <c r="E2102" s="236" t="s">
        <v>19</v>
      </c>
      <c r="F2102" s="237" t="s">
        <v>2088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194</v>
      </c>
      <c r="AU2102" s="243" t="s">
        <v>84</v>
      </c>
      <c r="AV2102" s="13" t="s">
        <v>82</v>
      </c>
      <c r="AW2102" s="13" t="s">
        <v>36</v>
      </c>
      <c r="AX2102" s="13" t="s">
        <v>75</v>
      </c>
      <c r="AY2102" s="243" t="s">
        <v>183</v>
      </c>
    </row>
    <row r="2103" s="13" customFormat="1">
      <c r="A2103" s="13"/>
      <c r="B2103" s="233"/>
      <c r="C2103" s="234"/>
      <c r="D2103" s="235" t="s">
        <v>194</v>
      </c>
      <c r="E2103" s="236" t="s">
        <v>19</v>
      </c>
      <c r="F2103" s="237" t="s">
        <v>2073</v>
      </c>
      <c r="G2103" s="234"/>
      <c r="H2103" s="236" t="s">
        <v>19</v>
      </c>
      <c r="I2103" s="238"/>
      <c r="J2103" s="234"/>
      <c r="K2103" s="234"/>
      <c r="L2103" s="239"/>
      <c r="M2103" s="240"/>
      <c r="N2103" s="241"/>
      <c r="O2103" s="241"/>
      <c r="P2103" s="241"/>
      <c r="Q2103" s="241"/>
      <c r="R2103" s="241"/>
      <c r="S2103" s="241"/>
      <c r="T2103" s="242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3" t="s">
        <v>194</v>
      </c>
      <c r="AU2103" s="243" t="s">
        <v>84</v>
      </c>
      <c r="AV2103" s="13" t="s">
        <v>82</v>
      </c>
      <c r="AW2103" s="13" t="s">
        <v>36</v>
      </c>
      <c r="AX2103" s="13" t="s">
        <v>75</v>
      </c>
      <c r="AY2103" s="243" t="s">
        <v>183</v>
      </c>
    </row>
    <row r="2104" s="13" customFormat="1">
      <c r="A2104" s="13"/>
      <c r="B2104" s="233"/>
      <c r="C2104" s="234"/>
      <c r="D2104" s="235" t="s">
        <v>194</v>
      </c>
      <c r="E2104" s="236" t="s">
        <v>19</v>
      </c>
      <c r="F2104" s="237" t="s">
        <v>2089</v>
      </c>
      <c r="G2104" s="234"/>
      <c r="H2104" s="236" t="s">
        <v>19</v>
      </c>
      <c r="I2104" s="238"/>
      <c r="J2104" s="234"/>
      <c r="K2104" s="234"/>
      <c r="L2104" s="239"/>
      <c r="M2104" s="240"/>
      <c r="N2104" s="241"/>
      <c r="O2104" s="241"/>
      <c r="P2104" s="241"/>
      <c r="Q2104" s="241"/>
      <c r="R2104" s="241"/>
      <c r="S2104" s="241"/>
      <c r="T2104" s="242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3" t="s">
        <v>194</v>
      </c>
      <c r="AU2104" s="243" t="s">
        <v>84</v>
      </c>
      <c r="AV2104" s="13" t="s">
        <v>82</v>
      </c>
      <c r="AW2104" s="13" t="s">
        <v>36</v>
      </c>
      <c r="AX2104" s="13" t="s">
        <v>75</v>
      </c>
      <c r="AY2104" s="243" t="s">
        <v>183</v>
      </c>
    </row>
    <row r="2105" s="13" customFormat="1">
      <c r="A2105" s="13"/>
      <c r="B2105" s="233"/>
      <c r="C2105" s="234"/>
      <c r="D2105" s="235" t="s">
        <v>194</v>
      </c>
      <c r="E2105" s="236" t="s">
        <v>19</v>
      </c>
      <c r="F2105" s="237" t="s">
        <v>2090</v>
      </c>
      <c r="G2105" s="234"/>
      <c r="H2105" s="236" t="s">
        <v>19</v>
      </c>
      <c r="I2105" s="238"/>
      <c r="J2105" s="234"/>
      <c r="K2105" s="234"/>
      <c r="L2105" s="239"/>
      <c r="M2105" s="240"/>
      <c r="N2105" s="241"/>
      <c r="O2105" s="241"/>
      <c r="P2105" s="241"/>
      <c r="Q2105" s="241"/>
      <c r="R2105" s="241"/>
      <c r="S2105" s="241"/>
      <c r="T2105" s="242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3" t="s">
        <v>194</v>
      </c>
      <c r="AU2105" s="243" t="s">
        <v>84</v>
      </c>
      <c r="AV2105" s="13" t="s">
        <v>82</v>
      </c>
      <c r="AW2105" s="13" t="s">
        <v>36</v>
      </c>
      <c r="AX2105" s="13" t="s">
        <v>75</v>
      </c>
      <c r="AY2105" s="243" t="s">
        <v>183</v>
      </c>
    </row>
    <row r="2106" s="13" customFormat="1">
      <c r="A2106" s="13"/>
      <c r="B2106" s="233"/>
      <c r="C2106" s="234"/>
      <c r="D2106" s="235" t="s">
        <v>194</v>
      </c>
      <c r="E2106" s="236" t="s">
        <v>19</v>
      </c>
      <c r="F2106" s="237" t="s">
        <v>2076</v>
      </c>
      <c r="G2106" s="234"/>
      <c r="H2106" s="236" t="s">
        <v>19</v>
      </c>
      <c r="I2106" s="238"/>
      <c r="J2106" s="234"/>
      <c r="K2106" s="234"/>
      <c r="L2106" s="239"/>
      <c r="M2106" s="240"/>
      <c r="N2106" s="241"/>
      <c r="O2106" s="241"/>
      <c r="P2106" s="241"/>
      <c r="Q2106" s="241"/>
      <c r="R2106" s="241"/>
      <c r="S2106" s="241"/>
      <c r="T2106" s="242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3" t="s">
        <v>194</v>
      </c>
      <c r="AU2106" s="243" t="s">
        <v>84</v>
      </c>
      <c r="AV2106" s="13" t="s">
        <v>82</v>
      </c>
      <c r="AW2106" s="13" t="s">
        <v>36</v>
      </c>
      <c r="AX2106" s="13" t="s">
        <v>75</v>
      </c>
      <c r="AY2106" s="243" t="s">
        <v>183</v>
      </c>
    </row>
    <row r="2107" s="13" customFormat="1">
      <c r="A2107" s="13"/>
      <c r="B2107" s="233"/>
      <c r="C2107" s="234"/>
      <c r="D2107" s="235" t="s">
        <v>194</v>
      </c>
      <c r="E2107" s="236" t="s">
        <v>19</v>
      </c>
      <c r="F2107" s="237" t="s">
        <v>2091</v>
      </c>
      <c r="G2107" s="234"/>
      <c r="H2107" s="236" t="s">
        <v>19</v>
      </c>
      <c r="I2107" s="238"/>
      <c r="J2107" s="234"/>
      <c r="K2107" s="234"/>
      <c r="L2107" s="239"/>
      <c r="M2107" s="240"/>
      <c r="N2107" s="241"/>
      <c r="O2107" s="241"/>
      <c r="P2107" s="241"/>
      <c r="Q2107" s="241"/>
      <c r="R2107" s="241"/>
      <c r="S2107" s="241"/>
      <c r="T2107" s="242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3" t="s">
        <v>194</v>
      </c>
      <c r="AU2107" s="243" t="s">
        <v>84</v>
      </c>
      <c r="AV2107" s="13" t="s">
        <v>82</v>
      </c>
      <c r="AW2107" s="13" t="s">
        <v>36</v>
      </c>
      <c r="AX2107" s="13" t="s">
        <v>75</v>
      </c>
      <c r="AY2107" s="243" t="s">
        <v>183</v>
      </c>
    </row>
    <row r="2108" s="13" customFormat="1">
      <c r="A2108" s="13"/>
      <c r="B2108" s="233"/>
      <c r="C2108" s="234"/>
      <c r="D2108" s="235" t="s">
        <v>194</v>
      </c>
      <c r="E2108" s="236" t="s">
        <v>19</v>
      </c>
      <c r="F2108" s="237" t="s">
        <v>2092</v>
      </c>
      <c r="G2108" s="234"/>
      <c r="H2108" s="236" t="s">
        <v>19</v>
      </c>
      <c r="I2108" s="238"/>
      <c r="J2108" s="234"/>
      <c r="K2108" s="234"/>
      <c r="L2108" s="239"/>
      <c r="M2108" s="240"/>
      <c r="N2108" s="241"/>
      <c r="O2108" s="241"/>
      <c r="P2108" s="241"/>
      <c r="Q2108" s="241"/>
      <c r="R2108" s="241"/>
      <c r="S2108" s="241"/>
      <c r="T2108" s="242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3" t="s">
        <v>194</v>
      </c>
      <c r="AU2108" s="243" t="s">
        <v>84</v>
      </c>
      <c r="AV2108" s="13" t="s">
        <v>82</v>
      </c>
      <c r="AW2108" s="13" t="s">
        <v>36</v>
      </c>
      <c r="AX2108" s="13" t="s">
        <v>75</v>
      </c>
      <c r="AY2108" s="243" t="s">
        <v>183</v>
      </c>
    </row>
    <row r="2109" s="13" customFormat="1">
      <c r="A2109" s="13"/>
      <c r="B2109" s="233"/>
      <c r="C2109" s="234"/>
      <c r="D2109" s="235" t="s">
        <v>194</v>
      </c>
      <c r="E2109" s="236" t="s">
        <v>19</v>
      </c>
      <c r="F2109" s="237" t="s">
        <v>2091</v>
      </c>
      <c r="G2109" s="234"/>
      <c r="H2109" s="236" t="s">
        <v>19</v>
      </c>
      <c r="I2109" s="238"/>
      <c r="J2109" s="234"/>
      <c r="K2109" s="234"/>
      <c r="L2109" s="239"/>
      <c r="M2109" s="240"/>
      <c r="N2109" s="241"/>
      <c r="O2109" s="241"/>
      <c r="P2109" s="241"/>
      <c r="Q2109" s="241"/>
      <c r="R2109" s="241"/>
      <c r="S2109" s="241"/>
      <c r="T2109" s="24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3" t="s">
        <v>194</v>
      </c>
      <c r="AU2109" s="243" t="s">
        <v>84</v>
      </c>
      <c r="AV2109" s="13" t="s">
        <v>82</v>
      </c>
      <c r="AW2109" s="13" t="s">
        <v>36</v>
      </c>
      <c r="AX2109" s="13" t="s">
        <v>75</v>
      </c>
      <c r="AY2109" s="243" t="s">
        <v>183</v>
      </c>
    </row>
    <row r="2110" s="13" customFormat="1">
      <c r="A2110" s="13"/>
      <c r="B2110" s="233"/>
      <c r="C2110" s="234"/>
      <c r="D2110" s="235" t="s">
        <v>194</v>
      </c>
      <c r="E2110" s="236" t="s">
        <v>19</v>
      </c>
      <c r="F2110" s="237" t="s">
        <v>2076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194</v>
      </c>
      <c r="AU2110" s="243" t="s">
        <v>84</v>
      </c>
      <c r="AV2110" s="13" t="s">
        <v>82</v>
      </c>
      <c r="AW2110" s="13" t="s">
        <v>36</v>
      </c>
      <c r="AX2110" s="13" t="s">
        <v>75</v>
      </c>
      <c r="AY2110" s="243" t="s">
        <v>183</v>
      </c>
    </row>
    <row r="2111" s="13" customFormat="1">
      <c r="A2111" s="13"/>
      <c r="B2111" s="233"/>
      <c r="C2111" s="234"/>
      <c r="D2111" s="235" t="s">
        <v>194</v>
      </c>
      <c r="E2111" s="236" t="s">
        <v>19</v>
      </c>
      <c r="F2111" s="237" t="s">
        <v>2093</v>
      </c>
      <c r="G2111" s="234"/>
      <c r="H2111" s="236" t="s">
        <v>19</v>
      </c>
      <c r="I2111" s="238"/>
      <c r="J2111" s="234"/>
      <c r="K2111" s="234"/>
      <c r="L2111" s="239"/>
      <c r="M2111" s="240"/>
      <c r="N2111" s="241"/>
      <c r="O2111" s="241"/>
      <c r="P2111" s="241"/>
      <c r="Q2111" s="241"/>
      <c r="R2111" s="241"/>
      <c r="S2111" s="241"/>
      <c r="T2111" s="24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3" t="s">
        <v>194</v>
      </c>
      <c r="AU2111" s="243" t="s">
        <v>84</v>
      </c>
      <c r="AV2111" s="13" t="s">
        <v>82</v>
      </c>
      <c r="AW2111" s="13" t="s">
        <v>36</v>
      </c>
      <c r="AX2111" s="13" t="s">
        <v>75</v>
      </c>
      <c r="AY2111" s="243" t="s">
        <v>183</v>
      </c>
    </row>
    <row r="2112" s="14" customFormat="1">
      <c r="A2112" s="14"/>
      <c r="B2112" s="244"/>
      <c r="C2112" s="245"/>
      <c r="D2112" s="235" t="s">
        <v>194</v>
      </c>
      <c r="E2112" s="246" t="s">
        <v>19</v>
      </c>
      <c r="F2112" s="247" t="s">
        <v>2094</v>
      </c>
      <c r="G2112" s="245"/>
      <c r="H2112" s="248">
        <v>73.730000000000004</v>
      </c>
      <c r="I2112" s="249"/>
      <c r="J2112" s="245"/>
      <c r="K2112" s="245"/>
      <c r="L2112" s="250"/>
      <c r="M2112" s="251"/>
      <c r="N2112" s="252"/>
      <c r="O2112" s="252"/>
      <c r="P2112" s="252"/>
      <c r="Q2112" s="252"/>
      <c r="R2112" s="252"/>
      <c r="S2112" s="252"/>
      <c r="T2112" s="253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4" t="s">
        <v>194</v>
      </c>
      <c r="AU2112" s="254" t="s">
        <v>84</v>
      </c>
      <c r="AV2112" s="14" t="s">
        <v>84</v>
      </c>
      <c r="AW2112" s="14" t="s">
        <v>36</v>
      </c>
      <c r="AX2112" s="14" t="s">
        <v>75</v>
      </c>
      <c r="AY2112" s="254" t="s">
        <v>183</v>
      </c>
    </row>
    <row r="2113" s="14" customFormat="1">
      <c r="A2113" s="14"/>
      <c r="B2113" s="244"/>
      <c r="C2113" s="245"/>
      <c r="D2113" s="235" t="s">
        <v>194</v>
      </c>
      <c r="E2113" s="246" t="s">
        <v>19</v>
      </c>
      <c r="F2113" s="247" t="s">
        <v>2095</v>
      </c>
      <c r="G2113" s="245"/>
      <c r="H2113" s="248">
        <v>100.8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194</v>
      </c>
      <c r="AU2113" s="254" t="s">
        <v>84</v>
      </c>
      <c r="AV2113" s="14" t="s">
        <v>84</v>
      </c>
      <c r="AW2113" s="14" t="s">
        <v>36</v>
      </c>
      <c r="AX2113" s="14" t="s">
        <v>75</v>
      </c>
      <c r="AY2113" s="254" t="s">
        <v>183</v>
      </c>
    </row>
    <row r="2114" s="14" customFormat="1">
      <c r="A2114" s="14"/>
      <c r="B2114" s="244"/>
      <c r="C2114" s="245"/>
      <c r="D2114" s="235" t="s">
        <v>194</v>
      </c>
      <c r="E2114" s="246" t="s">
        <v>19</v>
      </c>
      <c r="F2114" s="247" t="s">
        <v>2096</v>
      </c>
      <c r="G2114" s="245"/>
      <c r="H2114" s="248">
        <v>47.700000000000003</v>
      </c>
      <c r="I2114" s="249"/>
      <c r="J2114" s="245"/>
      <c r="K2114" s="245"/>
      <c r="L2114" s="250"/>
      <c r="M2114" s="251"/>
      <c r="N2114" s="252"/>
      <c r="O2114" s="252"/>
      <c r="P2114" s="252"/>
      <c r="Q2114" s="252"/>
      <c r="R2114" s="252"/>
      <c r="S2114" s="252"/>
      <c r="T2114" s="253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4" t="s">
        <v>194</v>
      </c>
      <c r="AU2114" s="254" t="s">
        <v>84</v>
      </c>
      <c r="AV2114" s="14" t="s">
        <v>84</v>
      </c>
      <c r="AW2114" s="14" t="s">
        <v>36</v>
      </c>
      <c r="AX2114" s="14" t="s">
        <v>75</v>
      </c>
      <c r="AY2114" s="254" t="s">
        <v>183</v>
      </c>
    </row>
    <row r="2115" s="14" customFormat="1">
      <c r="A2115" s="14"/>
      <c r="B2115" s="244"/>
      <c r="C2115" s="245"/>
      <c r="D2115" s="235" t="s">
        <v>194</v>
      </c>
      <c r="E2115" s="246" t="s">
        <v>19</v>
      </c>
      <c r="F2115" s="247" t="s">
        <v>2097</v>
      </c>
      <c r="G2115" s="245"/>
      <c r="H2115" s="248">
        <v>237.85499999999999</v>
      </c>
      <c r="I2115" s="249"/>
      <c r="J2115" s="245"/>
      <c r="K2115" s="245"/>
      <c r="L2115" s="250"/>
      <c r="M2115" s="251"/>
      <c r="N2115" s="252"/>
      <c r="O2115" s="252"/>
      <c r="P2115" s="252"/>
      <c r="Q2115" s="252"/>
      <c r="R2115" s="252"/>
      <c r="S2115" s="252"/>
      <c r="T2115" s="25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4" t="s">
        <v>194</v>
      </c>
      <c r="AU2115" s="254" t="s">
        <v>84</v>
      </c>
      <c r="AV2115" s="14" t="s">
        <v>84</v>
      </c>
      <c r="AW2115" s="14" t="s">
        <v>36</v>
      </c>
      <c r="AX2115" s="14" t="s">
        <v>75</v>
      </c>
      <c r="AY2115" s="254" t="s">
        <v>183</v>
      </c>
    </row>
    <row r="2116" s="14" customFormat="1">
      <c r="A2116" s="14"/>
      <c r="B2116" s="244"/>
      <c r="C2116" s="245"/>
      <c r="D2116" s="235" t="s">
        <v>194</v>
      </c>
      <c r="E2116" s="246" t="s">
        <v>19</v>
      </c>
      <c r="F2116" s="247" t="s">
        <v>2098</v>
      </c>
      <c r="G2116" s="245"/>
      <c r="H2116" s="248">
        <v>-17.405999999999999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194</v>
      </c>
      <c r="AU2116" s="254" t="s">
        <v>84</v>
      </c>
      <c r="AV2116" s="14" t="s">
        <v>84</v>
      </c>
      <c r="AW2116" s="14" t="s">
        <v>36</v>
      </c>
      <c r="AX2116" s="14" t="s">
        <v>75</v>
      </c>
      <c r="AY2116" s="254" t="s">
        <v>183</v>
      </c>
    </row>
    <row r="2117" s="15" customFormat="1">
      <c r="A2117" s="15"/>
      <c r="B2117" s="259"/>
      <c r="C2117" s="260"/>
      <c r="D2117" s="235" t="s">
        <v>194</v>
      </c>
      <c r="E2117" s="261" t="s">
        <v>19</v>
      </c>
      <c r="F2117" s="262" t="s">
        <v>320</v>
      </c>
      <c r="G2117" s="260"/>
      <c r="H2117" s="263">
        <v>442.67899999999997</v>
      </c>
      <c r="I2117" s="264"/>
      <c r="J2117" s="260"/>
      <c r="K2117" s="260"/>
      <c r="L2117" s="265"/>
      <c r="M2117" s="266"/>
      <c r="N2117" s="267"/>
      <c r="O2117" s="267"/>
      <c r="P2117" s="267"/>
      <c r="Q2117" s="267"/>
      <c r="R2117" s="267"/>
      <c r="S2117" s="267"/>
      <c r="T2117" s="268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69" t="s">
        <v>194</v>
      </c>
      <c r="AU2117" s="269" t="s">
        <v>84</v>
      </c>
      <c r="AV2117" s="15" t="s">
        <v>190</v>
      </c>
      <c r="AW2117" s="15" t="s">
        <v>36</v>
      </c>
      <c r="AX2117" s="15" t="s">
        <v>82</v>
      </c>
      <c r="AY2117" s="269" t="s">
        <v>183</v>
      </c>
    </row>
    <row r="2118" s="2" customFormat="1" ht="16.5" customHeight="1">
      <c r="A2118" s="40"/>
      <c r="B2118" s="41"/>
      <c r="C2118" s="270" t="s">
        <v>2099</v>
      </c>
      <c r="D2118" s="270" t="s">
        <v>348</v>
      </c>
      <c r="E2118" s="271" t="s">
        <v>2100</v>
      </c>
      <c r="F2118" s="272" t="s">
        <v>2101</v>
      </c>
      <c r="G2118" s="273" t="s">
        <v>304</v>
      </c>
      <c r="H2118" s="274">
        <v>117.825</v>
      </c>
      <c r="I2118" s="275"/>
      <c r="J2118" s="276">
        <f>ROUND(I2118*H2118,2)</f>
        <v>0</v>
      </c>
      <c r="K2118" s="272" t="s">
        <v>189</v>
      </c>
      <c r="L2118" s="277"/>
      <c r="M2118" s="278" t="s">
        <v>19</v>
      </c>
      <c r="N2118" s="279" t="s">
        <v>46</v>
      </c>
      <c r="O2118" s="86"/>
      <c r="P2118" s="224">
        <f>O2118*H2118</f>
        <v>0</v>
      </c>
      <c r="Q2118" s="224">
        <v>0.0092999999999999992</v>
      </c>
      <c r="R2118" s="224">
        <f>Q2118*H2118</f>
        <v>1.0957725</v>
      </c>
      <c r="S2118" s="224">
        <v>0</v>
      </c>
      <c r="T2118" s="225">
        <f>S2118*H2118</f>
        <v>0</v>
      </c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R2118" s="226" t="s">
        <v>370</v>
      </c>
      <c r="AT2118" s="226" t="s">
        <v>348</v>
      </c>
      <c r="AU2118" s="226" t="s">
        <v>84</v>
      </c>
      <c r="AY2118" s="19" t="s">
        <v>183</v>
      </c>
      <c r="BE2118" s="227">
        <f>IF(N2118="základní",J2118,0)</f>
        <v>0</v>
      </c>
      <c r="BF2118" s="227">
        <f>IF(N2118="snížená",J2118,0)</f>
        <v>0</v>
      </c>
      <c r="BG2118" s="227">
        <f>IF(N2118="zákl. přenesená",J2118,0)</f>
        <v>0</v>
      </c>
      <c r="BH2118" s="227">
        <f>IF(N2118="sníž. přenesená",J2118,0)</f>
        <v>0</v>
      </c>
      <c r="BI2118" s="227">
        <f>IF(N2118="nulová",J2118,0)</f>
        <v>0</v>
      </c>
      <c r="BJ2118" s="19" t="s">
        <v>82</v>
      </c>
      <c r="BK2118" s="227">
        <f>ROUND(I2118*H2118,2)</f>
        <v>0</v>
      </c>
      <c r="BL2118" s="19" t="s">
        <v>277</v>
      </c>
      <c r="BM2118" s="226" t="s">
        <v>2102</v>
      </c>
    </row>
    <row r="2119" s="13" customFormat="1">
      <c r="A2119" s="13"/>
      <c r="B2119" s="233"/>
      <c r="C2119" s="234"/>
      <c r="D2119" s="235" t="s">
        <v>194</v>
      </c>
      <c r="E2119" s="236" t="s">
        <v>19</v>
      </c>
      <c r="F2119" s="237" t="s">
        <v>2103</v>
      </c>
      <c r="G2119" s="234"/>
      <c r="H2119" s="236" t="s">
        <v>19</v>
      </c>
      <c r="I2119" s="238"/>
      <c r="J2119" s="234"/>
      <c r="K2119" s="234"/>
      <c r="L2119" s="239"/>
      <c r="M2119" s="240"/>
      <c r="N2119" s="241"/>
      <c r="O2119" s="241"/>
      <c r="P2119" s="241"/>
      <c r="Q2119" s="241"/>
      <c r="R2119" s="241"/>
      <c r="S2119" s="241"/>
      <c r="T2119" s="242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3" t="s">
        <v>194</v>
      </c>
      <c r="AU2119" s="243" t="s">
        <v>84</v>
      </c>
      <c r="AV2119" s="13" t="s">
        <v>82</v>
      </c>
      <c r="AW2119" s="13" t="s">
        <v>36</v>
      </c>
      <c r="AX2119" s="13" t="s">
        <v>75</v>
      </c>
      <c r="AY2119" s="243" t="s">
        <v>183</v>
      </c>
    </row>
    <row r="2120" s="13" customFormat="1">
      <c r="A2120" s="13"/>
      <c r="B2120" s="233"/>
      <c r="C2120" s="234"/>
      <c r="D2120" s="235" t="s">
        <v>194</v>
      </c>
      <c r="E2120" s="236" t="s">
        <v>19</v>
      </c>
      <c r="F2120" s="237" t="s">
        <v>2104</v>
      </c>
      <c r="G2120" s="234"/>
      <c r="H2120" s="236" t="s">
        <v>19</v>
      </c>
      <c r="I2120" s="238"/>
      <c r="J2120" s="234"/>
      <c r="K2120" s="234"/>
      <c r="L2120" s="239"/>
      <c r="M2120" s="240"/>
      <c r="N2120" s="241"/>
      <c r="O2120" s="241"/>
      <c r="P2120" s="241"/>
      <c r="Q2120" s="241"/>
      <c r="R2120" s="241"/>
      <c r="S2120" s="241"/>
      <c r="T2120" s="242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3" t="s">
        <v>194</v>
      </c>
      <c r="AU2120" s="243" t="s">
        <v>84</v>
      </c>
      <c r="AV2120" s="13" t="s">
        <v>82</v>
      </c>
      <c r="AW2120" s="13" t="s">
        <v>36</v>
      </c>
      <c r="AX2120" s="13" t="s">
        <v>75</v>
      </c>
      <c r="AY2120" s="243" t="s">
        <v>183</v>
      </c>
    </row>
    <row r="2121" s="13" customFormat="1">
      <c r="A2121" s="13"/>
      <c r="B2121" s="233"/>
      <c r="C2121" s="234"/>
      <c r="D2121" s="235" t="s">
        <v>194</v>
      </c>
      <c r="E2121" s="236" t="s">
        <v>19</v>
      </c>
      <c r="F2121" s="237" t="s">
        <v>1561</v>
      </c>
      <c r="G2121" s="234"/>
      <c r="H2121" s="236" t="s">
        <v>19</v>
      </c>
      <c r="I2121" s="238"/>
      <c r="J2121" s="234"/>
      <c r="K2121" s="234"/>
      <c r="L2121" s="239"/>
      <c r="M2121" s="240"/>
      <c r="N2121" s="241"/>
      <c r="O2121" s="241"/>
      <c r="P2121" s="241"/>
      <c r="Q2121" s="241"/>
      <c r="R2121" s="241"/>
      <c r="S2121" s="241"/>
      <c r="T2121" s="242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3" t="s">
        <v>194</v>
      </c>
      <c r="AU2121" s="243" t="s">
        <v>84</v>
      </c>
      <c r="AV2121" s="13" t="s">
        <v>82</v>
      </c>
      <c r="AW2121" s="13" t="s">
        <v>36</v>
      </c>
      <c r="AX2121" s="13" t="s">
        <v>75</v>
      </c>
      <c r="AY2121" s="243" t="s">
        <v>183</v>
      </c>
    </row>
    <row r="2122" s="14" customFormat="1">
      <c r="A2122" s="14"/>
      <c r="B2122" s="244"/>
      <c r="C2122" s="245"/>
      <c r="D2122" s="235" t="s">
        <v>194</v>
      </c>
      <c r="E2122" s="246" t="s">
        <v>19</v>
      </c>
      <c r="F2122" s="247" t="s">
        <v>2105</v>
      </c>
      <c r="G2122" s="245"/>
      <c r="H2122" s="248">
        <v>37.5</v>
      </c>
      <c r="I2122" s="249"/>
      <c r="J2122" s="245"/>
      <c r="K2122" s="245"/>
      <c r="L2122" s="250"/>
      <c r="M2122" s="251"/>
      <c r="N2122" s="252"/>
      <c r="O2122" s="252"/>
      <c r="P2122" s="252"/>
      <c r="Q2122" s="252"/>
      <c r="R2122" s="252"/>
      <c r="S2122" s="252"/>
      <c r="T2122" s="253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4" t="s">
        <v>194</v>
      </c>
      <c r="AU2122" s="254" t="s">
        <v>84</v>
      </c>
      <c r="AV2122" s="14" t="s">
        <v>84</v>
      </c>
      <c r="AW2122" s="14" t="s">
        <v>36</v>
      </c>
      <c r="AX2122" s="14" t="s">
        <v>75</v>
      </c>
      <c r="AY2122" s="254" t="s">
        <v>183</v>
      </c>
    </row>
    <row r="2123" s="14" customFormat="1">
      <c r="A2123" s="14"/>
      <c r="B2123" s="244"/>
      <c r="C2123" s="245"/>
      <c r="D2123" s="235" t="s">
        <v>194</v>
      </c>
      <c r="E2123" s="246" t="s">
        <v>19</v>
      </c>
      <c r="F2123" s="247" t="s">
        <v>2106</v>
      </c>
      <c r="G2123" s="245"/>
      <c r="H2123" s="248">
        <v>18.5</v>
      </c>
      <c r="I2123" s="249"/>
      <c r="J2123" s="245"/>
      <c r="K2123" s="245"/>
      <c r="L2123" s="250"/>
      <c r="M2123" s="251"/>
      <c r="N2123" s="252"/>
      <c r="O2123" s="252"/>
      <c r="P2123" s="252"/>
      <c r="Q2123" s="252"/>
      <c r="R2123" s="252"/>
      <c r="S2123" s="252"/>
      <c r="T2123" s="253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4" t="s">
        <v>194</v>
      </c>
      <c r="AU2123" s="254" t="s">
        <v>84</v>
      </c>
      <c r="AV2123" s="14" t="s">
        <v>84</v>
      </c>
      <c r="AW2123" s="14" t="s">
        <v>36</v>
      </c>
      <c r="AX2123" s="14" t="s">
        <v>75</v>
      </c>
      <c r="AY2123" s="254" t="s">
        <v>183</v>
      </c>
    </row>
    <row r="2124" s="13" customFormat="1">
      <c r="A2124" s="13"/>
      <c r="B2124" s="233"/>
      <c r="C2124" s="234"/>
      <c r="D2124" s="235" t="s">
        <v>194</v>
      </c>
      <c r="E2124" s="236" t="s">
        <v>19</v>
      </c>
      <c r="F2124" s="237" t="s">
        <v>1564</v>
      </c>
      <c r="G2124" s="234"/>
      <c r="H2124" s="236" t="s">
        <v>19</v>
      </c>
      <c r="I2124" s="238"/>
      <c r="J2124" s="234"/>
      <c r="K2124" s="234"/>
      <c r="L2124" s="239"/>
      <c r="M2124" s="240"/>
      <c r="N2124" s="241"/>
      <c r="O2124" s="241"/>
      <c r="P2124" s="241"/>
      <c r="Q2124" s="241"/>
      <c r="R2124" s="241"/>
      <c r="S2124" s="241"/>
      <c r="T2124" s="24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3" t="s">
        <v>194</v>
      </c>
      <c r="AU2124" s="243" t="s">
        <v>84</v>
      </c>
      <c r="AV2124" s="13" t="s">
        <v>82</v>
      </c>
      <c r="AW2124" s="13" t="s">
        <v>36</v>
      </c>
      <c r="AX2124" s="13" t="s">
        <v>75</v>
      </c>
      <c r="AY2124" s="243" t="s">
        <v>183</v>
      </c>
    </row>
    <row r="2125" s="14" customFormat="1">
      <c r="A2125" s="14"/>
      <c r="B2125" s="244"/>
      <c r="C2125" s="245"/>
      <c r="D2125" s="235" t="s">
        <v>194</v>
      </c>
      <c r="E2125" s="246" t="s">
        <v>19</v>
      </c>
      <c r="F2125" s="247" t="s">
        <v>2107</v>
      </c>
      <c r="G2125" s="245"/>
      <c r="H2125" s="248">
        <v>22.574999999999999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194</v>
      </c>
      <c r="AU2125" s="254" t="s">
        <v>84</v>
      </c>
      <c r="AV2125" s="14" t="s">
        <v>84</v>
      </c>
      <c r="AW2125" s="14" t="s">
        <v>36</v>
      </c>
      <c r="AX2125" s="14" t="s">
        <v>75</v>
      </c>
      <c r="AY2125" s="254" t="s">
        <v>183</v>
      </c>
    </row>
    <row r="2126" s="13" customFormat="1">
      <c r="A2126" s="13"/>
      <c r="B2126" s="233"/>
      <c r="C2126" s="234"/>
      <c r="D2126" s="235" t="s">
        <v>194</v>
      </c>
      <c r="E2126" s="236" t="s">
        <v>19</v>
      </c>
      <c r="F2126" s="237" t="s">
        <v>1566</v>
      </c>
      <c r="G2126" s="234"/>
      <c r="H2126" s="236" t="s">
        <v>19</v>
      </c>
      <c r="I2126" s="238"/>
      <c r="J2126" s="234"/>
      <c r="K2126" s="234"/>
      <c r="L2126" s="239"/>
      <c r="M2126" s="240"/>
      <c r="N2126" s="241"/>
      <c r="O2126" s="241"/>
      <c r="P2126" s="241"/>
      <c r="Q2126" s="241"/>
      <c r="R2126" s="241"/>
      <c r="S2126" s="241"/>
      <c r="T2126" s="242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3" t="s">
        <v>194</v>
      </c>
      <c r="AU2126" s="243" t="s">
        <v>84</v>
      </c>
      <c r="AV2126" s="13" t="s">
        <v>82</v>
      </c>
      <c r="AW2126" s="13" t="s">
        <v>36</v>
      </c>
      <c r="AX2126" s="13" t="s">
        <v>75</v>
      </c>
      <c r="AY2126" s="243" t="s">
        <v>183</v>
      </c>
    </row>
    <row r="2127" s="14" customFormat="1">
      <c r="A2127" s="14"/>
      <c r="B2127" s="244"/>
      <c r="C2127" s="245"/>
      <c r="D2127" s="235" t="s">
        <v>194</v>
      </c>
      <c r="E2127" s="246" t="s">
        <v>19</v>
      </c>
      <c r="F2127" s="247" t="s">
        <v>2108</v>
      </c>
      <c r="G2127" s="245"/>
      <c r="H2127" s="248">
        <v>23.5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194</v>
      </c>
      <c r="AU2127" s="254" t="s">
        <v>84</v>
      </c>
      <c r="AV2127" s="14" t="s">
        <v>84</v>
      </c>
      <c r="AW2127" s="14" t="s">
        <v>36</v>
      </c>
      <c r="AX2127" s="14" t="s">
        <v>75</v>
      </c>
      <c r="AY2127" s="254" t="s">
        <v>183</v>
      </c>
    </row>
    <row r="2128" s="13" customFormat="1">
      <c r="A2128" s="13"/>
      <c r="B2128" s="233"/>
      <c r="C2128" s="234"/>
      <c r="D2128" s="235" t="s">
        <v>194</v>
      </c>
      <c r="E2128" s="236" t="s">
        <v>19</v>
      </c>
      <c r="F2128" s="237" t="s">
        <v>1568</v>
      </c>
      <c r="G2128" s="234"/>
      <c r="H2128" s="236" t="s">
        <v>19</v>
      </c>
      <c r="I2128" s="238"/>
      <c r="J2128" s="234"/>
      <c r="K2128" s="234"/>
      <c r="L2128" s="239"/>
      <c r="M2128" s="240"/>
      <c r="N2128" s="241"/>
      <c r="O2128" s="241"/>
      <c r="P2128" s="241"/>
      <c r="Q2128" s="241"/>
      <c r="R2128" s="241"/>
      <c r="S2128" s="241"/>
      <c r="T2128" s="242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3" t="s">
        <v>194</v>
      </c>
      <c r="AU2128" s="243" t="s">
        <v>84</v>
      </c>
      <c r="AV2128" s="13" t="s">
        <v>82</v>
      </c>
      <c r="AW2128" s="13" t="s">
        <v>36</v>
      </c>
      <c r="AX2128" s="13" t="s">
        <v>75</v>
      </c>
      <c r="AY2128" s="243" t="s">
        <v>183</v>
      </c>
    </row>
    <row r="2129" s="14" customFormat="1">
      <c r="A2129" s="14"/>
      <c r="B2129" s="244"/>
      <c r="C2129" s="245"/>
      <c r="D2129" s="235" t="s">
        <v>194</v>
      </c>
      <c r="E2129" s="246" t="s">
        <v>19</v>
      </c>
      <c r="F2129" s="247" t="s">
        <v>2109</v>
      </c>
      <c r="G2129" s="245"/>
      <c r="H2129" s="248">
        <v>16.75</v>
      </c>
      <c r="I2129" s="249"/>
      <c r="J2129" s="245"/>
      <c r="K2129" s="245"/>
      <c r="L2129" s="250"/>
      <c r="M2129" s="251"/>
      <c r="N2129" s="252"/>
      <c r="O2129" s="252"/>
      <c r="P2129" s="252"/>
      <c r="Q2129" s="252"/>
      <c r="R2129" s="252"/>
      <c r="S2129" s="252"/>
      <c r="T2129" s="253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4" t="s">
        <v>194</v>
      </c>
      <c r="AU2129" s="254" t="s">
        <v>84</v>
      </c>
      <c r="AV2129" s="14" t="s">
        <v>84</v>
      </c>
      <c r="AW2129" s="14" t="s">
        <v>36</v>
      </c>
      <c r="AX2129" s="14" t="s">
        <v>75</v>
      </c>
      <c r="AY2129" s="254" t="s">
        <v>183</v>
      </c>
    </row>
    <row r="2130" s="13" customFormat="1">
      <c r="A2130" s="13"/>
      <c r="B2130" s="233"/>
      <c r="C2130" s="234"/>
      <c r="D2130" s="235" t="s">
        <v>194</v>
      </c>
      <c r="E2130" s="236" t="s">
        <v>19</v>
      </c>
      <c r="F2130" s="237" t="s">
        <v>1570</v>
      </c>
      <c r="G2130" s="234"/>
      <c r="H2130" s="236" t="s">
        <v>19</v>
      </c>
      <c r="I2130" s="238"/>
      <c r="J2130" s="234"/>
      <c r="K2130" s="234"/>
      <c r="L2130" s="239"/>
      <c r="M2130" s="240"/>
      <c r="N2130" s="241"/>
      <c r="O2130" s="241"/>
      <c r="P2130" s="241"/>
      <c r="Q2130" s="241"/>
      <c r="R2130" s="241"/>
      <c r="S2130" s="241"/>
      <c r="T2130" s="24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3" t="s">
        <v>194</v>
      </c>
      <c r="AU2130" s="243" t="s">
        <v>84</v>
      </c>
      <c r="AV2130" s="13" t="s">
        <v>82</v>
      </c>
      <c r="AW2130" s="13" t="s">
        <v>36</v>
      </c>
      <c r="AX2130" s="13" t="s">
        <v>75</v>
      </c>
      <c r="AY2130" s="243" t="s">
        <v>183</v>
      </c>
    </row>
    <row r="2131" s="14" customFormat="1">
      <c r="A2131" s="14"/>
      <c r="B2131" s="244"/>
      <c r="C2131" s="245"/>
      <c r="D2131" s="235" t="s">
        <v>194</v>
      </c>
      <c r="E2131" s="246" t="s">
        <v>19</v>
      </c>
      <c r="F2131" s="247" t="s">
        <v>2110</v>
      </c>
      <c r="G2131" s="245"/>
      <c r="H2131" s="248">
        <v>18.25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194</v>
      </c>
      <c r="AU2131" s="254" t="s">
        <v>84</v>
      </c>
      <c r="AV2131" s="14" t="s">
        <v>84</v>
      </c>
      <c r="AW2131" s="14" t="s">
        <v>36</v>
      </c>
      <c r="AX2131" s="14" t="s">
        <v>75</v>
      </c>
      <c r="AY2131" s="254" t="s">
        <v>183</v>
      </c>
    </row>
    <row r="2132" s="14" customFormat="1">
      <c r="A2132" s="14"/>
      <c r="B2132" s="244"/>
      <c r="C2132" s="245"/>
      <c r="D2132" s="235" t="s">
        <v>194</v>
      </c>
      <c r="E2132" s="246" t="s">
        <v>19</v>
      </c>
      <c r="F2132" s="247" t="s">
        <v>2111</v>
      </c>
      <c r="G2132" s="245"/>
      <c r="H2132" s="248">
        <v>-19.25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194</v>
      </c>
      <c r="AU2132" s="254" t="s">
        <v>84</v>
      </c>
      <c r="AV2132" s="14" t="s">
        <v>84</v>
      </c>
      <c r="AW2132" s="14" t="s">
        <v>36</v>
      </c>
      <c r="AX2132" s="14" t="s">
        <v>75</v>
      </c>
      <c r="AY2132" s="254" t="s">
        <v>183</v>
      </c>
    </row>
    <row r="2133" s="15" customFormat="1">
      <c r="A2133" s="15"/>
      <c r="B2133" s="259"/>
      <c r="C2133" s="260"/>
      <c r="D2133" s="235" t="s">
        <v>194</v>
      </c>
      <c r="E2133" s="261" t="s">
        <v>19</v>
      </c>
      <c r="F2133" s="262" t="s">
        <v>320</v>
      </c>
      <c r="G2133" s="260"/>
      <c r="H2133" s="263">
        <v>117.82499999999999</v>
      </c>
      <c r="I2133" s="264"/>
      <c r="J2133" s="260"/>
      <c r="K2133" s="260"/>
      <c r="L2133" s="265"/>
      <c r="M2133" s="266"/>
      <c r="N2133" s="267"/>
      <c r="O2133" s="267"/>
      <c r="P2133" s="267"/>
      <c r="Q2133" s="267"/>
      <c r="R2133" s="267"/>
      <c r="S2133" s="267"/>
      <c r="T2133" s="268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69" t="s">
        <v>194</v>
      </c>
      <c r="AU2133" s="269" t="s">
        <v>84</v>
      </c>
      <c r="AV2133" s="15" t="s">
        <v>190</v>
      </c>
      <c r="AW2133" s="15" t="s">
        <v>36</v>
      </c>
      <c r="AX2133" s="15" t="s">
        <v>82</v>
      </c>
      <c r="AY2133" s="269" t="s">
        <v>183</v>
      </c>
    </row>
    <row r="2134" s="2" customFormat="1" ht="16.5" customHeight="1">
      <c r="A2134" s="40"/>
      <c r="B2134" s="41"/>
      <c r="C2134" s="215" t="s">
        <v>2112</v>
      </c>
      <c r="D2134" s="215" t="s">
        <v>185</v>
      </c>
      <c r="E2134" s="216" t="s">
        <v>2113</v>
      </c>
      <c r="F2134" s="217" t="s">
        <v>2114</v>
      </c>
      <c r="G2134" s="218" t="s">
        <v>304</v>
      </c>
      <c r="H2134" s="219">
        <v>131.40799999999999</v>
      </c>
      <c r="I2134" s="220"/>
      <c r="J2134" s="221">
        <f>ROUND(I2134*H2134,2)</f>
        <v>0</v>
      </c>
      <c r="K2134" s="217" t="s">
        <v>189</v>
      </c>
      <c r="L2134" s="46"/>
      <c r="M2134" s="222" t="s">
        <v>19</v>
      </c>
      <c r="N2134" s="223" t="s">
        <v>46</v>
      </c>
      <c r="O2134" s="86"/>
      <c r="P2134" s="224">
        <f>O2134*H2134</f>
        <v>0</v>
      </c>
      <c r="Q2134" s="224">
        <v>0.00085599999999999999</v>
      </c>
      <c r="R2134" s="224">
        <f>Q2134*H2134</f>
        <v>0.11248524799999998</v>
      </c>
      <c r="S2134" s="224">
        <v>0</v>
      </c>
      <c r="T2134" s="225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6" t="s">
        <v>277</v>
      </c>
      <c r="AT2134" s="226" t="s">
        <v>185</v>
      </c>
      <c r="AU2134" s="226" t="s">
        <v>84</v>
      </c>
      <c r="AY2134" s="19" t="s">
        <v>183</v>
      </c>
      <c r="BE2134" s="227">
        <f>IF(N2134="základní",J2134,0)</f>
        <v>0</v>
      </c>
      <c r="BF2134" s="227">
        <f>IF(N2134="snížená",J2134,0)</f>
        <v>0</v>
      </c>
      <c r="BG2134" s="227">
        <f>IF(N2134="zákl. přenesená",J2134,0)</f>
        <v>0</v>
      </c>
      <c r="BH2134" s="227">
        <f>IF(N2134="sníž. přenesená",J2134,0)</f>
        <v>0</v>
      </c>
      <c r="BI2134" s="227">
        <f>IF(N2134="nulová",J2134,0)</f>
        <v>0</v>
      </c>
      <c r="BJ2134" s="19" t="s">
        <v>82</v>
      </c>
      <c r="BK2134" s="227">
        <f>ROUND(I2134*H2134,2)</f>
        <v>0</v>
      </c>
      <c r="BL2134" s="19" t="s">
        <v>277</v>
      </c>
      <c r="BM2134" s="226" t="s">
        <v>2115</v>
      </c>
    </row>
    <row r="2135" s="2" customFormat="1">
      <c r="A2135" s="40"/>
      <c r="B2135" s="41"/>
      <c r="C2135" s="42"/>
      <c r="D2135" s="228" t="s">
        <v>192</v>
      </c>
      <c r="E2135" s="42"/>
      <c r="F2135" s="229" t="s">
        <v>2116</v>
      </c>
      <c r="G2135" s="42"/>
      <c r="H2135" s="42"/>
      <c r="I2135" s="230"/>
      <c r="J2135" s="42"/>
      <c r="K2135" s="42"/>
      <c r="L2135" s="46"/>
      <c r="M2135" s="231"/>
      <c r="N2135" s="232"/>
      <c r="O2135" s="86"/>
      <c r="P2135" s="86"/>
      <c r="Q2135" s="86"/>
      <c r="R2135" s="86"/>
      <c r="S2135" s="86"/>
      <c r="T2135" s="87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T2135" s="19" t="s">
        <v>192</v>
      </c>
      <c r="AU2135" s="19" t="s">
        <v>84</v>
      </c>
    </row>
    <row r="2136" s="13" customFormat="1">
      <c r="A2136" s="13"/>
      <c r="B2136" s="233"/>
      <c r="C2136" s="234"/>
      <c r="D2136" s="235" t="s">
        <v>194</v>
      </c>
      <c r="E2136" s="236" t="s">
        <v>19</v>
      </c>
      <c r="F2136" s="237" t="s">
        <v>2088</v>
      </c>
      <c r="G2136" s="234"/>
      <c r="H2136" s="236" t="s">
        <v>19</v>
      </c>
      <c r="I2136" s="238"/>
      <c r="J2136" s="234"/>
      <c r="K2136" s="234"/>
      <c r="L2136" s="239"/>
      <c r="M2136" s="240"/>
      <c r="N2136" s="241"/>
      <c r="O2136" s="241"/>
      <c r="P2136" s="241"/>
      <c r="Q2136" s="241"/>
      <c r="R2136" s="241"/>
      <c r="S2136" s="241"/>
      <c r="T2136" s="242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3" t="s">
        <v>194</v>
      </c>
      <c r="AU2136" s="243" t="s">
        <v>84</v>
      </c>
      <c r="AV2136" s="13" t="s">
        <v>82</v>
      </c>
      <c r="AW2136" s="13" t="s">
        <v>36</v>
      </c>
      <c r="AX2136" s="13" t="s">
        <v>75</v>
      </c>
      <c r="AY2136" s="243" t="s">
        <v>183</v>
      </c>
    </row>
    <row r="2137" s="13" customFormat="1">
      <c r="A2137" s="13"/>
      <c r="B2137" s="233"/>
      <c r="C2137" s="234"/>
      <c r="D2137" s="235" t="s">
        <v>194</v>
      </c>
      <c r="E2137" s="236" t="s">
        <v>19</v>
      </c>
      <c r="F2137" s="237" t="s">
        <v>2073</v>
      </c>
      <c r="G2137" s="234"/>
      <c r="H2137" s="236" t="s">
        <v>19</v>
      </c>
      <c r="I2137" s="238"/>
      <c r="J2137" s="234"/>
      <c r="K2137" s="234"/>
      <c r="L2137" s="239"/>
      <c r="M2137" s="240"/>
      <c r="N2137" s="241"/>
      <c r="O2137" s="241"/>
      <c r="P2137" s="241"/>
      <c r="Q2137" s="241"/>
      <c r="R2137" s="241"/>
      <c r="S2137" s="241"/>
      <c r="T2137" s="242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3" t="s">
        <v>194</v>
      </c>
      <c r="AU2137" s="243" t="s">
        <v>84</v>
      </c>
      <c r="AV2137" s="13" t="s">
        <v>82</v>
      </c>
      <c r="AW2137" s="13" t="s">
        <v>36</v>
      </c>
      <c r="AX2137" s="13" t="s">
        <v>75</v>
      </c>
      <c r="AY2137" s="243" t="s">
        <v>183</v>
      </c>
    </row>
    <row r="2138" s="13" customFormat="1">
      <c r="A2138" s="13"/>
      <c r="B2138" s="233"/>
      <c r="C2138" s="234"/>
      <c r="D2138" s="235" t="s">
        <v>194</v>
      </c>
      <c r="E2138" s="236" t="s">
        <v>19</v>
      </c>
      <c r="F2138" s="237" t="s">
        <v>2089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194</v>
      </c>
      <c r="AU2138" s="243" t="s">
        <v>84</v>
      </c>
      <c r="AV2138" s="13" t="s">
        <v>82</v>
      </c>
      <c r="AW2138" s="13" t="s">
        <v>36</v>
      </c>
      <c r="AX2138" s="13" t="s">
        <v>75</v>
      </c>
      <c r="AY2138" s="243" t="s">
        <v>183</v>
      </c>
    </row>
    <row r="2139" s="13" customFormat="1">
      <c r="A2139" s="13"/>
      <c r="B2139" s="233"/>
      <c r="C2139" s="234"/>
      <c r="D2139" s="235" t="s">
        <v>194</v>
      </c>
      <c r="E2139" s="236" t="s">
        <v>19</v>
      </c>
      <c r="F2139" s="237" t="s">
        <v>2090</v>
      </c>
      <c r="G2139" s="234"/>
      <c r="H2139" s="236" t="s">
        <v>19</v>
      </c>
      <c r="I2139" s="238"/>
      <c r="J2139" s="234"/>
      <c r="K2139" s="234"/>
      <c r="L2139" s="239"/>
      <c r="M2139" s="240"/>
      <c r="N2139" s="241"/>
      <c r="O2139" s="241"/>
      <c r="P2139" s="241"/>
      <c r="Q2139" s="241"/>
      <c r="R2139" s="241"/>
      <c r="S2139" s="241"/>
      <c r="T2139" s="242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3" t="s">
        <v>194</v>
      </c>
      <c r="AU2139" s="243" t="s">
        <v>84</v>
      </c>
      <c r="AV2139" s="13" t="s">
        <v>82</v>
      </c>
      <c r="AW2139" s="13" t="s">
        <v>36</v>
      </c>
      <c r="AX2139" s="13" t="s">
        <v>75</v>
      </c>
      <c r="AY2139" s="243" t="s">
        <v>183</v>
      </c>
    </row>
    <row r="2140" s="13" customFormat="1">
      <c r="A2140" s="13"/>
      <c r="B2140" s="233"/>
      <c r="C2140" s="234"/>
      <c r="D2140" s="235" t="s">
        <v>194</v>
      </c>
      <c r="E2140" s="236" t="s">
        <v>19</v>
      </c>
      <c r="F2140" s="237" t="s">
        <v>2076</v>
      </c>
      <c r="G2140" s="234"/>
      <c r="H2140" s="236" t="s">
        <v>19</v>
      </c>
      <c r="I2140" s="238"/>
      <c r="J2140" s="234"/>
      <c r="K2140" s="234"/>
      <c r="L2140" s="239"/>
      <c r="M2140" s="240"/>
      <c r="N2140" s="241"/>
      <c r="O2140" s="241"/>
      <c r="P2140" s="241"/>
      <c r="Q2140" s="241"/>
      <c r="R2140" s="241"/>
      <c r="S2140" s="241"/>
      <c r="T2140" s="242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3" t="s">
        <v>194</v>
      </c>
      <c r="AU2140" s="243" t="s">
        <v>84</v>
      </c>
      <c r="AV2140" s="13" t="s">
        <v>82</v>
      </c>
      <c r="AW2140" s="13" t="s">
        <v>36</v>
      </c>
      <c r="AX2140" s="13" t="s">
        <v>75</v>
      </c>
      <c r="AY2140" s="243" t="s">
        <v>183</v>
      </c>
    </row>
    <row r="2141" s="13" customFormat="1">
      <c r="A2141" s="13"/>
      <c r="B2141" s="233"/>
      <c r="C2141" s="234"/>
      <c r="D2141" s="235" t="s">
        <v>194</v>
      </c>
      <c r="E2141" s="236" t="s">
        <v>19</v>
      </c>
      <c r="F2141" s="237" t="s">
        <v>2091</v>
      </c>
      <c r="G2141" s="234"/>
      <c r="H2141" s="236" t="s">
        <v>19</v>
      </c>
      <c r="I2141" s="238"/>
      <c r="J2141" s="234"/>
      <c r="K2141" s="234"/>
      <c r="L2141" s="239"/>
      <c r="M2141" s="240"/>
      <c r="N2141" s="241"/>
      <c r="O2141" s="241"/>
      <c r="P2141" s="241"/>
      <c r="Q2141" s="241"/>
      <c r="R2141" s="241"/>
      <c r="S2141" s="241"/>
      <c r="T2141" s="242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3" t="s">
        <v>194</v>
      </c>
      <c r="AU2141" s="243" t="s">
        <v>84</v>
      </c>
      <c r="AV2141" s="13" t="s">
        <v>82</v>
      </c>
      <c r="AW2141" s="13" t="s">
        <v>36</v>
      </c>
      <c r="AX2141" s="13" t="s">
        <v>75</v>
      </c>
      <c r="AY2141" s="243" t="s">
        <v>183</v>
      </c>
    </row>
    <row r="2142" s="13" customFormat="1">
      <c r="A2142" s="13"/>
      <c r="B2142" s="233"/>
      <c r="C2142" s="234"/>
      <c r="D2142" s="235" t="s">
        <v>194</v>
      </c>
      <c r="E2142" s="236" t="s">
        <v>19</v>
      </c>
      <c r="F2142" s="237" t="s">
        <v>2092</v>
      </c>
      <c r="G2142" s="234"/>
      <c r="H2142" s="236" t="s">
        <v>19</v>
      </c>
      <c r="I2142" s="238"/>
      <c r="J2142" s="234"/>
      <c r="K2142" s="234"/>
      <c r="L2142" s="239"/>
      <c r="M2142" s="240"/>
      <c r="N2142" s="241"/>
      <c r="O2142" s="241"/>
      <c r="P2142" s="241"/>
      <c r="Q2142" s="241"/>
      <c r="R2142" s="241"/>
      <c r="S2142" s="241"/>
      <c r="T2142" s="242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3" t="s">
        <v>194</v>
      </c>
      <c r="AU2142" s="243" t="s">
        <v>84</v>
      </c>
      <c r="AV2142" s="13" t="s">
        <v>82</v>
      </c>
      <c r="AW2142" s="13" t="s">
        <v>36</v>
      </c>
      <c r="AX2142" s="13" t="s">
        <v>75</v>
      </c>
      <c r="AY2142" s="243" t="s">
        <v>183</v>
      </c>
    </row>
    <row r="2143" s="13" customFormat="1">
      <c r="A2143" s="13"/>
      <c r="B2143" s="233"/>
      <c r="C2143" s="234"/>
      <c r="D2143" s="235" t="s">
        <v>194</v>
      </c>
      <c r="E2143" s="236" t="s">
        <v>19</v>
      </c>
      <c r="F2143" s="237" t="s">
        <v>2091</v>
      </c>
      <c r="G2143" s="234"/>
      <c r="H2143" s="236" t="s">
        <v>19</v>
      </c>
      <c r="I2143" s="238"/>
      <c r="J2143" s="234"/>
      <c r="K2143" s="234"/>
      <c r="L2143" s="239"/>
      <c r="M2143" s="240"/>
      <c r="N2143" s="241"/>
      <c r="O2143" s="241"/>
      <c r="P2143" s="241"/>
      <c r="Q2143" s="241"/>
      <c r="R2143" s="241"/>
      <c r="S2143" s="241"/>
      <c r="T2143" s="242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3" t="s">
        <v>194</v>
      </c>
      <c r="AU2143" s="243" t="s">
        <v>84</v>
      </c>
      <c r="AV2143" s="13" t="s">
        <v>82</v>
      </c>
      <c r="AW2143" s="13" t="s">
        <v>36</v>
      </c>
      <c r="AX2143" s="13" t="s">
        <v>75</v>
      </c>
      <c r="AY2143" s="243" t="s">
        <v>183</v>
      </c>
    </row>
    <row r="2144" s="13" customFormat="1">
      <c r="A2144" s="13"/>
      <c r="B2144" s="233"/>
      <c r="C2144" s="234"/>
      <c r="D2144" s="235" t="s">
        <v>194</v>
      </c>
      <c r="E2144" s="236" t="s">
        <v>19</v>
      </c>
      <c r="F2144" s="237" t="s">
        <v>2076</v>
      </c>
      <c r="G2144" s="234"/>
      <c r="H2144" s="236" t="s">
        <v>19</v>
      </c>
      <c r="I2144" s="238"/>
      <c r="J2144" s="234"/>
      <c r="K2144" s="234"/>
      <c r="L2144" s="239"/>
      <c r="M2144" s="240"/>
      <c r="N2144" s="241"/>
      <c r="O2144" s="241"/>
      <c r="P2144" s="241"/>
      <c r="Q2144" s="241"/>
      <c r="R2144" s="241"/>
      <c r="S2144" s="241"/>
      <c r="T2144" s="24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3" t="s">
        <v>194</v>
      </c>
      <c r="AU2144" s="243" t="s">
        <v>84</v>
      </c>
      <c r="AV2144" s="13" t="s">
        <v>82</v>
      </c>
      <c r="AW2144" s="13" t="s">
        <v>36</v>
      </c>
      <c r="AX2144" s="13" t="s">
        <v>75</v>
      </c>
      <c r="AY2144" s="243" t="s">
        <v>183</v>
      </c>
    </row>
    <row r="2145" s="13" customFormat="1">
      <c r="A2145" s="13"/>
      <c r="B2145" s="233"/>
      <c r="C2145" s="234"/>
      <c r="D2145" s="235" t="s">
        <v>194</v>
      </c>
      <c r="E2145" s="236" t="s">
        <v>19</v>
      </c>
      <c r="F2145" s="237" t="s">
        <v>2093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194</v>
      </c>
      <c r="AU2145" s="243" t="s">
        <v>84</v>
      </c>
      <c r="AV2145" s="13" t="s">
        <v>82</v>
      </c>
      <c r="AW2145" s="13" t="s">
        <v>36</v>
      </c>
      <c r="AX2145" s="13" t="s">
        <v>75</v>
      </c>
      <c r="AY2145" s="243" t="s">
        <v>183</v>
      </c>
    </row>
    <row r="2146" s="13" customFormat="1">
      <c r="A2146" s="13"/>
      <c r="B2146" s="233"/>
      <c r="C2146" s="234"/>
      <c r="D2146" s="235" t="s">
        <v>194</v>
      </c>
      <c r="E2146" s="236" t="s">
        <v>19</v>
      </c>
      <c r="F2146" s="237" t="s">
        <v>2117</v>
      </c>
      <c r="G2146" s="234"/>
      <c r="H2146" s="236" t="s">
        <v>19</v>
      </c>
      <c r="I2146" s="238"/>
      <c r="J2146" s="234"/>
      <c r="K2146" s="234"/>
      <c r="L2146" s="239"/>
      <c r="M2146" s="240"/>
      <c r="N2146" s="241"/>
      <c r="O2146" s="241"/>
      <c r="P2146" s="241"/>
      <c r="Q2146" s="241"/>
      <c r="R2146" s="241"/>
      <c r="S2146" s="241"/>
      <c r="T2146" s="242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3" t="s">
        <v>194</v>
      </c>
      <c r="AU2146" s="243" t="s">
        <v>84</v>
      </c>
      <c r="AV2146" s="13" t="s">
        <v>82</v>
      </c>
      <c r="AW2146" s="13" t="s">
        <v>36</v>
      </c>
      <c r="AX2146" s="13" t="s">
        <v>75</v>
      </c>
      <c r="AY2146" s="243" t="s">
        <v>183</v>
      </c>
    </row>
    <row r="2147" s="13" customFormat="1">
      <c r="A2147" s="13"/>
      <c r="B2147" s="233"/>
      <c r="C2147" s="234"/>
      <c r="D2147" s="235" t="s">
        <v>194</v>
      </c>
      <c r="E2147" s="236" t="s">
        <v>19</v>
      </c>
      <c r="F2147" s="237" t="s">
        <v>2118</v>
      </c>
      <c r="G2147" s="234"/>
      <c r="H2147" s="236" t="s">
        <v>19</v>
      </c>
      <c r="I2147" s="238"/>
      <c r="J2147" s="234"/>
      <c r="K2147" s="234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3" t="s">
        <v>194</v>
      </c>
      <c r="AU2147" s="243" t="s">
        <v>84</v>
      </c>
      <c r="AV2147" s="13" t="s">
        <v>82</v>
      </c>
      <c r="AW2147" s="13" t="s">
        <v>36</v>
      </c>
      <c r="AX2147" s="13" t="s">
        <v>75</v>
      </c>
      <c r="AY2147" s="243" t="s">
        <v>183</v>
      </c>
    </row>
    <row r="2148" s="14" customFormat="1">
      <c r="A2148" s="14"/>
      <c r="B2148" s="244"/>
      <c r="C2148" s="245"/>
      <c r="D2148" s="235" t="s">
        <v>194</v>
      </c>
      <c r="E2148" s="246" t="s">
        <v>19</v>
      </c>
      <c r="F2148" s="247" t="s">
        <v>2119</v>
      </c>
      <c r="G2148" s="245"/>
      <c r="H2148" s="248">
        <v>28.358000000000001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194</v>
      </c>
      <c r="AU2148" s="254" t="s">
        <v>84</v>
      </c>
      <c r="AV2148" s="14" t="s">
        <v>84</v>
      </c>
      <c r="AW2148" s="14" t="s">
        <v>36</v>
      </c>
      <c r="AX2148" s="14" t="s">
        <v>75</v>
      </c>
      <c r="AY2148" s="254" t="s">
        <v>183</v>
      </c>
    </row>
    <row r="2149" s="14" customFormat="1">
      <c r="A2149" s="14"/>
      <c r="B2149" s="244"/>
      <c r="C2149" s="245"/>
      <c r="D2149" s="235" t="s">
        <v>194</v>
      </c>
      <c r="E2149" s="246" t="s">
        <v>19</v>
      </c>
      <c r="F2149" s="247" t="s">
        <v>2120</v>
      </c>
      <c r="G2149" s="245"/>
      <c r="H2149" s="248">
        <v>31.5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194</v>
      </c>
      <c r="AU2149" s="254" t="s">
        <v>84</v>
      </c>
      <c r="AV2149" s="14" t="s">
        <v>84</v>
      </c>
      <c r="AW2149" s="14" t="s">
        <v>36</v>
      </c>
      <c r="AX2149" s="14" t="s">
        <v>75</v>
      </c>
      <c r="AY2149" s="254" t="s">
        <v>183</v>
      </c>
    </row>
    <row r="2150" s="14" customFormat="1">
      <c r="A2150" s="14"/>
      <c r="B2150" s="244"/>
      <c r="C2150" s="245"/>
      <c r="D2150" s="235" t="s">
        <v>194</v>
      </c>
      <c r="E2150" s="246" t="s">
        <v>19</v>
      </c>
      <c r="F2150" s="247" t="s">
        <v>2121</v>
      </c>
      <c r="G2150" s="245"/>
      <c r="H2150" s="248">
        <v>13.5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194</v>
      </c>
      <c r="AU2150" s="254" t="s">
        <v>84</v>
      </c>
      <c r="AV2150" s="14" t="s">
        <v>84</v>
      </c>
      <c r="AW2150" s="14" t="s">
        <v>36</v>
      </c>
      <c r="AX2150" s="14" t="s">
        <v>75</v>
      </c>
      <c r="AY2150" s="254" t="s">
        <v>183</v>
      </c>
    </row>
    <row r="2151" s="14" customFormat="1">
      <c r="A2151" s="14"/>
      <c r="B2151" s="244"/>
      <c r="C2151" s="245"/>
      <c r="D2151" s="235" t="s">
        <v>194</v>
      </c>
      <c r="E2151" s="246" t="s">
        <v>19</v>
      </c>
      <c r="F2151" s="247" t="s">
        <v>2122</v>
      </c>
      <c r="G2151" s="245"/>
      <c r="H2151" s="248">
        <v>70.650000000000006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194</v>
      </c>
      <c r="AU2151" s="254" t="s">
        <v>84</v>
      </c>
      <c r="AV2151" s="14" t="s">
        <v>84</v>
      </c>
      <c r="AW2151" s="14" t="s">
        <v>36</v>
      </c>
      <c r="AX2151" s="14" t="s">
        <v>75</v>
      </c>
      <c r="AY2151" s="254" t="s">
        <v>183</v>
      </c>
    </row>
    <row r="2152" s="14" customFormat="1">
      <c r="A2152" s="14"/>
      <c r="B2152" s="244"/>
      <c r="C2152" s="245"/>
      <c r="D2152" s="235" t="s">
        <v>194</v>
      </c>
      <c r="E2152" s="246" t="s">
        <v>19</v>
      </c>
      <c r="F2152" s="247" t="s">
        <v>2123</v>
      </c>
      <c r="G2152" s="245"/>
      <c r="H2152" s="248">
        <v>-12.6</v>
      </c>
      <c r="I2152" s="249"/>
      <c r="J2152" s="245"/>
      <c r="K2152" s="245"/>
      <c r="L2152" s="250"/>
      <c r="M2152" s="251"/>
      <c r="N2152" s="252"/>
      <c r="O2152" s="252"/>
      <c r="P2152" s="252"/>
      <c r="Q2152" s="252"/>
      <c r="R2152" s="252"/>
      <c r="S2152" s="252"/>
      <c r="T2152" s="253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4" t="s">
        <v>194</v>
      </c>
      <c r="AU2152" s="254" t="s">
        <v>84</v>
      </c>
      <c r="AV2152" s="14" t="s">
        <v>84</v>
      </c>
      <c r="AW2152" s="14" t="s">
        <v>36</v>
      </c>
      <c r="AX2152" s="14" t="s">
        <v>75</v>
      </c>
      <c r="AY2152" s="254" t="s">
        <v>183</v>
      </c>
    </row>
    <row r="2153" s="15" customFormat="1">
      <c r="A2153" s="15"/>
      <c r="B2153" s="259"/>
      <c r="C2153" s="260"/>
      <c r="D2153" s="235" t="s">
        <v>194</v>
      </c>
      <c r="E2153" s="261" t="s">
        <v>19</v>
      </c>
      <c r="F2153" s="262" t="s">
        <v>320</v>
      </c>
      <c r="G2153" s="260"/>
      <c r="H2153" s="263">
        <v>131.40799999999999</v>
      </c>
      <c r="I2153" s="264"/>
      <c r="J2153" s="260"/>
      <c r="K2153" s="260"/>
      <c r="L2153" s="265"/>
      <c r="M2153" s="266"/>
      <c r="N2153" s="267"/>
      <c r="O2153" s="267"/>
      <c r="P2153" s="267"/>
      <c r="Q2153" s="267"/>
      <c r="R2153" s="267"/>
      <c r="S2153" s="267"/>
      <c r="T2153" s="268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9" t="s">
        <v>194</v>
      </c>
      <c r="AU2153" s="269" t="s">
        <v>84</v>
      </c>
      <c r="AV2153" s="15" t="s">
        <v>190</v>
      </c>
      <c r="AW2153" s="15" t="s">
        <v>36</v>
      </c>
      <c r="AX2153" s="15" t="s">
        <v>82</v>
      </c>
      <c r="AY2153" s="269" t="s">
        <v>183</v>
      </c>
    </row>
    <row r="2154" s="2" customFormat="1" ht="16.5" customHeight="1">
      <c r="A2154" s="40"/>
      <c r="B2154" s="41"/>
      <c r="C2154" s="270" t="s">
        <v>2124</v>
      </c>
      <c r="D2154" s="270" t="s">
        <v>348</v>
      </c>
      <c r="E2154" s="271" t="s">
        <v>2125</v>
      </c>
      <c r="F2154" s="272" t="s">
        <v>2126</v>
      </c>
      <c r="G2154" s="273" t="s">
        <v>304</v>
      </c>
      <c r="H2154" s="274">
        <v>276.14999999999998</v>
      </c>
      <c r="I2154" s="275"/>
      <c r="J2154" s="276">
        <f>ROUND(I2154*H2154,2)</f>
        <v>0</v>
      </c>
      <c r="K2154" s="272" t="s">
        <v>189</v>
      </c>
      <c r="L2154" s="277"/>
      <c r="M2154" s="278" t="s">
        <v>19</v>
      </c>
      <c r="N2154" s="279" t="s">
        <v>46</v>
      </c>
      <c r="O2154" s="86"/>
      <c r="P2154" s="224">
        <f>O2154*H2154</f>
        <v>0</v>
      </c>
      <c r="Q2154" s="224">
        <v>0.015599999999999999</v>
      </c>
      <c r="R2154" s="224">
        <f>Q2154*H2154</f>
        <v>4.3079399999999994</v>
      </c>
      <c r="S2154" s="224">
        <v>0</v>
      </c>
      <c r="T2154" s="225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6" t="s">
        <v>370</v>
      </c>
      <c r="AT2154" s="226" t="s">
        <v>348</v>
      </c>
      <c r="AU2154" s="226" t="s">
        <v>84</v>
      </c>
      <c r="AY2154" s="19" t="s">
        <v>183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19" t="s">
        <v>82</v>
      </c>
      <c r="BK2154" s="227">
        <f>ROUND(I2154*H2154,2)</f>
        <v>0</v>
      </c>
      <c r="BL2154" s="19" t="s">
        <v>277</v>
      </c>
      <c r="BM2154" s="226" t="s">
        <v>2127</v>
      </c>
    </row>
    <row r="2155" s="2" customFormat="1">
      <c r="A2155" s="40"/>
      <c r="B2155" s="41"/>
      <c r="C2155" s="42"/>
      <c r="D2155" s="235" t="s">
        <v>274</v>
      </c>
      <c r="E2155" s="42"/>
      <c r="F2155" s="255" t="s">
        <v>2128</v>
      </c>
      <c r="G2155" s="42"/>
      <c r="H2155" s="42"/>
      <c r="I2155" s="230"/>
      <c r="J2155" s="42"/>
      <c r="K2155" s="42"/>
      <c r="L2155" s="46"/>
      <c r="M2155" s="231"/>
      <c r="N2155" s="232"/>
      <c r="O2155" s="86"/>
      <c r="P2155" s="86"/>
      <c r="Q2155" s="86"/>
      <c r="R2155" s="86"/>
      <c r="S2155" s="86"/>
      <c r="T2155" s="87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9" t="s">
        <v>274</v>
      </c>
      <c r="AU2155" s="19" t="s">
        <v>84</v>
      </c>
    </row>
    <row r="2156" s="14" customFormat="1">
      <c r="A2156" s="14"/>
      <c r="B2156" s="244"/>
      <c r="C2156" s="245"/>
      <c r="D2156" s="235" t="s">
        <v>194</v>
      </c>
      <c r="E2156" s="245"/>
      <c r="F2156" s="247" t="s">
        <v>2129</v>
      </c>
      <c r="G2156" s="245"/>
      <c r="H2156" s="248">
        <v>276.14999999999998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194</v>
      </c>
      <c r="AU2156" s="254" t="s">
        <v>84</v>
      </c>
      <c r="AV2156" s="14" t="s">
        <v>84</v>
      </c>
      <c r="AW2156" s="14" t="s">
        <v>4</v>
      </c>
      <c r="AX2156" s="14" t="s">
        <v>82</v>
      </c>
      <c r="AY2156" s="254" t="s">
        <v>183</v>
      </c>
    </row>
    <row r="2157" s="2" customFormat="1" ht="24.15" customHeight="1">
      <c r="A2157" s="40"/>
      <c r="B2157" s="41"/>
      <c r="C2157" s="215" t="s">
        <v>2130</v>
      </c>
      <c r="D2157" s="215" t="s">
        <v>185</v>
      </c>
      <c r="E2157" s="216" t="s">
        <v>2131</v>
      </c>
      <c r="F2157" s="217" t="s">
        <v>2132</v>
      </c>
      <c r="G2157" s="218" t="s">
        <v>304</v>
      </c>
      <c r="H2157" s="219">
        <v>466.85399999999998</v>
      </c>
      <c r="I2157" s="220"/>
      <c r="J2157" s="221">
        <f>ROUND(I2157*H2157,2)</f>
        <v>0</v>
      </c>
      <c r="K2157" s="217" t="s">
        <v>189</v>
      </c>
      <c r="L2157" s="46"/>
      <c r="M2157" s="222" t="s">
        <v>19</v>
      </c>
      <c r="N2157" s="223" t="s">
        <v>46</v>
      </c>
      <c r="O2157" s="86"/>
      <c r="P2157" s="224">
        <f>O2157*H2157</f>
        <v>0</v>
      </c>
      <c r="Q2157" s="224">
        <v>0.00020000000000000001</v>
      </c>
      <c r="R2157" s="224">
        <f>Q2157*H2157</f>
        <v>0.093370800000000004</v>
      </c>
      <c r="S2157" s="224">
        <v>0</v>
      </c>
      <c r="T2157" s="225">
        <f>S2157*H2157</f>
        <v>0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26" t="s">
        <v>277</v>
      </c>
      <c r="AT2157" s="226" t="s">
        <v>185</v>
      </c>
      <c r="AU2157" s="226" t="s">
        <v>84</v>
      </c>
      <c r="AY2157" s="19" t="s">
        <v>183</v>
      </c>
      <c r="BE2157" s="227">
        <f>IF(N2157="základní",J2157,0)</f>
        <v>0</v>
      </c>
      <c r="BF2157" s="227">
        <f>IF(N2157="snížená",J2157,0)</f>
        <v>0</v>
      </c>
      <c r="BG2157" s="227">
        <f>IF(N2157="zákl. přenesená",J2157,0)</f>
        <v>0</v>
      </c>
      <c r="BH2157" s="227">
        <f>IF(N2157="sníž. přenesená",J2157,0)</f>
        <v>0</v>
      </c>
      <c r="BI2157" s="227">
        <f>IF(N2157="nulová",J2157,0)</f>
        <v>0</v>
      </c>
      <c r="BJ2157" s="19" t="s">
        <v>82</v>
      </c>
      <c r="BK2157" s="227">
        <f>ROUND(I2157*H2157,2)</f>
        <v>0</v>
      </c>
      <c r="BL2157" s="19" t="s">
        <v>277</v>
      </c>
      <c r="BM2157" s="226" t="s">
        <v>2133</v>
      </c>
    </row>
    <row r="2158" s="2" customFormat="1">
      <c r="A2158" s="40"/>
      <c r="B2158" s="41"/>
      <c r="C2158" s="42"/>
      <c r="D2158" s="228" t="s">
        <v>192</v>
      </c>
      <c r="E2158" s="42"/>
      <c r="F2158" s="229" t="s">
        <v>2134</v>
      </c>
      <c r="G2158" s="42"/>
      <c r="H2158" s="42"/>
      <c r="I2158" s="230"/>
      <c r="J2158" s="42"/>
      <c r="K2158" s="42"/>
      <c r="L2158" s="46"/>
      <c r="M2158" s="231"/>
      <c r="N2158" s="232"/>
      <c r="O2158" s="86"/>
      <c r="P2158" s="86"/>
      <c r="Q2158" s="86"/>
      <c r="R2158" s="86"/>
      <c r="S2158" s="86"/>
      <c r="T2158" s="87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T2158" s="19" t="s">
        <v>192</v>
      </c>
      <c r="AU2158" s="19" t="s">
        <v>84</v>
      </c>
    </row>
    <row r="2159" s="14" customFormat="1">
      <c r="A2159" s="14"/>
      <c r="B2159" s="244"/>
      <c r="C2159" s="245"/>
      <c r="D2159" s="235" t="s">
        <v>194</v>
      </c>
      <c r="E2159" s="246" t="s">
        <v>19</v>
      </c>
      <c r="F2159" s="247" t="s">
        <v>2135</v>
      </c>
      <c r="G2159" s="245"/>
      <c r="H2159" s="248">
        <v>24.175000000000001</v>
      </c>
      <c r="I2159" s="249"/>
      <c r="J2159" s="245"/>
      <c r="K2159" s="245"/>
      <c r="L2159" s="250"/>
      <c r="M2159" s="251"/>
      <c r="N2159" s="252"/>
      <c r="O2159" s="252"/>
      <c r="P2159" s="252"/>
      <c r="Q2159" s="252"/>
      <c r="R2159" s="252"/>
      <c r="S2159" s="252"/>
      <c r="T2159" s="253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4" t="s">
        <v>194</v>
      </c>
      <c r="AU2159" s="254" t="s">
        <v>84</v>
      </c>
      <c r="AV2159" s="14" t="s">
        <v>84</v>
      </c>
      <c r="AW2159" s="14" t="s">
        <v>36</v>
      </c>
      <c r="AX2159" s="14" t="s">
        <v>75</v>
      </c>
      <c r="AY2159" s="254" t="s">
        <v>183</v>
      </c>
    </row>
    <row r="2160" s="14" customFormat="1">
      <c r="A2160" s="14"/>
      <c r="B2160" s="244"/>
      <c r="C2160" s="245"/>
      <c r="D2160" s="235" t="s">
        <v>194</v>
      </c>
      <c r="E2160" s="246" t="s">
        <v>19</v>
      </c>
      <c r="F2160" s="247" t="s">
        <v>2136</v>
      </c>
      <c r="G2160" s="245"/>
      <c r="H2160" s="248">
        <v>442.67899999999997</v>
      </c>
      <c r="I2160" s="249"/>
      <c r="J2160" s="245"/>
      <c r="K2160" s="245"/>
      <c r="L2160" s="250"/>
      <c r="M2160" s="251"/>
      <c r="N2160" s="252"/>
      <c r="O2160" s="252"/>
      <c r="P2160" s="252"/>
      <c r="Q2160" s="252"/>
      <c r="R2160" s="252"/>
      <c r="S2160" s="252"/>
      <c r="T2160" s="253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4" t="s">
        <v>194</v>
      </c>
      <c r="AU2160" s="254" t="s">
        <v>84</v>
      </c>
      <c r="AV2160" s="14" t="s">
        <v>84</v>
      </c>
      <c r="AW2160" s="14" t="s">
        <v>36</v>
      </c>
      <c r="AX2160" s="14" t="s">
        <v>75</v>
      </c>
      <c r="AY2160" s="254" t="s">
        <v>183</v>
      </c>
    </row>
    <row r="2161" s="15" customFormat="1">
      <c r="A2161" s="15"/>
      <c r="B2161" s="259"/>
      <c r="C2161" s="260"/>
      <c r="D2161" s="235" t="s">
        <v>194</v>
      </c>
      <c r="E2161" s="261" t="s">
        <v>19</v>
      </c>
      <c r="F2161" s="262" t="s">
        <v>320</v>
      </c>
      <c r="G2161" s="260"/>
      <c r="H2161" s="263">
        <v>466.85399999999998</v>
      </c>
      <c r="I2161" s="264"/>
      <c r="J2161" s="260"/>
      <c r="K2161" s="260"/>
      <c r="L2161" s="265"/>
      <c r="M2161" s="266"/>
      <c r="N2161" s="267"/>
      <c r="O2161" s="267"/>
      <c r="P2161" s="267"/>
      <c r="Q2161" s="267"/>
      <c r="R2161" s="267"/>
      <c r="S2161" s="267"/>
      <c r="T2161" s="268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69" t="s">
        <v>194</v>
      </c>
      <c r="AU2161" s="269" t="s">
        <v>84</v>
      </c>
      <c r="AV2161" s="15" t="s">
        <v>190</v>
      </c>
      <c r="AW2161" s="15" t="s">
        <v>36</v>
      </c>
      <c r="AX2161" s="15" t="s">
        <v>82</v>
      </c>
      <c r="AY2161" s="269" t="s">
        <v>183</v>
      </c>
    </row>
    <row r="2162" s="2" customFormat="1" ht="33" customHeight="1">
      <c r="A2162" s="40"/>
      <c r="B2162" s="41"/>
      <c r="C2162" s="215" t="s">
        <v>2137</v>
      </c>
      <c r="D2162" s="215" t="s">
        <v>185</v>
      </c>
      <c r="E2162" s="216" t="s">
        <v>2138</v>
      </c>
      <c r="F2162" s="217" t="s">
        <v>2139</v>
      </c>
      <c r="G2162" s="218" t="s">
        <v>304</v>
      </c>
      <c r="H2162" s="219">
        <v>31.84</v>
      </c>
      <c r="I2162" s="220"/>
      <c r="J2162" s="221">
        <f>ROUND(I2162*H2162,2)</f>
        <v>0</v>
      </c>
      <c r="K2162" s="217" t="s">
        <v>19</v>
      </c>
      <c r="L2162" s="46"/>
      <c r="M2162" s="222" t="s">
        <v>19</v>
      </c>
      <c r="N2162" s="223" t="s">
        <v>46</v>
      </c>
      <c r="O2162" s="86"/>
      <c r="P2162" s="224">
        <f>O2162*H2162</f>
        <v>0</v>
      </c>
      <c r="Q2162" s="224">
        <v>0.030145399999999999</v>
      </c>
      <c r="R2162" s="224">
        <f>Q2162*H2162</f>
        <v>0.95982953599999998</v>
      </c>
      <c r="S2162" s="224">
        <v>0</v>
      </c>
      <c r="T2162" s="225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6" t="s">
        <v>277</v>
      </c>
      <c r="AT2162" s="226" t="s">
        <v>185</v>
      </c>
      <c r="AU2162" s="226" t="s">
        <v>84</v>
      </c>
      <c r="AY2162" s="19" t="s">
        <v>183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19" t="s">
        <v>82</v>
      </c>
      <c r="BK2162" s="227">
        <f>ROUND(I2162*H2162,2)</f>
        <v>0</v>
      </c>
      <c r="BL2162" s="19" t="s">
        <v>277</v>
      </c>
      <c r="BM2162" s="226" t="s">
        <v>2140</v>
      </c>
    </row>
    <row r="2163" s="13" customFormat="1">
      <c r="A2163" s="13"/>
      <c r="B2163" s="233"/>
      <c r="C2163" s="234"/>
      <c r="D2163" s="235" t="s">
        <v>194</v>
      </c>
      <c r="E2163" s="236" t="s">
        <v>19</v>
      </c>
      <c r="F2163" s="237" t="s">
        <v>2141</v>
      </c>
      <c r="G2163" s="234"/>
      <c r="H2163" s="236" t="s">
        <v>19</v>
      </c>
      <c r="I2163" s="238"/>
      <c r="J2163" s="234"/>
      <c r="K2163" s="234"/>
      <c r="L2163" s="239"/>
      <c r="M2163" s="240"/>
      <c r="N2163" s="241"/>
      <c r="O2163" s="241"/>
      <c r="P2163" s="241"/>
      <c r="Q2163" s="241"/>
      <c r="R2163" s="241"/>
      <c r="S2163" s="241"/>
      <c r="T2163" s="24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3" t="s">
        <v>194</v>
      </c>
      <c r="AU2163" s="243" t="s">
        <v>84</v>
      </c>
      <c r="AV2163" s="13" t="s">
        <v>82</v>
      </c>
      <c r="AW2163" s="13" t="s">
        <v>36</v>
      </c>
      <c r="AX2163" s="13" t="s">
        <v>75</v>
      </c>
      <c r="AY2163" s="243" t="s">
        <v>183</v>
      </c>
    </row>
    <row r="2164" s="13" customFormat="1">
      <c r="A2164" s="13"/>
      <c r="B2164" s="233"/>
      <c r="C2164" s="234"/>
      <c r="D2164" s="235" t="s">
        <v>194</v>
      </c>
      <c r="E2164" s="236" t="s">
        <v>19</v>
      </c>
      <c r="F2164" s="237" t="s">
        <v>786</v>
      </c>
      <c r="G2164" s="234"/>
      <c r="H2164" s="236" t="s">
        <v>19</v>
      </c>
      <c r="I2164" s="238"/>
      <c r="J2164" s="234"/>
      <c r="K2164" s="234"/>
      <c r="L2164" s="239"/>
      <c r="M2164" s="240"/>
      <c r="N2164" s="241"/>
      <c r="O2164" s="241"/>
      <c r="P2164" s="241"/>
      <c r="Q2164" s="241"/>
      <c r="R2164" s="241"/>
      <c r="S2164" s="241"/>
      <c r="T2164" s="242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3" t="s">
        <v>194</v>
      </c>
      <c r="AU2164" s="243" t="s">
        <v>84</v>
      </c>
      <c r="AV2164" s="13" t="s">
        <v>82</v>
      </c>
      <c r="AW2164" s="13" t="s">
        <v>36</v>
      </c>
      <c r="AX2164" s="13" t="s">
        <v>75</v>
      </c>
      <c r="AY2164" s="243" t="s">
        <v>183</v>
      </c>
    </row>
    <row r="2165" s="13" customFormat="1">
      <c r="A2165" s="13"/>
      <c r="B2165" s="233"/>
      <c r="C2165" s="234"/>
      <c r="D2165" s="235" t="s">
        <v>194</v>
      </c>
      <c r="E2165" s="236" t="s">
        <v>19</v>
      </c>
      <c r="F2165" s="237" t="s">
        <v>2142</v>
      </c>
      <c r="G2165" s="234"/>
      <c r="H2165" s="236" t="s">
        <v>19</v>
      </c>
      <c r="I2165" s="238"/>
      <c r="J2165" s="234"/>
      <c r="K2165" s="234"/>
      <c r="L2165" s="239"/>
      <c r="M2165" s="240"/>
      <c r="N2165" s="241"/>
      <c r="O2165" s="241"/>
      <c r="P2165" s="241"/>
      <c r="Q2165" s="241"/>
      <c r="R2165" s="241"/>
      <c r="S2165" s="241"/>
      <c r="T2165" s="24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3" t="s">
        <v>194</v>
      </c>
      <c r="AU2165" s="243" t="s">
        <v>84</v>
      </c>
      <c r="AV2165" s="13" t="s">
        <v>82</v>
      </c>
      <c r="AW2165" s="13" t="s">
        <v>36</v>
      </c>
      <c r="AX2165" s="13" t="s">
        <v>75</v>
      </c>
      <c r="AY2165" s="243" t="s">
        <v>183</v>
      </c>
    </row>
    <row r="2166" s="13" customFormat="1">
      <c r="A2166" s="13"/>
      <c r="B2166" s="233"/>
      <c r="C2166" s="234"/>
      <c r="D2166" s="235" t="s">
        <v>194</v>
      </c>
      <c r="E2166" s="236" t="s">
        <v>19</v>
      </c>
      <c r="F2166" s="237" t="s">
        <v>2076</v>
      </c>
      <c r="G2166" s="234"/>
      <c r="H2166" s="236" t="s">
        <v>19</v>
      </c>
      <c r="I2166" s="238"/>
      <c r="J2166" s="234"/>
      <c r="K2166" s="234"/>
      <c r="L2166" s="239"/>
      <c r="M2166" s="240"/>
      <c r="N2166" s="241"/>
      <c r="O2166" s="241"/>
      <c r="P2166" s="241"/>
      <c r="Q2166" s="241"/>
      <c r="R2166" s="241"/>
      <c r="S2166" s="241"/>
      <c r="T2166" s="242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3" t="s">
        <v>194</v>
      </c>
      <c r="AU2166" s="243" t="s">
        <v>84</v>
      </c>
      <c r="AV2166" s="13" t="s">
        <v>82</v>
      </c>
      <c r="AW2166" s="13" t="s">
        <v>36</v>
      </c>
      <c r="AX2166" s="13" t="s">
        <v>75</v>
      </c>
      <c r="AY2166" s="243" t="s">
        <v>183</v>
      </c>
    </row>
    <row r="2167" s="13" customFormat="1">
      <c r="A2167" s="13"/>
      <c r="B2167" s="233"/>
      <c r="C2167" s="234"/>
      <c r="D2167" s="235" t="s">
        <v>194</v>
      </c>
      <c r="E2167" s="236" t="s">
        <v>19</v>
      </c>
      <c r="F2167" s="237" t="s">
        <v>2077</v>
      </c>
      <c r="G2167" s="234"/>
      <c r="H2167" s="236" t="s">
        <v>19</v>
      </c>
      <c r="I2167" s="238"/>
      <c r="J2167" s="234"/>
      <c r="K2167" s="234"/>
      <c r="L2167" s="239"/>
      <c r="M2167" s="240"/>
      <c r="N2167" s="241"/>
      <c r="O2167" s="241"/>
      <c r="P2167" s="241"/>
      <c r="Q2167" s="241"/>
      <c r="R2167" s="241"/>
      <c r="S2167" s="241"/>
      <c r="T2167" s="242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3" t="s">
        <v>194</v>
      </c>
      <c r="AU2167" s="243" t="s">
        <v>84</v>
      </c>
      <c r="AV2167" s="13" t="s">
        <v>82</v>
      </c>
      <c r="AW2167" s="13" t="s">
        <v>36</v>
      </c>
      <c r="AX2167" s="13" t="s">
        <v>75</v>
      </c>
      <c r="AY2167" s="243" t="s">
        <v>183</v>
      </c>
    </row>
    <row r="2168" s="13" customFormat="1">
      <c r="A2168" s="13"/>
      <c r="B2168" s="233"/>
      <c r="C2168" s="234"/>
      <c r="D2168" s="235" t="s">
        <v>194</v>
      </c>
      <c r="E2168" s="236" t="s">
        <v>19</v>
      </c>
      <c r="F2168" s="237" t="s">
        <v>2143</v>
      </c>
      <c r="G2168" s="234"/>
      <c r="H2168" s="236" t="s">
        <v>19</v>
      </c>
      <c r="I2168" s="238"/>
      <c r="J2168" s="234"/>
      <c r="K2168" s="234"/>
      <c r="L2168" s="239"/>
      <c r="M2168" s="240"/>
      <c r="N2168" s="241"/>
      <c r="O2168" s="241"/>
      <c r="P2168" s="241"/>
      <c r="Q2168" s="241"/>
      <c r="R2168" s="241"/>
      <c r="S2168" s="241"/>
      <c r="T2168" s="24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3" t="s">
        <v>194</v>
      </c>
      <c r="AU2168" s="243" t="s">
        <v>84</v>
      </c>
      <c r="AV2168" s="13" t="s">
        <v>82</v>
      </c>
      <c r="AW2168" s="13" t="s">
        <v>36</v>
      </c>
      <c r="AX2168" s="13" t="s">
        <v>75</v>
      </c>
      <c r="AY2168" s="243" t="s">
        <v>183</v>
      </c>
    </row>
    <row r="2169" s="13" customFormat="1">
      <c r="A2169" s="13"/>
      <c r="B2169" s="233"/>
      <c r="C2169" s="234"/>
      <c r="D2169" s="235" t="s">
        <v>194</v>
      </c>
      <c r="E2169" s="236" t="s">
        <v>19</v>
      </c>
      <c r="F2169" s="237" t="s">
        <v>1319</v>
      </c>
      <c r="G2169" s="234"/>
      <c r="H2169" s="236" t="s">
        <v>19</v>
      </c>
      <c r="I2169" s="238"/>
      <c r="J2169" s="234"/>
      <c r="K2169" s="234"/>
      <c r="L2169" s="239"/>
      <c r="M2169" s="240"/>
      <c r="N2169" s="241"/>
      <c r="O2169" s="241"/>
      <c r="P2169" s="241"/>
      <c r="Q2169" s="241"/>
      <c r="R2169" s="241"/>
      <c r="S2169" s="241"/>
      <c r="T2169" s="24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3" t="s">
        <v>194</v>
      </c>
      <c r="AU2169" s="243" t="s">
        <v>84</v>
      </c>
      <c r="AV2169" s="13" t="s">
        <v>82</v>
      </c>
      <c r="AW2169" s="13" t="s">
        <v>36</v>
      </c>
      <c r="AX2169" s="13" t="s">
        <v>75</v>
      </c>
      <c r="AY2169" s="243" t="s">
        <v>183</v>
      </c>
    </row>
    <row r="2170" s="14" customFormat="1">
      <c r="A2170" s="14"/>
      <c r="B2170" s="244"/>
      <c r="C2170" s="245"/>
      <c r="D2170" s="235" t="s">
        <v>194</v>
      </c>
      <c r="E2170" s="246" t="s">
        <v>19</v>
      </c>
      <c r="F2170" s="247" t="s">
        <v>2144</v>
      </c>
      <c r="G2170" s="245"/>
      <c r="H2170" s="248">
        <v>9.4499999999999993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194</v>
      </c>
      <c r="AU2170" s="254" t="s">
        <v>84</v>
      </c>
      <c r="AV2170" s="14" t="s">
        <v>84</v>
      </c>
      <c r="AW2170" s="14" t="s">
        <v>36</v>
      </c>
      <c r="AX2170" s="14" t="s">
        <v>75</v>
      </c>
      <c r="AY2170" s="254" t="s">
        <v>183</v>
      </c>
    </row>
    <row r="2171" s="13" customFormat="1">
      <c r="A2171" s="13"/>
      <c r="B2171" s="233"/>
      <c r="C2171" s="234"/>
      <c r="D2171" s="235" t="s">
        <v>194</v>
      </c>
      <c r="E2171" s="236" t="s">
        <v>19</v>
      </c>
      <c r="F2171" s="237" t="s">
        <v>2145</v>
      </c>
      <c r="G2171" s="234"/>
      <c r="H2171" s="236" t="s">
        <v>19</v>
      </c>
      <c r="I2171" s="238"/>
      <c r="J2171" s="234"/>
      <c r="K2171" s="234"/>
      <c r="L2171" s="239"/>
      <c r="M2171" s="240"/>
      <c r="N2171" s="241"/>
      <c r="O2171" s="241"/>
      <c r="P2171" s="241"/>
      <c r="Q2171" s="241"/>
      <c r="R2171" s="241"/>
      <c r="S2171" s="241"/>
      <c r="T2171" s="24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3" t="s">
        <v>194</v>
      </c>
      <c r="AU2171" s="243" t="s">
        <v>84</v>
      </c>
      <c r="AV2171" s="13" t="s">
        <v>82</v>
      </c>
      <c r="AW2171" s="13" t="s">
        <v>36</v>
      </c>
      <c r="AX2171" s="13" t="s">
        <v>75</v>
      </c>
      <c r="AY2171" s="243" t="s">
        <v>183</v>
      </c>
    </row>
    <row r="2172" s="13" customFormat="1">
      <c r="A2172" s="13"/>
      <c r="B2172" s="233"/>
      <c r="C2172" s="234"/>
      <c r="D2172" s="235" t="s">
        <v>194</v>
      </c>
      <c r="E2172" s="236" t="s">
        <v>19</v>
      </c>
      <c r="F2172" s="237" t="s">
        <v>786</v>
      </c>
      <c r="G2172" s="234"/>
      <c r="H2172" s="236" t="s">
        <v>19</v>
      </c>
      <c r="I2172" s="238"/>
      <c r="J2172" s="234"/>
      <c r="K2172" s="234"/>
      <c r="L2172" s="239"/>
      <c r="M2172" s="240"/>
      <c r="N2172" s="241"/>
      <c r="O2172" s="241"/>
      <c r="P2172" s="241"/>
      <c r="Q2172" s="241"/>
      <c r="R2172" s="241"/>
      <c r="S2172" s="241"/>
      <c r="T2172" s="24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3" t="s">
        <v>194</v>
      </c>
      <c r="AU2172" s="243" t="s">
        <v>84</v>
      </c>
      <c r="AV2172" s="13" t="s">
        <v>82</v>
      </c>
      <c r="AW2172" s="13" t="s">
        <v>36</v>
      </c>
      <c r="AX2172" s="13" t="s">
        <v>75</v>
      </c>
      <c r="AY2172" s="243" t="s">
        <v>183</v>
      </c>
    </row>
    <row r="2173" s="13" customFormat="1">
      <c r="A2173" s="13"/>
      <c r="B2173" s="233"/>
      <c r="C2173" s="234"/>
      <c r="D2173" s="235" t="s">
        <v>194</v>
      </c>
      <c r="E2173" s="236" t="s">
        <v>19</v>
      </c>
      <c r="F2173" s="237" t="s">
        <v>2146</v>
      </c>
      <c r="G2173" s="234"/>
      <c r="H2173" s="236" t="s">
        <v>19</v>
      </c>
      <c r="I2173" s="238"/>
      <c r="J2173" s="234"/>
      <c r="K2173" s="234"/>
      <c r="L2173" s="239"/>
      <c r="M2173" s="240"/>
      <c r="N2173" s="241"/>
      <c r="O2173" s="241"/>
      <c r="P2173" s="241"/>
      <c r="Q2173" s="241"/>
      <c r="R2173" s="241"/>
      <c r="S2173" s="241"/>
      <c r="T2173" s="242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3" t="s">
        <v>194</v>
      </c>
      <c r="AU2173" s="243" t="s">
        <v>84</v>
      </c>
      <c r="AV2173" s="13" t="s">
        <v>82</v>
      </c>
      <c r="AW2173" s="13" t="s">
        <v>36</v>
      </c>
      <c r="AX2173" s="13" t="s">
        <v>75</v>
      </c>
      <c r="AY2173" s="243" t="s">
        <v>183</v>
      </c>
    </row>
    <row r="2174" s="13" customFormat="1">
      <c r="A2174" s="13"/>
      <c r="B2174" s="233"/>
      <c r="C2174" s="234"/>
      <c r="D2174" s="235" t="s">
        <v>194</v>
      </c>
      <c r="E2174" s="236" t="s">
        <v>19</v>
      </c>
      <c r="F2174" s="237" t="s">
        <v>2147</v>
      </c>
      <c r="G2174" s="234"/>
      <c r="H2174" s="236" t="s">
        <v>19</v>
      </c>
      <c r="I2174" s="238"/>
      <c r="J2174" s="234"/>
      <c r="K2174" s="234"/>
      <c r="L2174" s="239"/>
      <c r="M2174" s="240"/>
      <c r="N2174" s="241"/>
      <c r="O2174" s="241"/>
      <c r="P2174" s="241"/>
      <c r="Q2174" s="241"/>
      <c r="R2174" s="241"/>
      <c r="S2174" s="241"/>
      <c r="T2174" s="242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3" t="s">
        <v>194</v>
      </c>
      <c r="AU2174" s="243" t="s">
        <v>84</v>
      </c>
      <c r="AV2174" s="13" t="s">
        <v>82</v>
      </c>
      <c r="AW2174" s="13" t="s">
        <v>36</v>
      </c>
      <c r="AX2174" s="13" t="s">
        <v>75</v>
      </c>
      <c r="AY2174" s="243" t="s">
        <v>183</v>
      </c>
    </row>
    <row r="2175" s="13" customFormat="1">
      <c r="A2175" s="13"/>
      <c r="B2175" s="233"/>
      <c r="C2175" s="234"/>
      <c r="D2175" s="235" t="s">
        <v>194</v>
      </c>
      <c r="E2175" s="236" t="s">
        <v>19</v>
      </c>
      <c r="F2175" s="237" t="s">
        <v>2091</v>
      </c>
      <c r="G2175" s="234"/>
      <c r="H2175" s="236" t="s">
        <v>19</v>
      </c>
      <c r="I2175" s="238"/>
      <c r="J2175" s="234"/>
      <c r="K2175" s="234"/>
      <c r="L2175" s="239"/>
      <c r="M2175" s="240"/>
      <c r="N2175" s="241"/>
      <c r="O2175" s="241"/>
      <c r="P2175" s="241"/>
      <c r="Q2175" s="241"/>
      <c r="R2175" s="241"/>
      <c r="S2175" s="241"/>
      <c r="T2175" s="242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3" t="s">
        <v>194</v>
      </c>
      <c r="AU2175" s="243" t="s">
        <v>84</v>
      </c>
      <c r="AV2175" s="13" t="s">
        <v>82</v>
      </c>
      <c r="AW2175" s="13" t="s">
        <v>36</v>
      </c>
      <c r="AX2175" s="13" t="s">
        <v>75</v>
      </c>
      <c r="AY2175" s="243" t="s">
        <v>183</v>
      </c>
    </row>
    <row r="2176" s="13" customFormat="1">
      <c r="A2176" s="13"/>
      <c r="B2176" s="233"/>
      <c r="C2176" s="234"/>
      <c r="D2176" s="235" t="s">
        <v>194</v>
      </c>
      <c r="E2176" s="236" t="s">
        <v>19</v>
      </c>
      <c r="F2176" s="237" t="s">
        <v>2148</v>
      </c>
      <c r="G2176" s="234"/>
      <c r="H2176" s="236" t="s">
        <v>19</v>
      </c>
      <c r="I2176" s="238"/>
      <c r="J2176" s="234"/>
      <c r="K2176" s="234"/>
      <c r="L2176" s="239"/>
      <c r="M2176" s="240"/>
      <c r="N2176" s="241"/>
      <c r="O2176" s="241"/>
      <c r="P2176" s="241"/>
      <c r="Q2176" s="241"/>
      <c r="R2176" s="241"/>
      <c r="S2176" s="241"/>
      <c r="T2176" s="242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3" t="s">
        <v>194</v>
      </c>
      <c r="AU2176" s="243" t="s">
        <v>84</v>
      </c>
      <c r="AV2176" s="13" t="s">
        <v>82</v>
      </c>
      <c r="AW2176" s="13" t="s">
        <v>36</v>
      </c>
      <c r="AX2176" s="13" t="s">
        <v>75</v>
      </c>
      <c r="AY2176" s="243" t="s">
        <v>183</v>
      </c>
    </row>
    <row r="2177" s="13" customFormat="1">
      <c r="A2177" s="13"/>
      <c r="B2177" s="233"/>
      <c r="C2177" s="234"/>
      <c r="D2177" s="235" t="s">
        <v>194</v>
      </c>
      <c r="E2177" s="236" t="s">
        <v>19</v>
      </c>
      <c r="F2177" s="237" t="s">
        <v>2149</v>
      </c>
      <c r="G2177" s="234"/>
      <c r="H2177" s="236" t="s">
        <v>19</v>
      </c>
      <c r="I2177" s="238"/>
      <c r="J2177" s="234"/>
      <c r="K2177" s="234"/>
      <c r="L2177" s="239"/>
      <c r="M2177" s="240"/>
      <c r="N2177" s="241"/>
      <c r="O2177" s="241"/>
      <c r="P2177" s="241"/>
      <c r="Q2177" s="241"/>
      <c r="R2177" s="241"/>
      <c r="S2177" s="241"/>
      <c r="T2177" s="24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3" t="s">
        <v>194</v>
      </c>
      <c r="AU2177" s="243" t="s">
        <v>84</v>
      </c>
      <c r="AV2177" s="13" t="s">
        <v>82</v>
      </c>
      <c r="AW2177" s="13" t="s">
        <v>36</v>
      </c>
      <c r="AX2177" s="13" t="s">
        <v>75</v>
      </c>
      <c r="AY2177" s="243" t="s">
        <v>183</v>
      </c>
    </row>
    <row r="2178" s="13" customFormat="1">
      <c r="A2178" s="13"/>
      <c r="B2178" s="233"/>
      <c r="C2178" s="234"/>
      <c r="D2178" s="235" t="s">
        <v>194</v>
      </c>
      <c r="E2178" s="236" t="s">
        <v>19</v>
      </c>
      <c r="F2178" s="237" t="s">
        <v>2150</v>
      </c>
      <c r="G2178" s="234"/>
      <c r="H2178" s="236" t="s">
        <v>19</v>
      </c>
      <c r="I2178" s="238"/>
      <c r="J2178" s="234"/>
      <c r="K2178" s="234"/>
      <c r="L2178" s="239"/>
      <c r="M2178" s="240"/>
      <c r="N2178" s="241"/>
      <c r="O2178" s="241"/>
      <c r="P2178" s="241"/>
      <c r="Q2178" s="241"/>
      <c r="R2178" s="241"/>
      <c r="S2178" s="241"/>
      <c r="T2178" s="24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3" t="s">
        <v>194</v>
      </c>
      <c r="AU2178" s="243" t="s">
        <v>84</v>
      </c>
      <c r="AV2178" s="13" t="s">
        <v>82</v>
      </c>
      <c r="AW2178" s="13" t="s">
        <v>36</v>
      </c>
      <c r="AX2178" s="13" t="s">
        <v>75</v>
      </c>
      <c r="AY2178" s="243" t="s">
        <v>183</v>
      </c>
    </row>
    <row r="2179" s="14" customFormat="1">
      <c r="A2179" s="14"/>
      <c r="B2179" s="244"/>
      <c r="C2179" s="245"/>
      <c r="D2179" s="235" t="s">
        <v>194</v>
      </c>
      <c r="E2179" s="246" t="s">
        <v>19</v>
      </c>
      <c r="F2179" s="247" t="s">
        <v>2151</v>
      </c>
      <c r="G2179" s="245"/>
      <c r="H2179" s="248">
        <v>3.9750000000000001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194</v>
      </c>
      <c r="AU2179" s="254" t="s">
        <v>84</v>
      </c>
      <c r="AV2179" s="14" t="s">
        <v>84</v>
      </c>
      <c r="AW2179" s="14" t="s">
        <v>36</v>
      </c>
      <c r="AX2179" s="14" t="s">
        <v>75</v>
      </c>
      <c r="AY2179" s="254" t="s">
        <v>183</v>
      </c>
    </row>
    <row r="2180" s="14" customFormat="1">
      <c r="A2180" s="14"/>
      <c r="B2180" s="244"/>
      <c r="C2180" s="245"/>
      <c r="D2180" s="235" t="s">
        <v>194</v>
      </c>
      <c r="E2180" s="246" t="s">
        <v>19</v>
      </c>
      <c r="F2180" s="247" t="s">
        <v>2152</v>
      </c>
      <c r="G2180" s="245"/>
      <c r="H2180" s="248">
        <v>4.7699999999999996</v>
      </c>
      <c r="I2180" s="249"/>
      <c r="J2180" s="245"/>
      <c r="K2180" s="245"/>
      <c r="L2180" s="250"/>
      <c r="M2180" s="251"/>
      <c r="N2180" s="252"/>
      <c r="O2180" s="252"/>
      <c r="P2180" s="252"/>
      <c r="Q2180" s="252"/>
      <c r="R2180" s="252"/>
      <c r="S2180" s="252"/>
      <c r="T2180" s="25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4" t="s">
        <v>194</v>
      </c>
      <c r="AU2180" s="254" t="s">
        <v>84</v>
      </c>
      <c r="AV2180" s="14" t="s">
        <v>84</v>
      </c>
      <c r="AW2180" s="14" t="s">
        <v>36</v>
      </c>
      <c r="AX2180" s="14" t="s">
        <v>75</v>
      </c>
      <c r="AY2180" s="254" t="s">
        <v>183</v>
      </c>
    </row>
    <row r="2181" s="14" customFormat="1">
      <c r="A2181" s="14"/>
      <c r="B2181" s="244"/>
      <c r="C2181" s="245"/>
      <c r="D2181" s="235" t="s">
        <v>194</v>
      </c>
      <c r="E2181" s="246" t="s">
        <v>19</v>
      </c>
      <c r="F2181" s="247" t="s">
        <v>2153</v>
      </c>
      <c r="G2181" s="245"/>
      <c r="H2181" s="248">
        <v>3.9750000000000001</v>
      </c>
      <c r="I2181" s="249"/>
      <c r="J2181" s="245"/>
      <c r="K2181" s="245"/>
      <c r="L2181" s="250"/>
      <c r="M2181" s="251"/>
      <c r="N2181" s="252"/>
      <c r="O2181" s="252"/>
      <c r="P2181" s="252"/>
      <c r="Q2181" s="252"/>
      <c r="R2181" s="252"/>
      <c r="S2181" s="252"/>
      <c r="T2181" s="253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4" t="s">
        <v>194</v>
      </c>
      <c r="AU2181" s="254" t="s">
        <v>84</v>
      </c>
      <c r="AV2181" s="14" t="s">
        <v>84</v>
      </c>
      <c r="AW2181" s="14" t="s">
        <v>36</v>
      </c>
      <c r="AX2181" s="14" t="s">
        <v>75</v>
      </c>
      <c r="AY2181" s="254" t="s">
        <v>183</v>
      </c>
    </row>
    <row r="2182" s="14" customFormat="1">
      <c r="A2182" s="14"/>
      <c r="B2182" s="244"/>
      <c r="C2182" s="245"/>
      <c r="D2182" s="235" t="s">
        <v>194</v>
      </c>
      <c r="E2182" s="246" t="s">
        <v>19</v>
      </c>
      <c r="F2182" s="247" t="s">
        <v>2154</v>
      </c>
      <c r="G2182" s="245"/>
      <c r="H2182" s="248">
        <v>7.4199999999999999</v>
      </c>
      <c r="I2182" s="249"/>
      <c r="J2182" s="245"/>
      <c r="K2182" s="245"/>
      <c r="L2182" s="250"/>
      <c r="M2182" s="251"/>
      <c r="N2182" s="252"/>
      <c r="O2182" s="252"/>
      <c r="P2182" s="252"/>
      <c r="Q2182" s="252"/>
      <c r="R2182" s="252"/>
      <c r="S2182" s="252"/>
      <c r="T2182" s="25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4" t="s">
        <v>194</v>
      </c>
      <c r="AU2182" s="254" t="s">
        <v>84</v>
      </c>
      <c r="AV2182" s="14" t="s">
        <v>84</v>
      </c>
      <c r="AW2182" s="14" t="s">
        <v>36</v>
      </c>
      <c r="AX2182" s="14" t="s">
        <v>75</v>
      </c>
      <c r="AY2182" s="254" t="s">
        <v>183</v>
      </c>
    </row>
    <row r="2183" s="14" customFormat="1">
      <c r="A2183" s="14"/>
      <c r="B2183" s="244"/>
      <c r="C2183" s="245"/>
      <c r="D2183" s="235" t="s">
        <v>194</v>
      </c>
      <c r="E2183" s="246" t="s">
        <v>19</v>
      </c>
      <c r="F2183" s="247" t="s">
        <v>2155</v>
      </c>
      <c r="G2183" s="245"/>
      <c r="H2183" s="248">
        <v>2.25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194</v>
      </c>
      <c r="AU2183" s="254" t="s">
        <v>84</v>
      </c>
      <c r="AV2183" s="14" t="s">
        <v>84</v>
      </c>
      <c r="AW2183" s="14" t="s">
        <v>36</v>
      </c>
      <c r="AX2183" s="14" t="s">
        <v>75</v>
      </c>
      <c r="AY2183" s="254" t="s">
        <v>183</v>
      </c>
    </row>
    <row r="2184" s="15" customFormat="1">
      <c r="A2184" s="15"/>
      <c r="B2184" s="259"/>
      <c r="C2184" s="260"/>
      <c r="D2184" s="235" t="s">
        <v>194</v>
      </c>
      <c r="E2184" s="261" t="s">
        <v>19</v>
      </c>
      <c r="F2184" s="262" t="s">
        <v>320</v>
      </c>
      <c r="G2184" s="260"/>
      <c r="H2184" s="263">
        <v>31.84</v>
      </c>
      <c r="I2184" s="264"/>
      <c r="J2184" s="260"/>
      <c r="K2184" s="260"/>
      <c r="L2184" s="265"/>
      <c r="M2184" s="266"/>
      <c r="N2184" s="267"/>
      <c r="O2184" s="267"/>
      <c r="P2184" s="267"/>
      <c r="Q2184" s="267"/>
      <c r="R2184" s="267"/>
      <c r="S2184" s="267"/>
      <c r="T2184" s="268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69" t="s">
        <v>194</v>
      </c>
      <c r="AU2184" s="269" t="s">
        <v>84</v>
      </c>
      <c r="AV2184" s="15" t="s">
        <v>190</v>
      </c>
      <c r="AW2184" s="15" t="s">
        <v>36</v>
      </c>
      <c r="AX2184" s="15" t="s">
        <v>82</v>
      </c>
      <c r="AY2184" s="269" t="s">
        <v>183</v>
      </c>
    </row>
    <row r="2185" s="2" customFormat="1" ht="33" customHeight="1">
      <c r="A2185" s="40"/>
      <c r="B2185" s="41"/>
      <c r="C2185" s="215" t="s">
        <v>2156</v>
      </c>
      <c r="D2185" s="215" t="s">
        <v>185</v>
      </c>
      <c r="E2185" s="216" t="s">
        <v>2157</v>
      </c>
      <c r="F2185" s="217" t="s">
        <v>2158</v>
      </c>
      <c r="G2185" s="218" t="s">
        <v>304</v>
      </c>
      <c r="H2185" s="219">
        <v>14.393000000000001</v>
      </c>
      <c r="I2185" s="220"/>
      <c r="J2185" s="221">
        <f>ROUND(I2185*H2185,2)</f>
        <v>0</v>
      </c>
      <c r="K2185" s="217" t="s">
        <v>19</v>
      </c>
      <c r="L2185" s="46"/>
      <c r="M2185" s="222" t="s">
        <v>19</v>
      </c>
      <c r="N2185" s="223" t="s">
        <v>46</v>
      </c>
      <c r="O2185" s="86"/>
      <c r="P2185" s="224">
        <f>O2185*H2185</f>
        <v>0</v>
      </c>
      <c r="Q2185" s="224">
        <v>0.030687900000000001</v>
      </c>
      <c r="R2185" s="224">
        <f>Q2185*H2185</f>
        <v>0.44169094470000003</v>
      </c>
      <c r="S2185" s="224">
        <v>0</v>
      </c>
      <c r="T2185" s="225">
        <f>S2185*H2185</f>
        <v>0</v>
      </c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R2185" s="226" t="s">
        <v>277</v>
      </c>
      <c r="AT2185" s="226" t="s">
        <v>185</v>
      </c>
      <c r="AU2185" s="226" t="s">
        <v>84</v>
      </c>
      <c r="AY2185" s="19" t="s">
        <v>183</v>
      </c>
      <c r="BE2185" s="227">
        <f>IF(N2185="základní",J2185,0)</f>
        <v>0</v>
      </c>
      <c r="BF2185" s="227">
        <f>IF(N2185="snížená",J2185,0)</f>
        <v>0</v>
      </c>
      <c r="BG2185" s="227">
        <f>IF(N2185="zákl. přenesená",J2185,0)</f>
        <v>0</v>
      </c>
      <c r="BH2185" s="227">
        <f>IF(N2185="sníž. přenesená",J2185,0)</f>
        <v>0</v>
      </c>
      <c r="BI2185" s="227">
        <f>IF(N2185="nulová",J2185,0)</f>
        <v>0</v>
      </c>
      <c r="BJ2185" s="19" t="s">
        <v>82</v>
      </c>
      <c r="BK2185" s="227">
        <f>ROUND(I2185*H2185,2)</f>
        <v>0</v>
      </c>
      <c r="BL2185" s="19" t="s">
        <v>277</v>
      </c>
      <c r="BM2185" s="226" t="s">
        <v>2159</v>
      </c>
    </row>
    <row r="2186" s="13" customFormat="1">
      <c r="A2186" s="13"/>
      <c r="B2186" s="233"/>
      <c r="C2186" s="234"/>
      <c r="D2186" s="235" t="s">
        <v>194</v>
      </c>
      <c r="E2186" s="236" t="s">
        <v>19</v>
      </c>
      <c r="F2186" s="237" t="s">
        <v>2160</v>
      </c>
      <c r="G2186" s="234"/>
      <c r="H2186" s="236" t="s">
        <v>19</v>
      </c>
      <c r="I2186" s="238"/>
      <c r="J2186" s="234"/>
      <c r="K2186" s="234"/>
      <c r="L2186" s="239"/>
      <c r="M2186" s="240"/>
      <c r="N2186" s="241"/>
      <c r="O2186" s="241"/>
      <c r="P2186" s="241"/>
      <c r="Q2186" s="241"/>
      <c r="R2186" s="241"/>
      <c r="S2186" s="241"/>
      <c r="T2186" s="242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3" t="s">
        <v>194</v>
      </c>
      <c r="AU2186" s="243" t="s">
        <v>84</v>
      </c>
      <c r="AV2186" s="13" t="s">
        <v>82</v>
      </c>
      <c r="AW2186" s="13" t="s">
        <v>36</v>
      </c>
      <c r="AX2186" s="13" t="s">
        <v>75</v>
      </c>
      <c r="AY2186" s="243" t="s">
        <v>183</v>
      </c>
    </row>
    <row r="2187" s="13" customFormat="1">
      <c r="A2187" s="13"/>
      <c r="B2187" s="233"/>
      <c r="C2187" s="234"/>
      <c r="D2187" s="235" t="s">
        <v>194</v>
      </c>
      <c r="E2187" s="236" t="s">
        <v>19</v>
      </c>
      <c r="F2187" s="237" t="s">
        <v>786</v>
      </c>
      <c r="G2187" s="234"/>
      <c r="H2187" s="236" t="s">
        <v>19</v>
      </c>
      <c r="I2187" s="238"/>
      <c r="J2187" s="234"/>
      <c r="K2187" s="234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3" t="s">
        <v>194</v>
      </c>
      <c r="AU2187" s="243" t="s">
        <v>84</v>
      </c>
      <c r="AV2187" s="13" t="s">
        <v>82</v>
      </c>
      <c r="AW2187" s="13" t="s">
        <v>36</v>
      </c>
      <c r="AX2187" s="13" t="s">
        <v>75</v>
      </c>
      <c r="AY2187" s="243" t="s">
        <v>183</v>
      </c>
    </row>
    <row r="2188" s="13" customFormat="1">
      <c r="A2188" s="13"/>
      <c r="B2188" s="233"/>
      <c r="C2188" s="234"/>
      <c r="D2188" s="235" t="s">
        <v>194</v>
      </c>
      <c r="E2188" s="236" t="s">
        <v>19</v>
      </c>
      <c r="F2188" s="237" t="s">
        <v>2161</v>
      </c>
      <c r="G2188" s="234"/>
      <c r="H2188" s="236" t="s">
        <v>19</v>
      </c>
      <c r="I2188" s="238"/>
      <c r="J2188" s="234"/>
      <c r="K2188" s="234"/>
      <c r="L2188" s="239"/>
      <c r="M2188" s="240"/>
      <c r="N2188" s="241"/>
      <c r="O2188" s="241"/>
      <c r="P2188" s="241"/>
      <c r="Q2188" s="241"/>
      <c r="R2188" s="241"/>
      <c r="S2188" s="241"/>
      <c r="T2188" s="242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3" t="s">
        <v>194</v>
      </c>
      <c r="AU2188" s="243" t="s">
        <v>84</v>
      </c>
      <c r="AV2188" s="13" t="s">
        <v>82</v>
      </c>
      <c r="AW2188" s="13" t="s">
        <v>36</v>
      </c>
      <c r="AX2188" s="13" t="s">
        <v>75</v>
      </c>
      <c r="AY2188" s="243" t="s">
        <v>183</v>
      </c>
    </row>
    <row r="2189" s="13" customFormat="1">
      <c r="A2189" s="13"/>
      <c r="B2189" s="233"/>
      <c r="C2189" s="234"/>
      <c r="D2189" s="235" t="s">
        <v>194</v>
      </c>
      <c r="E2189" s="236" t="s">
        <v>19</v>
      </c>
      <c r="F2189" s="237" t="s">
        <v>2076</v>
      </c>
      <c r="G2189" s="234"/>
      <c r="H2189" s="236" t="s">
        <v>19</v>
      </c>
      <c r="I2189" s="238"/>
      <c r="J2189" s="234"/>
      <c r="K2189" s="234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3" t="s">
        <v>194</v>
      </c>
      <c r="AU2189" s="243" t="s">
        <v>84</v>
      </c>
      <c r="AV2189" s="13" t="s">
        <v>82</v>
      </c>
      <c r="AW2189" s="13" t="s">
        <v>36</v>
      </c>
      <c r="AX2189" s="13" t="s">
        <v>75</v>
      </c>
      <c r="AY2189" s="243" t="s">
        <v>183</v>
      </c>
    </row>
    <row r="2190" s="13" customFormat="1">
      <c r="A2190" s="13"/>
      <c r="B2190" s="233"/>
      <c r="C2190" s="234"/>
      <c r="D2190" s="235" t="s">
        <v>194</v>
      </c>
      <c r="E2190" s="236" t="s">
        <v>19</v>
      </c>
      <c r="F2190" s="237" t="s">
        <v>2077</v>
      </c>
      <c r="G2190" s="234"/>
      <c r="H2190" s="236" t="s">
        <v>19</v>
      </c>
      <c r="I2190" s="238"/>
      <c r="J2190" s="234"/>
      <c r="K2190" s="234"/>
      <c r="L2190" s="239"/>
      <c r="M2190" s="240"/>
      <c r="N2190" s="241"/>
      <c r="O2190" s="241"/>
      <c r="P2190" s="241"/>
      <c r="Q2190" s="241"/>
      <c r="R2190" s="241"/>
      <c r="S2190" s="241"/>
      <c r="T2190" s="242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3" t="s">
        <v>194</v>
      </c>
      <c r="AU2190" s="243" t="s">
        <v>84</v>
      </c>
      <c r="AV2190" s="13" t="s">
        <v>82</v>
      </c>
      <c r="AW2190" s="13" t="s">
        <v>36</v>
      </c>
      <c r="AX2190" s="13" t="s">
        <v>75</v>
      </c>
      <c r="AY2190" s="243" t="s">
        <v>183</v>
      </c>
    </row>
    <row r="2191" s="13" customFormat="1">
      <c r="A2191" s="13"/>
      <c r="B2191" s="233"/>
      <c r="C2191" s="234"/>
      <c r="D2191" s="235" t="s">
        <v>194</v>
      </c>
      <c r="E2191" s="236" t="s">
        <v>19</v>
      </c>
      <c r="F2191" s="237" t="s">
        <v>2162</v>
      </c>
      <c r="G2191" s="234"/>
      <c r="H2191" s="236" t="s">
        <v>19</v>
      </c>
      <c r="I2191" s="238"/>
      <c r="J2191" s="234"/>
      <c r="K2191" s="234"/>
      <c r="L2191" s="239"/>
      <c r="M2191" s="240"/>
      <c r="N2191" s="241"/>
      <c r="O2191" s="241"/>
      <c r="P2191" s="241"/>
      <c r="Q2191" s="241"/>
      <c r="R2191" s="241"/>
      <c r="S2191" s="241"/>
      <c r="T2191" s="24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3" t="s">
        <v>194</v>
      </c>
      <c r="AU2191" s="243" t="s">
        <v>84</v>
      </c>
      <c r="AV2191" s="13" t="s">
        <v>82</v>
      </c>
      <c r="AW2191" s="13" t="s">
        <v>36</v>
      </c>
      <c r="AX2191" s="13" t="s">
        <v>75</v>
      </c>
      <c r="AY2191" s="243" t="s">
        <v>183</v>
      </c>
    </row>
    <row r="2192" s="13" customFormat="1">
      <c r="A2192" s="13"/>
      <c r="B2192" s="233"/>
      <c r="C2192" s="234"/>
      <c r="D2192" s="235" t="s">
        <v>194</v>
      </c>
      <c r="E2192" s="236" t="s">
        <v>19</v>
      </c>
      <c r="F2192" s="237" t="s">
        <v>2149</v>
      </c>
      <c r="G2192" s="234"/>
      <c r="H2192" s="236" t="s">
        <v>19</v>
      </c>
      <c r="I2192" s="238"/>
      <c r="J2192" s="234"/>
      <c r="K2192" s="234"/>
      <c r="L2192" s="239"/>
      <c r="M2192" s="240"/>
      <c r="N2192" s="241"/>
      <c r="O2192" s="241"/>
      <c r="P2192" s="241"/>
      <c r="Q2192" s="241"/>
      <c r="R2192" s="241"/>
      <c r="S2192" s="241"/>
      <c r="T2192" s="24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3" t="s">
        <v>194</v>
      </c>
      <c r="AU2192" s="243" t="s">
        <v>84</v>
      </c>
      <c r="AV2192" s="13" t="s">
        <v>82</v>
      </c>
      <c r="AW2192" s="13" t="s">
        <v>36</v>
      </c>
      <c r="AX2192" s="13" t="s">
        <v>75</v>
      </c>
      <c r="AY2192" s="243" t="s">
        <v>183</v>
      </c>
    </row>
    <row r="2193" s="13" customFormat="1">
      <c r="A2193" s="13"/>
      <c r="B2193" s="233"/>
      <c r="C2193" s="234"/>
      <c r="D2193" s="235" t="s">
        <v>194</v>
      </c>
      <c r="E2193" s="236" t="s">
        <v>19</v>
      </c>
      <c r="F2193" s="237" t="s">
        <v>2163</v>
      </c>
      <c r="G2193" s="234"/>
      <c r="H2193" s="236" t="s">
        <v>19</v>
      </c>
      <c r="I2193" s="238"/>
      <c r="J2193" s="234"/>
      <c r="K2193" s="234"/>
      <c r="L2193" s="239"/>
      <c r="M2193" s="240"/>
      <c r="N2193" s="241"/>
      <c r="O2193" s="241"/>
      <c r="P2193" s="241"/>
      <c r="Q2193" s="241"/>
      <c r="R2193" s="241"/>
      <c r="S2193" s="241"/>
      <c r="T2193" s="24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3" t="s">
        <v>194</v>
      </c>
      <c r="AU2193" s="243" t="s">
        <v>84</v>
      </c>
      <c r="AV2193" s="13" t="s">
        <v>82</v>
      </c>
      <c r="AW2193" s="13" t="s">
        <v>36</v>
      </c>
      <c r="AX2193" s="13" t="s">
        <v>75</v>
      </c>
      <c r="AY2193" s="243" t="s">
        <v>183</v>
      </c>
    </row>
    <row r="2194" s="14" customFormat="1">
      <c r="A2194" s="14"/>
      <c r="B2194" s="244"/>
      <c r="C2194" s="245"/>
      <c r="D2194" s="235" t="s">
        <v>194</v>
      </c>
      <c r="E2194" s="246" t="s">
        <v>19</v>
      </c>
      <c r="F2194" s="247" t="s">
        <v>2164</v>
      </c>
      <c r="G2194" s="245"/>
      <c r="H2194" s="248">
        <v>8.9250000000000007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194</v>
      </c>
      <c r="AU2194" s="254" t="s">
        <v>84</v>
      </c>
      <c r="AV2194" s="14" t="s">
        <v>84</v>
      </c>
      <c r="AW2194" s="14" t="s">
        <v>36</v>
      </c>
      <c r="AX2194" s="14" t="s">
        <v>75</v>
      </c>
      <c r="AY2194" s="254" t="s">
        <v>183</v>
      </c>
    </row>
    <row r="2195" s="13" customFormat="1">
      <c r="A2195" s="13"/>
      <c r="B2195" s="233"/>
      <c r="C2195" s="234"/>
      <c r="D2195" s="235" t="s">
        <v>194</v>
      </c>
      <c r="E2195" s="236" t="s">
        <v>19</v>
      </c>
      <c r="F2195" s="237" t="s">
        <v>2165</v>
      </c>
      <c r="G2195" s="234"/>
      <c r="H2195" s="236" t="s">
        <v>19</v>
      </c>
      <c r="I2195" s="238"/>
      <c r="J2195" s="234"/>
      <c r="K2195" s="234"/>
      <c r="L2195" s="239"/>
      <c r="M2195" s="240"/>
      <c r="N2195" s="241"/>
      <c r="O2195" s="241"/>
      <c r="P2195" s="241"/>
      <c r="Q2195" s="241"/>
      <c r="R2195" s="241"/>
      <c r="S2195" s="241"/>
      <c r="T2195" s="242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3" t="s">
        <v>194</v>
      </c>
      <c r="AU2195" s="243" t="s">
        <v>84</v>
      </c>
      <c r="AV2195" s="13" t="s">
        <v>82</v>
      </c>
      <c r="AW2195" s="13" t="s">
        <v>36</v>
      </c>
      <c r="AX2195" s="13" t="s">
        <v>75</v>
      </c>
      <c r="AY2195" s="243" t="s">
        <v>183</v>
      </c>
    </row>
    <row r="2196" s="13" customFormat="1">
      <c r="A2196" s="13"/>
      <c r="B2196" s="233"/>
      <c r="C2196" s="234"/>
      <c r="D2196" s="235" t="s">
        <v>194</v>
      </c>
      <c r="E2196" s="236" t="s">
        <v>19</v>
      </c>
      <c r="F2196" s="237" t="s">
        <v>786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194</v>
      </c>
      <c r="AU2196" s="243" t="s">
        <v>84</v>
      </c>
      <c r="AV2196" s="13" t="s">
        <v>82</v>
      </c>
      <c r="AW2196" s="13" t="s">
        <v>36</v>
      </c>
      <c r="AX2196" s="13" t="s">
        <v>75</v>
      </c>
      <c r="AY2196" s="243" t="s">
        <v>183</v>
      </c>
    </row>
    <row r="2197" s="13" customFormat="1">
      <c r="A2197" s="13"/>
      <c r="B2197" s="233"/>
      <c r="C2197" s="234"/>
      <c r="D2197" s="235" t="s">
        <v>194</v>
      </c>
      <c r="E2197" s="236" t="s">
        <v>19</v>
      </c>
      <c r="F2197" s="237" t="s">
        <v>2166</v>
      </c>
      <c r="G2197" s="234"/>
      <c r="H2197" s="236" t="s">
        <v>19</v>
      </c>
      <c r="I2197" s="238"/>
      <c r="J2197" s="234"/>
      <c r="K2197" s="234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194</v>
      </c>
      <c r="AU2197" s="243" t="s">
        <v>84</v>
      </c>
      <c r="AV2197" s="13" t="s">
        <v>82</v>
      </c>
      <c r="AW2197" s="13" t="s">
        <v>36</v>
      </c>
      <c r="AX2197" s="13" t="s">
        <v>75</v>
      </c>
      <c r="AY2197" s="243" t="s">
        <v>183</v>
      </c>
    </row>
    <row r="2198" s="13" customFormat="1">
      <c r="A2198" s="13"/>
      <c r="B2198" s="233"/>
      <c r="C2198" s="234"/>
      <c r="D2198" s="235" t="s">
        <v>194</v>
      </c>
      <c r="E2198" s="236" t="s">
        <v>19</v>
      </c>
      <c r="F2198" s="237" t="s">
        <v>2076</v>
      </c>
      <c r="G2198" s="234"/>
      <c r="H2198" s="236" t="s">
        <v>19</v>
      </c>
      <c r="I2198" s="238"/>
      <c r="J2198" s="234"/>
      <c r="K2198" s="234"/>
      <c r="L2198" s="239"/>
      <c r="M2198" s="240"/>
      <c r="N2198" s="241"/>
      <c r="O2198" s="241"/>
      <c r="P2198" s="241"/>
      <c r="Q2198" s="241"/>
      <c r="R2198" s="241"/>
      <c r="S2198" s="241"/>
      <c r="T2198" s="242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3" t="s">
        <v>194</v>
      </c>
      <c r="AU2198" s="243" t="s">
        <v>84</v>
      </c>
      <c r="AV2198" s="13" t="s">
        <v>82</v>
      </c>
      <c r="AW2198" s="13" t="s">
        <v>36</v>
      </c>
      <c r="AX2198" s="13" t="s">
        <v>75</v>
      </c>
      <c r="AY2198" s="243" t="s">
        <v>183</v>
      </c>
    </row>
    <row r="2199" s="13" customFormat="1">
      <c r="A2199" s="13"/>
      <c r="B2199" s="233"/>
      <c r="C2199" s="234"/>
      <c r="D2199" s="235" t="s">
        <v>194</v>
      </c>
      <c r="E2199" s="236" t="s">
        <v>19</v>
      </c>
      <c r="F2199" s="237" t="s">
        <v>2077</v>
      </c>
      <c r="G2199" s="234"/>
      <c r="H2199" s="236" t="s">
        <v>19</v>
      </c>
      <c r="I2199" s="238"/>
      <c r="J2199" s="234"/>
      <c r="K2199" s="234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194</v>
      </c>
      <c r="AU2199" s="243" t="s">
        <v>84</v>
      </c>
      <c r="AV2199" s="13" t="s">
        <v>82</v>
      </c>
      <c r="AW2199" s="13" t="s">
        <v>36</v>
      </c>
      <c r="AX2199" s="13" t="s">
        <v>75</v>
      </c>
      <c r="AY2199" s="243" t="s">
        <v>183</v>
      </c>
    </row>
    <row r="2200" s="13" customFormat="1">
      <c r="A2200" s="13"/>
      <c r="B2200" s="233"/>
      <c r="C2200" s="234"/>
      <c r="D2200" s="235" t="s">
        <v>194</v>
      </c>
      <c r="E2200" s="236" t="s">
        <v>19</v>
      </c>
      <c r="F2200" s="237" t="s">
        <v>2162</v>
      </c>
      <c r="G2200" s="234"/>
      <c r="H2200" s="236" t="s">
        <v>19</v>
      </c>
      <c r="I2200" s="238"/>
      <c r="J2200" s="234"/>
      <c r="K2200" s="234"/>
      <c r="L2200" s="239"/>
      <c r="M2200" s="240"/>
      <c r="N2200" s="241"/>
      <c r="O2200" s="241"/>
      <c r="P2200" s="241"/>
      <c r="Q2200" s="241"/>
      <c r="R2200" s="241"/>
      <c r="S2200" s="241"/>
      <c r="T2200" s="242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3" t="s">
        <v>194</v>
      </c>
      <c r="AU2200" s="243" t="s">
        <v>84</v>
      </c>
      <c r="AV2200" s="13" t="s">
        <v>82</v>
      </c>
      <c r="AW2200" s="13" t="s">
        <v>36</v>
      </c>
      <c r="AX2200" s="13" t="s">
        <v>75</v>
      </c>
      <c r="AY2200" s="243" t="s">
        <v>183</v>
      </c>
    </row>
    <row r="2201" s="13" customFormat="1">
      <c r="A2201" s="13"/>
      <c r="B2201" s="233"/>
      <c r="C2201" s="234"/>
      <c r="D2201" s="235" t="s">
        <v>194</v>
      </c>
      <c r="E2201" s="236" t="s">
        <v>19</v>
      </c>
      <c r="F2201" s="237" t="s">
        <v>2149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194</v>
      </c>
      <c r="AU2201" s="243" t="s">
        <v>84</v>
      </c>
      <c r="AV2201" s="13" t="s">
        <v>82</v>
      </c>
      <c r="AW2201" s="13" t="s">
        <v>36</v>
      </c>
      <c r="AX2201" s="13" t="s">
        <v>75</v>
      </c>
      <c r="AY2201" s="243" t="s">
        <v>183</v>
      </c>
    </row>
    <row r="2202" s="13" customFormat="1">
      <c r="A2202" s="13"/>
      <c r="B2202" s="233"/>
      <c r="C2202" s="234"/>
      <c r="D2202" s="235" t="s">
        <v>194</v>
      </c>
      <c r="E2202" s="236" t="s">
        <v>19</v>
      </c>
      <c r="F2202" s="237" t="s">
        <v>1319</v>
      </c>
      <c r="G2202" s="234"/>
      <c r="H2202" s="236" t="s">
        <v>19</v>
      </c>
      <c r="I2202" s="238"/>
      <c r="J2202" s="234"/>
      <c r="K2202" s="234"/>
      <c r="L2202" s="239"/>
      <c r="M2202" s="240"/>
      <c r="N2202" s="241"/>
      <c r="O2202" s="241"/>
      <c r="P2202" s="241"/>
      <c r="Q2202" s="241"/>
      <c r="R2202" s="241"/>
      <c r="S2202" s="241"/>
      <c r="T2202" s="242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3" t="s">
        <v>194</v>
      </c>
      <c r="AU2202" s="243" t="s">
        <v>84</v>
      </c>
      <c r="AV2202" s="13" t="s">
        <v>82</v>
      </c>
      <c r="AW2202" s="13" t="s">
        <v>36</v>
      </c>
      <c r="AX2202" s="13" t="s">
        <v>75</v>
      </c>
      <c r="AY2202" s="243" t="s">
        <v>183</v>
      </c>
    </row>
    <row r="2203" s="14" customFormat="1">
      <c r="A2203" s="14"/>
      <c r="B2203" s="244"/>
      <c r="C2203" s="245"/>
      <c r="D2203" s="235" t="s">
        <v>194</v>
      </c>
      <c r="E2203" s="246" t="s">
        <v>19</v>
      </c>
      <c r="F2203" s="247" t="s">
        <v>2167</v>
      </c>
      <c r="G2203" s="245"/>
      <c r="H2203" s="248">
        <v>5.468</v>
      </c>
      <c r="I2203" s="249"/>
      <c r="J2203" s="245"/>
      <c r="K2203" s="245"/>
      <c r="L2203" s="250"/>
      <c r="M2203" s="251"/>
      <c r="N2203" s="252"/>
      <c r="O2203" s="252"/>
      <c r="P2203" s="252"/>
      <c r="Q2203" s="252"/>
      <c r="R2203" s="252"/>
      <c r="S2203" s="252"/>
      <c r="T2203" s="253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4" t="s">
        <v>194</v>
      </c>
      <c r="AU2203" s="254" t="s">
        <v>84</v>
      </c>
      <c r="AV2203" s="14" t="s">
        <v>84</v>
      </c>
      <c r="AW2203" s="14" t="s">
        <v>36</v>
      </c>
      <c r="AX2203" s="14" t="s">
        <v>75</v>
      </c>
      <c r="AY2203" s="254" t="s">
        <v>183</v>
      </c>
    </row>
    <row r="2204" s="15" customFormat="1">
      <c r="A2204" s="15"/>
      <c r="B2204" s="259"/>
      <c r="C2204" s="260"/>
      <c r="D2204" s="235" t="s">
        <v>194</v>
      </c>
      <c r="E2204" s="261" t="s">
        <v>19</v>
      </c>
      <c r="F2204" s="262" t="s">
        <v>320</v>
      </c>
      <c r="G2204" s="260"/>
      <c r="H2204" s="263">
        <v>14.393000000000001</v>
      </c>
      <c r="I2204" s="264"/>
      <c r="J2204" s="260"/>
      <c r="K2204" s="260"/>
      <c r="L2204" s="265"/>
      <c r="M2204" s="266"/>
      <c r="N2204" s="267"/>
      <c r="O2204" s="267"/>
      <c r="P2204" s="267"/>
      <c r="Q2204" s="267"/>
      <c r="R2204" s="267"/>
      <c r="S2204" s="267"/>
      <c r="T2204" s="268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69" t="s">
        <v>194</v>
      </c>
      <c r="AU2204" s="269" t="s">
        <v>84</v>
      </c>
      <c r="AV2204" s="15" t="s">
        <v>190</v>
      </c>
      <c r="AW2204" s="15" t="s">
        <v>36</v>
      </c>
      <c r="AX2204" s="15" t="s">
        <v>82</v>
      </c>
      <c r="AY2204" s="269" t="s">
        <v>183</v>
      </c>
    </row>
    <row r="2205" s="2" customFormat="1" ht="24.15" customHeight="1">
      <c r="A2205" s="40"/>
      <c r="B2205" s="41"/>
      <c r="C2205" s="215" t="s">
        <v>2168</v>
      </c>
      <c r="D2205" s="215" t="s">
        <v>185</v>
      </c>
      <c r="E2205" s="216" t="s">
        <v>2169</v>
      </c>
      <c r="F2205" s="217" t="s">
        <v>2170</v>
      </c>
      <c r="G2205" s="218" t="s">
        <v>304</v>
      </c>
      <c r="H2205" s="219">
        <v>46.232999999999997</v>
      </c>
      <c r="I2205" s="220"/>
      <c r="J2205" s="221">
        <f>ROUND(I2205*H2205,2)</f>
        <v>0</v>
      </c>
      <c r="K2205" s="217" t="s">
        <v>189</v>
      </c>
      <c r="L2205" s="46"/>
      <c r="M2205" s="222" t="s">
        <v>19</v>
      </c>
      <c r="N2205" s="223" t="s">
        <v>46</v>
      </c>
      <c r="O2205" s="86"/>
      <c r="P2205" s="224">
        <f>O2205*H2205</f>
        <v>0</v>
      </c>
      <c r="Q2205" s="224">
        <v>0.00010000000000000001</v>
      </c>
      <c r="R2205" s="224">
        <f>Q2205*H2205</f>
        <v>0.0046233000000000003</v>
      </c>
      <c r="S2205" s="224">
        <v>0</v>
      </c>
      <c r="T2205" s="225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6" t="s">
        <v>277</v>
      </c>
      <c r="AT2205" s="226" t="s">
        <v>185</v>
      </c>
      <c r="AU2205" s="226" t="s">
        <v>84</v>
      </c>
      <c r="AY2205" s="19" t="s">
        <v>183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19" t="s">
        <v>82</v>
      </c>
      <c r="BK2205" s="227">
        <f>ROUND(I2205*H2205,2)</f>
        <v>0</v>
      </c>
      <c r="BL2205" s="19" t="s">
        <v>277</v>
      </c>
      <c r="BM2205" s="226" t="s">
        <v>2171</v>
      </c>
    </row>
    <row r="2206" s="2" customFormat="1">
      <c r="A2206" s="40"/>
      <c r="B2206" s="41"/>
      <c r="C2206" s="42"/>
      <c r="D2206" s="228" t="s">
        <v>192</v>
      </c>
      <c r="E2206" s="42"/>
      <c r="F2206" s="229" t="s">
        <v>2172</v>
      </c>
      <c r="G2206" s="42"/>
      <c r="H2206" s="42"/>
      <c r="I2206" s="230"/>
      <c r="J2206" s="42"/>
      <c r="K2206" s="42"/>
      <c r="L2206" s="46"/>
      <c r="M2206" s="231"/>
      <c r="N2206" s="232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192</v>
      </c>
      <c r="AU2206" s="19" t="s">
        <v>84</v>
      </c>
    </row>
    <row r="2207" s="14" customFormat="1">
      <c r="A2207" s="14"/>
      <c r="B2207" s="244"/>
      <c r="C2207" s="245"/>
      <c r="D2207" s="235" t="s">
        <v>194</v>
      </c>
      <c r="E2207" s="246" t="s">
        <v>19</v>
      </c>
      <c r="F2207" s="247" t="s">
        <v>2173</v>
      </c>
      <c r="G2207" s="245"/>
      <c r="H2207" s="248">
        <v>31.84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194</v>
      </c>
      <c r="AU2207" s="254" t="s">
        <v>84</v>
      </c>
      <c r="AV2207" s="14" t="s">
        <v>84</v>
      </c>
      <c r="AW2207" s="14" t="s">
        <v>36</v>
      </c>
      <c r="AX2207" s="14" t="s">
        <v>75</v>
      </c>
      <c r="AY2207" s="254" t="s">
        <v>183</v>
      </c>
    </row>
    <row r="2208" s="14" customFormat="1">
      <c r="A2208" s="14"/>
      <c r="B2208" s="244"/>
      <c r="C2208" s="245"/>
      <c r="D2208" s="235" t="s">
        <v>194</v>
      </c>
      <c r="E2208" s="246" t="s">
        <v>19</v>
      </c>
      <c r="F2208" s="247" t="s">
        <v>2174</v>
      </c>
      <c r="G2208" s="245"/>
      <c r="H2208" s="248">
        <v>14.393000000000001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194</v>
      </c>
      <c r="AU2208" s="254" t="s">
        <v>84</v>
      </c>
      <c r="AV2208" s="14" t="s">
        <v>84</v>
      </c>
      <c r="AW2208" s="14" t="s">
        <v>36</v>
      </c>
      <c r="AX2208" s="14" t="s">
        <v>75</v>
      </c>
      <c r="AY2208" s="254" t="s">
        <v>183</v>
      </c>
    </row>
    <row r="2209" s="15" customFormat="1">
      <c r="A2209" s="15"/>
      <c r="B2209" s="259"/>
      <c r="C2209" s="260"/>
      <c r="D2209" s="235" t="s">
        <v>194</v>
      </c>
      <c r="E2209" s="261" t="s">
        <v>19</v>
      </c>
      <c r="F2209" s="262" t="s">
        <v>320</v>
      </c>
      <c r="G2209" s="260"/>
      <c r="H2209" s="263">
        <v>46.232999999999997</v>
      </c>
      <c r="I2209" s="264"/>
      <c r="J2209" s="260"/>
      <c r="K2209" s="260"/>
      <c r="L2209" s="265"/>
      <c r="M2209" s="266"/>
      <c r="N2209" s="267"/>
      <c r="O2209" s="267"/>
      <c r="P2209" s="267"/>
      <c r="Q2209" s="267"/>
      <c r="R2209" s="267"/>
      <c r="S2209" s="267"/>
      <c r="T2209" s="268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69" t="s">
        <v>194</v>
      </c>
      <c r="AU2209" s="269" t="s">
        <v>84</v>
      </c>
      <c r="AV2209" s="15" t="s">
        <v>190</v>
      </c>
      <c r="AW2209" s="15" t="s">
        <v>36</v>
      </c>
      <c r="AX2209" s="15" t="s">
        <v>82</v>
      </c>
      <c r="AY2209" s="269" t="s">
        <v>183</v>
      </c>
    </row>
    <row r="2210" s="2" customFormat="1" ht="24.15" customHeight="1">
      <c r="A2210" s="40"/>
      <c r="B2210" s="41"/>
      <c r="C2210" s="215" t="s">
        <v>2175</v>
      </c>
      <c r="D2210" s="215" t="s">
        <v>185</v>
      </c>
      <c r="E2210" s="216" t="s">
        <v>2176</v>
      </c>
      <c r="F2210" s="217" t="s">
        <v>2177</v>
      </c>
      <c r="G2210" s="218" t="s">
        <v>304</v>
      </c>
      <c r="H2210" s="219">
        <v>12.6</v>
      </c>
      <c r="I2210" s="220"/>
      <c r="J2210" s="221">
        <f>ROUND(I2210*H2210,2)</f>
        <v>0</v>
      </c>
      <c r="K2210" s="217" t="s">
        <v>189</v>
      </c>
      <c r="L2210" s="46"/>
      <c r="M2210" s="222" t="s">
        <v>19</v>
      </c>
      <c r="N2210" s="223" t="s">
        <v>46</v>
      </c>
      <c r="O2210" s="86"/>
      <c r="P2210" s="224">
        <f>O2210*H2210</f>
        <v>0</v>
      </c>
      <c r="Q2210" s="224">
        <v>0.012201490900000001</v>
      </c>
      <c r="R2210" s="224">
        <f>Q2210*H2210</f>
        <v>0.15373878533999999</v>
      </c>
      <c r="S2210" s="224">
        <v>0</v>
      </c>
      <c r="T2210" s="225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6" t="s">
        <v>277</v>
      </c>
      <c r="AT2210" s="226" t="s">
        <v>185</v>
      </c>
      <c r="AU2210" s="226" t="s">
        <v>84</v>
      </c>
      <c r="AY2210" s="19" t="s">
        <v>183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9" t="s">
        <v>82</v>
      </c>
      <c r="BK2210" s="227">
        <f>ROUND(I2210*H2210,2)</f>
        <v>0</v>
      </c>
      <c r="BL2210" s="19" t="s">
        <v>277</v>
      </c>
      <c r="BM2210" s="226" t="s">
        <v>2178</v>
      </c>
    </row>
    <row r="2211" s="2" customFormat="1">
      <c r="A2211" s="40"/>
      <c r="B2211" s="41"/>
      <c r="C2211" s="42"/>
      <c r="D2211" s="228" t="s">
        <v>192</v>
      </c>
      <c r="E2211" s="42"/>
      <c r="F2211" s="229" t="s">
        <v>2179</v>
      </c>
      <c r="G2211" s="42"/>
      <c r="H2211" s="42"/>
      <c r="I2211" s="230"/>
      <c r="J2211" s="42"/>
      <c r="K2211" s="42"/>
      <c r="L2211" s="46"/>
      <c r="M2211" s="231"/>
      <c r="N2211" s="232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192</v>
      </c>
      <c r="AU2211" s="19" t="s">
        <v>84</v>
      </c>
    </row>
    <row r="2212" s="13" customFormat="1">
      <c r="A2212" s="13"/>
      <c r="B2212" s="233"/>
      <c r="C2212" s="234"/>
      <c r="D2212" s="235" t="s">
        <v>194</v>
      </c>
      <c r="E2212" s="236" t="s">
        <v>19</v>
      </c>
      <c r="F2212" s="237" t="s">
        <v>1642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194</v>
      </c>
      <c r="AU2212" s="243" t="s">
        <v>84</v>
      </c>
      <c r="AV2212" s="13" t="s">
        <v>82</v>
      </c>
      <c r="AW2212" s="13" t="s">
        <v>36</v>
      </c>
      <c r="AX2212" s="13" t="s">
        <v>75</v>
      </c>
      <c r="AY2212" s="243" t="s">
        <v>183</v>
      </c>
    </row>
    <row r="2213" s="13" customFormat="1">
      <c r="A2213" s="13"/>
      <c r="B2213" s="233"/>
      <c r="C2213" s="234"/>
      <c r="D2213" s="235" t="s">
        <v>194</v>
      </c>
      <c r="E2213" s="236" t="s">
        <v>19</v>
      </c>
      <c r="F2213" s="237" t="s">
        <v>1637</v>
      </c>
      <c r="G2213" s="234"/>
      <c r="H2213" s="236" t="s">
        <v>19</v>
      </c>
      <c r="I2213" s="238"/>
      <c r="J2213" s="234"/>
      <c r="K2213" s="234"/>
      <c r="L2213" s="239"/>
      <c r="M2213" s="240"/>
      <c r="N2213" s="241"/>
      <c r="O2213" s="241"/>
      <c r="P2213" s="241"/>
      <c r="Q2213" s="241"/>
      <c r="R2213" s="241"/>
      <c r="S2213" s="241"/>
      <c r="T2213" s="242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3" t="s">
        <v>194</v>
      </c>
      <c r="AU2213" s="243" t="s">
        <v>84</v>
      </c>
      <c r="AV2213" s="13" t="s">
        <v>82</v>
      </c>
      <c r="AW2213" s="13" t="s">
        <v>36</v>
      </c>
      <c r="AX2213" s="13" t="s">
        <v>75</v>
      </c>
      <c r="AY2213" s="243" t="s">
        <v>183</v>
      </c>
    </row>
    <row r="2214" s="13" customFormat="1">
      <c r="A2214" s="13"/>
      <c r="B2214" s="233"/>
      <c r="C2214" s="234"/>
      <c r="D2214" s="235" t="s">
        <v>194</v>
      </c>
      <c r="E2214" s="236" t="s">
        <v>19</v>
      </c>
      <c r="F2214" s="237" t="s">
        <v>1643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194</v>
      </c>
      <c r="AU2214" s="243" t="s">
        <v>84</v>
      </c>
      <c r="AV2214" s="13" t="s">
        <v>82</v>
      </c>
      <c r="AW2214" s="13" t="s">
        <v>36</v>
      </c>
      <c r="AX2214" s="13" t="s">
        <v>75</v>
      </c>
      <c r="AY2214" s="243" t="s">
        <v>183</v>
      </c>
    </row>
    <row r="2215" s="13" customFormat="1">
      <c r="A2215" s="13"/>
      <c r="B2215" s="233"/>
      <c r="C2215" s="234"/>
      <c r="D2215" s="235" t="s">
        <v>194</v>
      </c>
      <c r="E2215" s="236" t="s">
        <v>19</v>
      </c>
      <c r="F2215" s="237" t="s">
        <v>1644</v>
      </c>
      <c r="G2215" s="234"/>
      <c r="H2215" s="236" t="s">
        <v>19</v>
      </c>
      <c r="I2215" s="238"/>
      <c r="J2215" s="234"/>
      <c r="K2215" s="234"/>
      <c r="L2215" s="239"/>
      <c r="M2215" s="240"/>
      <c r="N2215" s="241"/>
      <c r="O2215" s="241"/>
      <c r="P2215" s="241"/>
      <c r="Q2215" s="241"/>
      <c r="R2215" s="241"/>
      <c r="S2215" s="241"/>
      <c r="T2215" s="24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3" t="s">
        <v>194</v>
      </c>
      <c r="AU2215" s="243" t="s">
        <v>84</v>
      </c>
      <c r="AV2215" s="13" t="s">
        <v>82</v>
      </c>
      <c r="AW2215" s="13" t="s">
        <v>36</v>
      </c>
      <c r="AX2215" s="13" t="s">
        <v>75</v>
      </c>
      <c r="AY2215" s="243" t="s">
        <v>183</v>
      </c>
    </row>
    <row r="2216" s="13" customFormat="1">
      <c r="A2216" s="13"/>
      <c r="B2216" s="233"/>
      <c r="C2216" s="234"/>
      <c r="D2216" s="235" t="s">
        <v>194</v>
      </c>
      <c r="E2216" s="236" t="s">
        <v>19</v>
      </c>
      <c r="F2216" s="237" t="s">
        <v>1645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194</v>
      </c>
      <c r="AU2216" s="243" t="s">
        <v>84</v>
      </c>
      <c r="AV2216" s="13" t="s">
        <v>82</v>
      </c>
      <c r="AW2216" s="13" t="s">
        <v>36</v>
      </c>
      <c r="AX2216" s="13" t="s">
        <v>75</v>
      </c>
      <c r="AY2216" s="243" t="s">
        <v>183</v>
      </c>
    </row>
    <row r="2217" s="13" customFormat="1">
      <c r="A2217" s="13"/>
      <c r="B2217" s="233"/>
      <c r="C2217" s="234"/>
      <c r="D2217" s="235" t="s">
        <v>194</v>
      </c>
      <c r="E2217" s="236" t="s">
        <v>19</v>
      </c>
      <c r="F2217" s="237" t="s">
        <v>1646</v>
      </c>
      <c r="G2217" s="234"/>
      <c r="H2217" s="236" t="s">
        <v>19</v>
      </c>
      <c r="I2217" s="238"/>
      <c r="J2217" s="234"/>
      <c r="K2217" s="234"/>
      <c r="L2217" s="239"/>
      <c r="M2217" s="240"/>
      <c r="N2217" s="241"/>
      <c r="O2217" s="241"/>
      <c r="P2217" s="241"/>
      <c r="Q2217" s="241"/>
      <c r="R2217" s="241"/>
      <c r="S2217" s="241"/>
      <c r="T2217" s="242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3" t="s">
        <v>194</v>
      </c>
      <c r="AU2217" s="243" t="s">
        <v>84</v>
      </c>
      <c r="AV2217" s="13" t="s">
        <v>82</v>
      </c>
      <c r="AW2217" s="13" t="s">
        <v>36</v>
      </c>
      <c r="AX2217" s="13" t="s">
        <v>75</v>
      </c>
      <c r="AY2217" s="243" t="s">
        <v>183</v>
      </c>
    </row>
    <row r="2218" s="13" customFormat="1">
      <c r="A2218" s="13"/>
      <c r="B2218" s="233"/>
      <c r="C2218" s="234"/>
      <c r="D2218" s="235" t="s">
        <v>194</v>
      </c>
      <c r="E2218" s="236" t="s">
        <v>19</v>
      </c>
      <c r="F2218" s="237" t="s">
        <v>1647</v>
      </c>
      <c r="G2218" s="234"/>
      <c r="H2218" s="236" t="s">
        <v>19</v>
      </c>
      <c r="I2218" s="238"/>
      <c r="J2218" s="234"/>
      <c r="K2218" s="234"/>
      <c r="L2218" s="239"/>
      <c r="M2218" s="240"/>
      <c r="N2218" s="241"/>
      <c r="O2218" s="241"/>
      <c r="P2218" s="241"/>
      <c r="Q2218" s="241"/>
      <c r="R2218" s="241"/>
      <c r="S2218" s="241"/>
      <c r="T2218" s="24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3" t="s">
        <v>194</v>
      </c>
      <c r="AU2218" s="243" t="s">
        <v>84</v>
      </c>
      <c r="AV2218" s="13" t="s">
        <v>82</v>
      </c>
      <c r="AW2218" s="13" t="s">
        <v>36</v>
      </c>
      <c r="AX2218" s="13" t="s">
        <v>75</v>
      </c>
      <c r="AY2218" s="243" t="s">
        <v>183</v>
      </c>
    </row>
    <row r="2219" s="13" customFormat="1">
      <c r="A2219" s="13"/>
      <c r="B2219" s="233"/>
      <c r="C2219" s="234"/>
      <c r="D2219" s="235" t="s">
        <v>194</v>
      </c>
      <c r="E2219" s="236" t="s">
        <v>19</v>
      </c>
      <c r="F2219" s="237" t="s">
        <v>1639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194</v>
      </c>
      <c r="AU2219" s="243" t="s">
        <v>84</v>
      </c>
      <c r="AV2219" s="13" t="s">
        <v>82</v>
      </c>
      <c r="AW2219" s="13" t="s">
        <v>36</v>
      </c>
      <c r="AX2219" s="13" t="s">
        <v>75</v>
      </c>
      <c r="AY2219" s="243" t="s">
        <v>183</v>
      </c>
    </row>
    <row r="2220" s="13" customFormat="1">
      <c r="A2220" s="13"/>
      <c r="B2220" s="233"/>
      <c r="C2220" s="234"/>
      <c r="D2220" s="235" t="s">
        <v>194</v>
      </c>
      <c r="E2220" s="236" t="s">
        <v>19</v>
      </c>
      <c r="F2220" s="237" t="s">
        <v>1640</v>
      </c>
      <c r="G2220" s="234"/>
      <c r="H2220" s="236" t="s">
        <v>19</v>
      </c>
      <c r="I2220" s="238"/>
      <c r="J2220" s="234"/>
      <c r="K2220" s="234"/>
      <c r="L2220" s="239"/>
      <c r="M2220" s="240"/>
      <c r="N2220" s="241"/>
      <c r="O2220" s="241"/>
      <c r="P2220" s="241"/>
      <c r="Q2220" s="241"/>
      <c r="R2220" s="241"/>
      <c r="S2220" s="241"/>
      <c r="T2220" s="242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3" t="s">
        <v>194</v>
      </c>
      <c r="AU2220" s="243" t="s">
        <v>84</v>
      </c>
      <c r="AV2220" s="13" t="s">
        <v>82</v>
      </c>
      <c r="AW2220" s="13" t="s">
        <v>36</v>
      </c>
      <c r="AX2220" s="13" t="s">
        <v>75</v>
      </c>
      <c r="AY2220" s="243" t="s">
        <v>183</v>
      </c>
    </row>
    <row r="2221" s="14" customFormat="1">
      <c r="A2221" s="14"/>
      <c r="B2221" s="244"/>
      <c r="C2221" s="245"/>
      <c r="D2221" s="235" t="s">
        <v>194</v>
      </c>
      <c r="E2221" s="246" t="s">
        <v>19</v>
      </c>
      <c r="F2221" s="247" t="s">
        <v>1385</v>
      </c>
      <c r="G2221" s="245"/>
      <c r="H2221" s="248">
        <v>12.6</v>
      </c>
      <c r="I2221" s="249"/>
      <c r="J2221" s="245"/>
      <c r="K2221" s="245"/>
      <c r="L2221" s="250"/>
      <c r="M2221" s="251"/>
      <c r="N2221" s="252"/>
      <c r="O2221" s="252"/>
      <c r="P2221" s="252"/>
      <c r="Q2221" s="252"/>
      <c r="R2221" s="252"/>
      <c r="S2221" s="252"/>
      <c r="T2221" s="253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4" t="s">
        <v>194</v>
      </c>
      <c r="AU2221" s="254" t="s">
        <v>84</v>
      </c>
      <c r="AV2221" s="14" t="s">
        <v>84</v>
      </c>
      <c r="AW2221" s="14" t="s">
        <v>36</v>
      </c>
      <c r="AX2221" s="14" t="s">
        <v>75</v>
      </c>
      <c r="AY2221" s="254" t="s">
        <v>183</v>
      </c>
    </row>
    <row r="2222" s="15" customFormat="1">
      <c r="A2222" s="15"/>
      <c r="B2222" s="259"/>
      <c r="C2222" s="260"/>
      <c r="D2222" s="235" t="s">
        <v>194</v>
      </c>
      <c r="E2222" s="261" t="s">
        <v>19</v>
      </c>
      <c r="F2222" s="262" t="s">
        <v>320</v>
      </c>
      <c r="G2222" s="260"/>
      <c r="H2222" s="263">
        <v>12.6</v>
      </c>
      <c r="I2222" s="264"/>
      <c r="J2222" s="260"/>
      <c r="K2222" s="260"/>
      <c r="L2222" s="265"/>
      <c r="M2222" s="266"/>
      <c r="N2222" s="267"/>
      <c r="O2222" s="267"/>
      <c r="P2222" s="267"/>
      <c r="Q2222" s="267"/>
      <c r="R2222" s="267"/>
      <c r="S2222" s="267"/>
      <c r="T2222" s="268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69" t="s">
        <v>194</v>
      </c>
      <c r="AU2222" s="269" t="s">
        <v>84</v>
      </c>
      <c r="AV2222" s="15" t="s">
        <v>190</v>
      </c>
      <c r="AW2222" s="15" t="s">
        <v>36</v>
      </c>
      <c r="AX2222" s="15" t="s">
        <v>82</v>
      </c>
      <c r="AY2222" s="269" t="s">
        <v>183</v>
      </c>
    </row>
    <row r="2223" s="2" customFormat="1" ht="24.15" customHeight="1">
      <c r="A2223" s="40"/>
      <c r="B2223" s="41"/>
      <c r="C2223" s="215" t="s">
        <v>2180</v>
      </c>
      <c r="D2223" s="215" t="s">
        <v>185</v>
      </c>
      <c r="E2223" s="216" t="s">
        <v>2181</v>
      </c>
      <c r="F2223" s="217" t="s">
        <v>2182</v>
      </c>
      <c r="G2223" s="218" t="s">
        <v>304</v>
      </c>
      <c r="H2223" s="219">
        <v>12.6</v>
      </c>
      <c r="I2223" s="220"/>
      <c r="J2223" s="221">
        <f>ROUND(I2223*H2223,2)</f>
        <v>0</v>
      </c>
      <c r="K2223" s="217" t="s">
        <v>189</v>
      </c>
      <c r="L2223" s="46"/>
      <c r="M2223" s="222" t="s">
        <v>19</v>
      </c>
      <c r="N2223" s="223" t="s">
        <v>46</v>
      </c>
      <c r="O2223" s="86"/>
      <c r="P2223" s="224">
        <f>O2223*H2223</f>
        <v>0</v>
      </c>
      <c r="Q2223" s="224">
        <v>0.00010000000000000001</v>
      </c>
      <c r="R2223" s="224">
        <f>Q2223*H2223</f>
        <v>0.0012600000000000001</v>
      </c>
      <c r="S2223" s="224">
        <v>0</v>
      </c>
      <c r="T2223" s="225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6" t="s">
        <v>277</v>
      </c>
      <c r="AT2223" s="226" t="s">
        <v>185</v>
      </c>
      <c r="AU2223" s="226" t="s">
        <v>84</v>
      </c>
      <c r="AY2223" s="19" t="s">
        <v>183</v>
      </c>
      <c r="BE2223" s="227">
        <f>IF(N2223="základní",J2223,0)</f>
        <v>0</v>
      </c>
      <c r="BF2223" s="227">
        <f>IF(N2223="snížená",J2223,0)</f>
        <v>0</v>
      </c>
      <c r="BG2223" s="227">
        <f>IF(N2223="zákl. přenesená",J2223,0)</f>
        <v>0</v>
      </c>
      <c r="BH2223" s="227">
        <f>IF(N2223="sníž. přenesená",J2223,0)</f>
        <v>0</v>
      </c>
      <c r="BI2223" s="227">
        <f>IF(N2223="nulová",J2223,0)</f>
        <v>0</v>
      </c>
      <c r="BJ2223" s="19" t="s">
        <v>82</v>
      </c>
      <c r="BK2223" s="227">
        <f>ROUND(I2223*H2223,2)</f>
        <v>0</v>
      </c>
      <c r="BL2223" s="19" t="s">
        <v>277</v>
      </c>
      <c r="BM2223" s="226" t="s">
        <v>2183</v>
      </c>
    </row>
    <row r="2224" s="2" customFormat="1">
      <c r="A2224" s="40"/>
      <c r="B2224" s="41"/>
      <c r="C2224" s="42"/>
      <c r="D2224" s="228" t="s">
        <v>192</v>
      </c>
      <c r="E2224" s="42"/>
      <c r="F2224" s="229" t="s">
        <v>2184</v>
      </c>
      <c r="G2224" s="42"/>
      <c r="H2224" s="42"/>
      <c r="I2224" s="230"/>
      <c r="J2224" s="42"/>
      <c r="K2224" s="42"/>
      <c r="L2224" s="46"/>
      <c r="M2224" s="231"/>
      <c r="N2224" s="232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192</v>
      </c>
      <c r="AU2224" s="19" t="s">
        <v>84</v>
      </c>
    </row>
    <row r="2225" s="2" customFormat="1" ht="24.15" customHeight="1">
      <c r="A2225" s="40"/>
      <c r="B2225" s="41"/>
      <c r="C2225" s="215" t="s">
        <v>2185</v>
      </c>
      <c r="D2225" s="215" t="s">
        <v>185</v>
      </c>
      <c r="E2225" s="216" t="s">
        <v>2186</v>
      </c>
      <c r="F2225" s="217" t="s">
        <v>2187</v>
      </c>
      <c r="G2225" s="218" t="s">
        <v>304</v>
      </c>
      <c r="H2225" s="219">
        <v>12.6</v>
      </c>
      <c r="I2225" s="220"/>
      <c r="J2225" s="221">
        <f>ROUND(I2225*H2225,2)</f>
        <v>0</v>
      </c>
      <c r="K2225" s="217" t="s">
        <v>189</v>
      </c>
      <c r="L2225" s="46"/>
      <c r="M2225" s="222" t="s">
        <v>19</v>
      </c>
      <c r="N2225" s="223" t="s">
        <v>46</v>
      </c>
      <c r="O2225" s="86"/>
      <c r="P2225" s="224">
        <f>O2225*H2225</f>
        <v>0</v>
      </c>
      <c r="Q2225" s="224">
        <v>0</v>
      </c>
      <c r="R2225" s="224">
        <f>Q2225*H2225</f>
        <v>0</v>
      </c>
      <c r="S2225" s="224">
        <v>0</v>
      </c>
      <c r="T2225" s="225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6" t="s">
        <v>277</v>
      </c>
      <c r="AT2225" s="226" t="s">
        <v>185</v>
      </c>
      <c r="AU2225" s="226" t="s">
        <v>84</v>
      </c>
      <c r="AY2225" s="19" t="s">
        <v>183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19" t="s">
        <v>82</v>
      </c>
      <c r="BK2225" s="227">
        <f>ROUND(I2225*H2225,2)</f>
        <v>0</v>
      </c>
      <c r="BL2225" s="19" t="s">
        <v>277</v>
      </c>
      <c r="BM2225" s="226" t="s">
        <v>2188</v>
      </c>
    </row>
    <row r="2226" s="2" customFormat="1">
      <c r="A2226" s="40"/>
      <c r="B2226" s="41"/>
      <c r="C2226" s="42"/>
      <c r="D2226" s="228" t="s">
        <v>192</v>
      </c>
      <c r="E2226" s="42"/>
      <c r="F2226" s="229" t="s">
        <v>2189</v>
      </c>
      <c r="G2226" s="42"/>
      <c r="H2226" s="42"/>
      <c r="I2226" s="230"/>
      <c r="J2226" s="42"/>
      <c r="K2226" s="42"/>
      <c r="L2226" s="46"/>
      <c r="M2226" s="231"/>
      <c r="N2226" s="232"/>
      <c r="O2226" s="86"/>
      <c r="P2226" s="86"/>
      <c r="Q2226" s="86"/>
      <c r="R2226" s="86"/>
      <c r="S2226" s="86"/>
      <c r="T2226" s="87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T2226" s="19" t="s">
        <v>192</v>
      </c>
      <c r="AU2226" s="19" t="s">
        <v>84</v>
      </c>
    </row>
    <row r="2227" s="13" customFormat="1">
      <c r="A2227" s="13"/>
      <c r="B2227" s="233"/>
      <c r="C2227" s="234"/>
      <c r="D2227" s="235" t="s">
        <v>194</v>
      </c>
      <c r="E2227" s="236" t="s">
        <v>19</v>
      </c>
      <c r="F2227" s="237" t="s">
        <v>1642</v>
      </c>
      <c r="G2227" s="234"/>
      <c r="H2227" s="236" t="s">
        <v>19</v>
      </c>
      <c r="I2227" s="238"/>
      <c r="J2227" s="234"/>
      <c r="K2227" s="234"/>
      <c r="L2227" s="239"/>
      <c r="M2227" s="240"/>
      <c r="N2227" s="241"/>
      <c r="O2227" s="241"/>
      <c r="P2227" s="241"/>
      <c r="Q2227" s="241"/>
      <c r="R2227" s="241"/>
      <c r="S2227" s="241"/>
      <c r="T2227" s="24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3" t="s">
        <v>194</v>
      </c>
      <c r="AU2227" s="243" t="s">
        <v>84</v>
      </c>
      <c r="AV2227" s="13" t="s">
        <v>82</v>
      </c>
      <c r="AW2227" s="13" t="s">
        <v>36</v>
      </c>
      <c r="AX2227" s="13" t="s">
        <v>75</v>
      </c>
      <c r="AY2227" s="243" t="s">
        <v>183</v>
      </c>
    </row>
    <row r="2228" s="13" customFormat="1">
      <c r="A2228" s="13"/>
      <c r="B2228" s="233"/>
      <c r="C2228" s="234"/>
      <c r="D2228" s="235" t="s">
        <v>194</v>
      </c>
      <c r="E2228" s="236" t="s">
        <v>19</v>
      </c>
      <c r="F2228" s="237" t="s">
        <v>1637</v>
      </c>
      <c r="G2228" s="234"/>
      <c r="H2228" s="236" t="s">
        <v>19</v>
      </c>
      <c r="I2228" s="238"/>
      <c r="J2228" s="234"/>
      <c r="K2228" s="234"/>
      <c r="L2228" s="239"/>
      <c r="M2228" s="240"/>
      <c r="N2228" s="241"/>
      <c r="O2228" s="241"/>
      <c r="P2228" s="241"/>
      <c r="Q2228" s="241"/>
      <c r="R2228" s="241"/>
      <c r="S2228" s="241"/>
      <c r="T2228" s="242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3" t="s">
        <v>194</v>
      </c>
      <c r="AU2228" s="243" t="s">
        <v>84</v>
      </c>
      <c r="AV2228" s="13" t="s">
        <v>82</v>
      </c>
      <c r="AW2228" s="13" t="s">
        <v>36</v>
      </c>
      <c r="AX2228" s="13" t="s">
        <v>75</v>
      </c>
      <c r="AY2228" s="243" t="s">
        <v>183</v>
      </c>
    </row>
    <row r="2229" s="13" customFormat="1">
      <c r="A2229" s="13"/>
      <c r="B2229" s="233"/>
      <c r="C2229" s="234"/>
      <c r="D2229" s="235" t="s">
        <v>194</v>
      </c>
      <c r="E2229" s="236" t="s">
        <v>19</v>
      </c>
      <c r="F2229" s="237" t="s">
        <v>1643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194</v>
      </c>
      <c r="AU2229" s="243" t="s">
        <v>84</v>
      </c>
      <c r="AV2229" s="13" t="s">
        <v>82</v>
      </c>
      <c r="AW2229" s="13" t="s">
        <v>36</v>
      </c>
      <c r="AX2229" s="13" t="s">
        <v>75</v>
      </c>
      <c r="AY2229" s="243" t="s">
        <v>183</v>
      </c>
    </row>
    <row r="2230" s="13" customFormat="1">
      <c r="A2230" s="13"/>
      <c r="B2230" s="233"/>
      <c r="C2230" s="234"/>
      <c r="D2230" s="235" t="s">
        <v>194</v>
      </c>
      <c r="E2230" s="236" t="s">
        <v>19</v>
      </c>
      <c r="F2230" s="237" t="s">
        <v>1644</v>
      </c>
      <c r="G2230" s="234"/>
      <c r="H2230" s="236" t="s">
        <v>19</v>
      </c>
      <c r="I2230" s="238"/>
      <c r="J2230" s="234"/>
      <c r="K2230" s="234"/>
      <c r="L2230" s="239"/>
      <c r="M2230" s="240"/>
      <c r="N2230" s="241"/>
      <c r="O2230" s="241"/>
      <c r="P2230" s="241"/>
      <c r="Q2230" s="241"/>
      <c r="R2230" s="241"/>
      <c r="S2230" s="241"/>
      <c r="T2230" s="242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3" t="s">
        <v>194</v>
      </c>
      <c r="AU2230" s="243" t="s">
        <v>84</v>
      </c>
      <c r="AV2230" s="13" t="s">
        <v>82</v>
      </c>
      <c r="AW2230" s="13" t="s">
        <v>36</v>
      </c>
      <c r="AX2230" s="13" t="s">
        <v>75</v>
      </c>
      <c r="AY2230" s="243" t="s">
        <v>183</v>
      </c>
    </row>
    <row r="2231" s="13" customFormat="1">
      <c r="A2231" s="13"/>
      <c r="B2231" s="233"/>
      <c r="C2231" s="234"/>
      <c r="D2231" s="235" t="s">
        <v>194</v>
      </c>
      <c r="E2231" s="236" t="s">
        <v>19</v>
      </c>
      <c r="F2231" s="237" t="s">
        <v>1645</v>
      </c>
      <c r="G2231" s="234"/>
      <c r="H2231" s="236" t="s">
        <v>19</v>
      </c>
      <c r="I2231" s="238"/>
      <c r="J2231" s="234"/>
      <c r="K2231" s="234"/>
      <c r="L2231" s="239"/>
      <c r="M2231" s="240"/>
      <c r="N2231" s="241"/>
      <c r="O2231" s="241"/>
      <c r="P2231" s="241"/>
      <c r="Q2231" s="241"/>
      <c r="R2231" s="241"/>
      <c r="S2231" s="241"/>
      <c r="T2231" s="24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3" t="s">
        <v>194</v>
      </c>
      <c r="AU2231" s="243" t="s">
        <v>84</v>
      </c>
      <c r="AV2231" s="13" t="s">
        <v>82</v>
      </c>
      <c r="AW2231" s="13" t="s">
        <v>36</v>
      </c>
      <c r="AX2231" s="13" t="s">
        <v>75</v>
      </c>
      <c r="AY2231" s="243" t="s">
        <v>183</v>
      </c>
    </row>
    <row r="2232" s="13" customFormat="1">
      <c r="A2232" s="13"/>
      <c r="B2232" s="233"/>
      <c r="C2232" s="234"/>
      <c r="D2232" s="235" t="s">
        <v>194</v>
      </c>
      <c r="E2232" s="236" t="s">
        <v>19</v>
      </c>
      <c r="F2232" s="237" t="s">
        <v>1646</v>
      </c>
      <c r="G2232" s="234"/>
      <c r="H2232" s="236" t="s">
        <v>19</v>
      </c>
      <c r="I2232" s="238"/>
      <c r="J2232" s="234"/>
      <c r="K2232" s="234"/>
      <c r="L2232" s="239"/>
      <c r="M2232" s="240"/>
      <c r="N2232" s="241"/>
      <c r="O2232" s="241"/>
      <c r="P2232" s="241"/>
      <c r="Q2232" s="241"/>
      <c r="R2232" s="241"/>
      <c r="S2232" s="241"/>
      <c r="T2232" s="24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3" t="s">
        <v>194</v>
      </c>
      <c r="AU2232" s="243" t="s">
        <v>84</v>
      </c>
      <c r="AV2232" s="13" t="s">
        <v>82</v>
      </c>
      <c r="AW2232" s="13" t="s">
        <v>36</v>
      </c>
      <c r="AX2232" s="13" t="s">
        <v>75</v>
      </c>
      <c r="AY2232" s="243" t="s">
        <v>183</v>
      </c>
    </row>
    <row r="2233" s="13" customFormat="1">
      <c r="A2233" s="13"/>
      <c r="B2233" s="233"/>
      <c r="C2233" s="234"/>
      <c r="D2233" s="235" t="s">
        <v>194</v>
      </c>
      <c r="E2233" s="236" t="s">
        <v>19</v>
      </c>
      <c r="F2233" s="237" t="s">
        <v>1647</v>
      </c>
      <c r="G2233" s="234"/>
      <c r="H2233" s="236" t="s">
        <v>19</v>
      </c>
      <c r="I2233" s="238"/>
      <c r="J2233" s="234"/>
      <c r="K2233" s="234"/>
      <c r="L2233" s="239"/>
      <c r="M2233" s="240"/>
      <c r="N2233" s="241"/>
      <c r="O2233" s="241"/>
      <c r="P2233" s="241"/>
      <c r="Q2233" s="241"/>
      <c r="R2233" s="241"/>
      <c r="S2233" s="241"/>
      <c r="T2233" s="242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3" t="s">
        <v>194</v>
      </c>
      <c r="AU2233" s="243" t="s">
        <v>84</v>
      </c>
      <c r="AV2233" s="13" t="s">
        <v>82</v>
      </c>
      <c r="AW2233" s="13" t="s">
        <v>36</v>
      </c>
      <c r="AX2233" s="13" t="s">
        <v>75</v>
      </c>
      <c r="AY2233" s="243" t="s">
        <v>183</v>
      </c>
    </row>
    <row r="2234" s="13" customFormat="1">
      <c r="A2234" s="13"/>
      <c r="B2234" s="233"/>
      <c r="C2234" s="234"/>
      <c r="D2234" s="235" t="s">
        <v>194</v>
      </c>
      <c r="E2234" s="236" t="s">
        <v>19</v>
      </c>
      <c r="F2234" s="237" t="s">
        <v>1639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194</v>
      </c>
      <c r="AU2234" s="243" t="s">
        <v>84</v>
      </c>
      <c r="AV2234" s="13" t="s">
        <v>82</v>
      </c>
      <c r="AW2234" s="13" t="s">
        <v>36</v>
      </c>
      <c r="AX2234" s="13" t="s">
        <v>75</v>
      </c>
      <c r="AY2234" s="243" t="s">
        <v>183</v>
      </c>
    </row>
    <row r="2235" s="13" customFormat="1">
      <c r="A2235" s="13"/>
      <c r="B2235" s="233"/>
      <c r="C2235" s="234"/>
      <c r="D2235" s="235" t="s">
        <v>194</v>
      </c>
      <c r="E2235" s="236" t="s">
        <v>19</v>
      </c>
      <c r="F2235" s="237" t="s">
        <v>1640</v>
      </c>
      <c r="G2235" s="234"/>
      <c r="H2235" s="236" t="s">
        <v>19</v>
      </c>
      <c r="I2235" s="238"/>
      <c r="J2235" s="234"/>
      <c r="K2235" s="234"/>
      <c r="L2235" s="239"/>
      <c r="M2235" s="240"/>
      <c r="N2235" s="241"/>
      <c r="O2235" s="241"/>
      <c r="P2235" s="241"/>
      <c r="Q2235" s="241"/>
      <c r="R2235" s="241"/>
      <c r="S2235" s="241"/>
      <c r="T2235" s="242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3" t="s">
        <v>194</v>
      </c>
      <c r="AU2235" s="243" t="s">
        <v>84</v>
      </c>
      <c r="AV2235" s="13" t="s">
        <v>82</v>
      </c>
      <c r="AW2235" s="13" t="s">
        <v>36</v>
      </c>
      <c r="AX2235" s="13" t="s">
        <v>75</v>
      </c>
      <c r="AY2235" s="243" t="s">
        <v>183</v>
      </c>
    </row>
    <row r="2236" s="14" customFormat="1">
      <c r="A2236" s="14"/>
      <c r="B2236" s="244"/>
      <c r="C2236" s="245"/>
      <c r="D2236" s="235" t="s">
        <v>194</v>
      </c>
      <c r="E2236" s="246" t="s">
        <v>19</v>
      </c>
      <c r="F2236" s="247" t="s">
        <v>1385</v>
      </c>
      <c r="G2236" s="245"/>
      <c r="H2236" s="248">
        <v>12.6</v>
      </c>
      <c r="I2236" s="249"/>
      <c r="J2236" s="245"/>
      <c r="K2236" s="245"/>
      <c r="L2236" s="250"/>
      <c r="M2236" s="251"/>
      <c r="N2236" s="252"/>
      <c r="O2236" s="252"/>
      <c r="P2236" s="252"/>
      <c r="Q2236" s="252"/>
      <c r="R2236" s="252"/>
      <c r="S2236" s="252"/>
      <c r="T2236" s="253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4" t="s">
        <v>194</v>
      </c>
      <c r="AU2236" s="254" t="s">
        <v>84</v>
      </c>
      <c r="AV2236" s="14" t="s">
        <v>84</v>
      </c>
      <c r="AW2236" s="14" t="s">
        <v>36</v>
      </c>
      <c r="AX2236" s="14" t="s">
        <v>75</v>
      </c>
      <c r="AY2236" s="254" t="s">
        <v>183</v>
      </c>
    </row>
    <row r="2237" s="15" customFormat="1">
      <c r="A2237" s="15"/>
      <c r="B2237" s="259"/>
      <c r="C2237" s="260"/>
      <c r="D2237" s="235" t="s">
        <v>194</v>
      </c>
      <c r="E2237" s="261" t="s">
        <v>19</v>
      </c>
      <c r="F2237" s="262" t="s">
        <v>320</v>
      </c>
      <c r="G2237" s="260"/>
      <c r="H2237" s="263">
        <v>12.6</v>
      </c>
      <c r="I2237" s="264"/>
      <c r="J2237" s="260"/>
      <c r="K2237" s="260"/>
      <c r="L2237" s="265"/>
      <c r="M2237" s="266"/>
      <c r="N2237" s="267"/>
      <c r="O2237" s="267"/>
      <c r="P2237" s="267"/>
      <c r="Q2237" s="267"/>
      <c r="R2237" s="267"/>
      <c r="S2237" s="267"/>
      <c r="T2237" s="268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T2237" s="269" t="s">
        <v>194</v>
      </c>
      <c r="AU2237" s="269" t="s">
        <v>84</v>
      </c>
      <c r="AV2237" s="15" t="s">
        <v>190</v>
      </c>
      <c r="AW2237" s="15" t="s">
        <v>36</v>
      </c>
      <c r="AX2237" s="15" t="s">
        <v>82</v>
      </c>
      <c r="AY2237" s="269" t="s">
        <v>183</v>
      </c>
    </row>
    <row r="2238" s="2" customFormat="1" ht="16.5" customHeight="1">
      <c r="A2238" s="40"/>
      <c r="B2238" s="41"/>
      <c r="C2238" s="270" t="s">
        <v>2190</v>
      </c>
      <c r="D2238" s="270" t="s">
        <v>348</v>
      </c>
      <c r="E2238" s="271" t="s">
        <v>2191</v>
      </c>
      <c r="F2238" s="272" t="s">
        <v>2192</v>
      </c>
      <c r="G2238" s="273" t="s">
        <v>304</v>
      </c>
      <c r="H2238" s="274">
        <v>14.156000000000001</v>
      </c>
      <c r="I2238" s="275"/>
      <c r="J2238" s="276">
        <f>ROUND(I2238*H2238,2)</f>
        <v>0</v>
      </c>
      <c r="K2238" s="272" t="s">
        <v>189</v>
      </c>
      <c r="L2238" s="277"/>
      <c r="M2238" s="278" t="s">
        <v>19</v>
      </c>
      <c r="N2238" s="279" t="s">
        <v>46</v>
      </c>
      <c r="O2238" s="86"/>
      <c r="P2238" s="224">
        <f>O2238*H2238</f>
        <v>0</v>
      </c>
      <c r="Q2238" s="224">
        <v>0.00013999999999999999</v>
      </c>
      <c r="R2238" s="224">
        <f>Q2238*H2238</f>
        <v>0.0019818399999999999</v>
      </c>
      <c r="S2238" s="224">
        <v>0</v>
      </c>
      <c r="T2238" s="225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6" t="s">
        <v>370</v>
      </c>
      <c r="AT2238" s="226" t="s">
        <v>348</v>
      </c>
      <c r="AU2238" s="226" t="s">
        <v>84</v>
      </c>
      <c r="AY2238" s="19" t="s">
        <v>183</v>
      </c>
      <c r="BE2238" s="227">
        <f>IF(N2238="základní",J2238,0)</f>
        <v>0</v>
      </c>
      <c r="BF2238" s="227">
        <f>IF(N2238="snížená",J2238,0)</f>
        <v>0</v>
      </c>
      <c r="BG2238" s="227">
        <f>IF(N2238="zákl. přenesená",J2238,0)</f>
        <v>0</v>
      </c>
      <c r="BH2238" s="227">
        <f>IF(N2238="sníž. přenesená",J2238,0)</f>
        <v>0</v>
      </c>
      <c r="BI2238" s="227">
        <f>IF(N2238="nulová",J2238,0)</f>
        <v>0</v>
      </c>
      <c r="BJ2238" s="19" t="s">
        <v>82</v>
      </c>
      <c r="BK2238" s="227">
        <f>ROUND(I2238*H2238,2)</f>
        <v>0</v>
      </c>
      <c r="BL2238" s="19" t="s">
        <v>277</v>
      </c>
      <c r="BM2238" s="226" t="s">
        <v>2193</v>
      </c>
    </row>
    <row r="2239" s="14" customFormat="1">
      <c r="A2239" s="14"/>
      <c r="B2239" s="244"/>
      <c r="C2239" s="245"/>
      <c r="D2239" s="235" t="s">
        <v>194</v>
      </c>
      <c r="E2239" s="245"/>
      <c r="F2239" s="247" t="s">
        <v>2194</v>
      </c>
      <c r="G2239" s="245"/>
      <c r="H2239" s="248">
        <v>14.156000000000001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194</v>
      </c>
      <c r="AU2239" s="254" t="s">
        <v>84</v>
      </c>
      <c r="AV2239" s="14" t="s">
        <v>84</v>
      </c>
      <c r="AW2239" s="14" t="s">
        <v>4</v>
      </c>
      <c r="AX2239" s="14" t="s">
        <v>82</v>
      </c>
      <c r="AY2239" s="254" t="s">
        <v>183</v>
      </c>
    </row>
    <row r="2240" s="2" customFormat="1" ht="24.15" customHeight="1">
      <c r="A2240" s="40"/>
      <c r="B2240" s="41"/>
      <c r="C2240" s="215" t="s">
        <v>2195</v>
      </c>
      <c r="D2240" s="215" t="s">
        <v>185</v>
      </c>
      <c r="E2240" s="216" t="s">
        <v>2196</v>
      </c>
      <c r="F2240" s="217" t="s">
        <v>2197</v>
      </c>
      <c r="G2240" s="218" t="s">
        <v>304</v>
      </c>
      <c r="H2240" s="219">
        <v>353.69999999999999</v>
      </c>
      <c r="I2240" s="220"/>
      <c r="J2240" s="221">
        <f>ROUND(I2240*H2240,2)</f>
        <v>0</v>
      </c>
      <c r="K2240" s="217" t="s">
        <v>189</v>
      </c>
      <c r="L2240" s="46"/>
      <c r="M2240" s="222" t="s">
        <v>19</v>
      </c>
      <c r="N2240" s="223" t="s">
        <v>46</v>
      </c>
      <c r="O2240" s="86"/>
      <c r="P2240" s="224">
        <f>O2240*H2240</f>
        <v>0</v>
      </c>
      <c r="Q2240" s="224">
        <v>0</v>
      </c>
      <c r="R2240" s="224">
        <f>Q2240*H2240</f>
        <v>0</v>
      </c>
      <c r="S2240" s="224">
        <v>0</v>
      </c>
      <c r="T2240" s="225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6" t="s">
        <v>277</v>
      </c>
      <c r="AT2240" s="226" t="s">
        <v>185</v>
      </c>
      <c r="AU2240" s="226" t="s">
        <v>84</v>
      </c>
      <c r="AY2240" s="19" t="s">
        <v>183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9" t="s">
        <v>82</v>
      </c>
      <c r="BK2240" s="227">
        <f>ROUND(I2240*H2240,2)</f>
        <v>0</v>
      </c>
      <c r="BL2240" s="19" t="s">
        <v>277</v>
      </c>
      <c r="BM2240" s="226" t="s">
        <v>2198</v>
      </c>
    </row>
    <row r="2241" s="2" customFormat="1">
      <c r="A2241" s="40"/>
      <c r="B2241" s="41"/>
      <c r="C2241" s="42"/>
      <c r="D2241" s="228" t="s">
        <v>192</v>
      </c>
      <c r="E2241" s="42"/>
      <c r="F2241" s="229" t="s">
        <v>2199</v>
      </c>
      <c r="G2241" s="42"/>
      <c r="H2241" s="42"/>
      <c r="I2241" s="230"/>
      <c r="J2241" s="42"/>
      <c r="K2241" s="42"/>
      <c r="L2241" s="46"/>
      <c r="M2241" s="231"/>
      <c r="N2241" s="232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192</v>
      </c>
      <c r="AU2241" s="19" t="s">
        <v>84</v>
      </c>
    </row>
    <row r="2242" s="13" customFormat="1">
      <c r="A2242" s="13"/>
      <c r="B2242" s="233"/>
      <c r="C2242" s="234"/>
      <c r="D2242" s="235" t="s">
        <v>194</v>
      </c>
      <c r="E2242" s="236" t="s">
        <v>19</v>
      </c>
      <c r="F2242" s="237" t="s">
        <v>1637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194</v>
      </c>
      <c r="AU2242" s="243" t="s">
        <v>84</v>
      </c>
      <c r="AV2242" s="13" t="s">
        <v>82</v>
      </c>
      <c r="AW2242" s="13" t="s">
        <v>36</v>
      </c>
      <c r="AX2242" s="13" t="s">
        <v>75</v>
      </c>
      <c r="AY2242" s="243" t="s">
        <v>183</v>
      </c>
    </row>
    <row r="2243" s="13" customFormat="1">
      <c r="A2243" s="13"/>
      <c r="B2243" s="233"/>
      <c r="C2243" s="234"/>
      <c r="D2243" s="235" t="s">
        <v>194</v>
      </c>
      <c r="E2243" s="236" t="s">
        <v>19</v>
      </c>
      <c r="F2243" s="237" t="s">
        <v>1638</v>
      </c>
      <c r="G2243" s="234"/>
      <c r="H2243" s="236" t="s">
        <v>19</v>
      </c>
      <c r="I2243" s="238"/>
      <c r="J2243" s="234"/>
      <c r="K2243" s="234"/>
      <c r="L2243" s="239"/>
      <c r="M2243" s="240"/>
      <c r="N2243" s="241"/>
      <c r="O2243" s="241"/>
      <c r="P2243" s="241"/>
      <c r="Q2243" s="241"/>
      <c r="R2243" s="241"/>
      <c r="S2243" s="241"/>
      <c r="T2243" s="242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3" t="s">
        <v>194</v>
      </c>
      <c r="AU2243" s="243" t="s">
        <v>84</v>
      </c>
      <c r="AV2243" s="13" t="s">
        <v>82</v>
      </c>
      <c r="AW2243" s="13" t="s">
        <v>36</v>
      </c>
      <c r="AX2243" s="13" t="s">
        <v>75</v>
      </c>
      <c r="AY2243" s="243" t="s">
        <v>183</v>
      </c>
    </row>
    <row r="2244" s="13" customFormat="1">
      <c r="A2244" s="13"/>
      <c r="B2244" s="233"/>
      <c r="C2244" s="234"/>
      <c r="D2244" s="235" t="s">
        <v>194</v>
      </c>
      <c r="E2244" s="236" t="s">
        <v>19</v>
      </c>
      <c r="F2244" s="237" t="s">
        <v>1639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194</v>
      </c>
      <c r="AU2244" s="243" t="s">
        <v>84</v>
      </c>
      <c r="AV2244" s="13" t="s">
        <v>82</v>
      </c>
      <c r="AW2244" s="13" t="s">
        <v>36</v>
      </c>
      <c r="AX2244" s="13" t="s">
        <v>75</v>
      </c>
      <c r="AY2244" s="243" t="s">
        <v>183</v>
      </c>
    </row>
    <row r="2245" s="13" customFormat="1">
      <c r="A2245" s="13"/>
      <c r="B2245" s="233"/>
      <c r="C2245" s="234"/>
      <c r="D2245" s="235" t="s">
        <v>194</v>
      </c>
      <c r="E2245" s="236" t="s">
        <v>19</v>
      </c>
      <c r="F2245" s="237" t="s">
        <v>1640</v>
      </c>
      <c r="G2245" s="234"/>
      <c r="H2245" s="236" t="s">
        <v>19</v>
      </c>
      <c r="I2245" s="238"/>
      <c r="J2245" s="234"/>
      <c r="K2245" s="234"/>
      <c r="L2245" s="239"/>
      <c r="M2245" s="240"/>
      <c r="N2245" s="241"/>
      <c r="O2245" s="241"/>
      <c r="P2245" s="241"/>
      <c r="Q2245" s="241"/>
      <c r="R2245" s="241"/>
      <c r="S2245" s="241"/>
      <c r="T2245" s="242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3" t="s">
        <v>194</v>
      </c>
      <c r="AU2245" s="243" t="s">
        <v>84</v>
      </c>
      <c r="AV2245" s="13" t="s">
        <v>82</v>
      </c>
      <c r="AW2245" s="13" t="s">
        <v>36</v>
      </c>
      <c r="AX2245" s="13" t="s">
        <v>75</v>
      </c>
      <c r="AY2245" s="243" t="s">
        <v>183</v>
      </c>
    </row>
    <row r="2246" s="14" customFormat="1">
      <c r="A2246" s="14"/>
      <c r="B2246" s="244"/>
      <c r="C2246" s="245"/>
      <c r="D2246" s="235" t="s">
        <v>194</v>
      </c>
      <c r="E2246" s="246" t="s">
        <v>19</v>
      </c>
      <c r="F2246" s="247" t="s">
        <v>1641</v>
      </c>
      <c r="G2246" s="245"/>
      <c r="H2246" s="248">
        <v>328.5</v>
      </c>
      <c r="I2246" s="249"/>
      <c r="J2246" s="245"/>
      <c r="K2246" s="245"/>
      <c r="L2246" s="250"/>
      <c r="M2246" s="251"/>
      <c r="N2246" s="252"/>
      <c r="O2246" s="252"/>
      <c r="P2246" s="252"/>
      <c r="Q2246" s="252"/>
      <c r="R2246" s="252"/>
      <c r="S2246" s="252"/>
      <c r="T2246" s="253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4" t="s">
        <v>194</v>
      </c>
      <c r="AU2246" s="254" t="s">
        <v>84</v>
      </c>
      <c r="AV2246" s="14" t="s">
        <v>84</v>
      </c>
      <c r="AW2246" s="14" t="s">
        <v>36</v>
      </c>
      <c r="AX2246" s="14" t="s">
        <v>75</v>
      </c>
      <c r="AY2246" s="254" t="s">
        <v>183</v>
      </c>
    </row>
    <row r="2247" s="16" customFormat="1">
      <c r="A2247" s="16"/>
      <c r="B2247" s="287"/>
      <c r="C2247" s="288"/>
      <c r="D2247" s="235" t="s">
        <v>194</v>
      </c>
      <c r="E2247" s="289" t="s">
        <v>19</v>
      </c>
      <c r="F2247" s="290" t="s">
        <v>794</v>
      </c>
      <c r="G2247" s="288"/>
      <c r="H2247" s="291">
        <v>328.5</v>
      </c>
      <c r="I2247" s="292"/>
      <c r="J2247" s="288"/>
      <c r="K2247" s="288"/>
      <c r="L2247" s="293"/>
      <c r="M2247" s="294"/>
      <c r="N2247" s="295"/>
      <c r="O2247" s="295"/>
      <c r="P2247" s="295"/>
      <c r="Q2247" s="295"/>
      <c r="R2247" s="295"/>
      <c r="S2247" s="295"/>
      <c r="T2247" s="29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97" t="s">
        <v>194</v>
      </c>
      <c r="AU2247" s="297" t="s">
        <v>84</v>
      </c>
      <c r="AV2247" s="16" t="s">
        <v>114</v>
      </c>
      <c r="AW2247" s="16" t="s">
        <v>36</v>
      </c>
      <c r="AX2247" s="16" t="s">
        <v>75</v>
      </c>
      <c r="AY2247" s="297" t="s">
        <v>183</v>
      </c>
    </row>
    <row r="2248" s="13" customFormat="1">
      <c r="A2248" s="13"/>
      <c r="B2248" s="233"/>
      <c r="C2248" s="234"/>
      <c r="D2248" s="235" t="s">
        <v>194</v>
      </c>
      <c r="E2248" s="236" t="s">
        <v>19</v>
      </c>
      <c r="F2248" s="237" t="s">
        <v>1642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194</v>
      </c>
      <c r="AU2248" s="243" t="s">
        <v>84</v>
      </c>
      <c r="AV2248" s="13" t="s">
        <v>82</v>
      </c>
      <c r="AW2248" s="13" t="s">
        <v>36</v>
      </c>
      <c r="AX2248" s="13" t="s">
        <v>75</v>
      </c>
      <c r="AY2248" s="243" t="s">
        <v>183</v>
      </c>
    </row>
    <row r="2249" s="13" customFormat="1">
      <c r="A2249" s="13"/>
      <c r="B2249" s="233"/>
      <c r="C2249" s="234"/>
      <c r="D2249" s="235" t="s">
        <v>194</v>
      </c>
      <c r="E2249" s="236" t="s">
        <v>19</v>
      </c>
      <c r="F2249" s="237" t="s">
        <v>1637</v>
      </c>
      <c r="G2249" s="234"/>
      <c r="H2249" s="236" t="s">
        <v>19</v>
      </c>
      <c r="I2249" s="238"/>
      <c r="J2249" s="234"/>
      <c r="K2249" s="234"/>
      <c r="L2249" s="239"/>
      <c r="M2249" s="240"/>
      <c r="N2249" s="241"/>
      <c r="O2249" s="241"/>
      <c r="P2249" s="241"/>
      <c r="Q2249" s="241"/>
      <c r="R2249" s="241"/>
      <c r="S2249" s="241"/>
      <c r="T2249" s="242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3" t="s">
        <v>194</v>
      </c>
      <c r="AU2249" s="243" t="s">
        <v>84</v>
      </c>
      <c r="AV2249" s="13" t="s">
        <v>82</v>
      </c>
      <c r="AW2249" s="13" t="s">
        <v>36</v>
      </c>
      <c r="AX2249" s="13" t="s">
        <v>75</v>
      </c>
      <c r="AY2249" s="243" t="s">
        <v>183</v>
      </c>
    </row>
    <row r="2250" s="13" customFormat="1">
      <c r="A2250" s="13"/>
      <c r="B2250" s="233"/>
      <c r="C2250" s="234"/>
      <c r="D2250" s="235" t="s">
        <v>194</v>
      </c>
      <c r="E2250" s="236" t="s">
        <v>19</v>
      </c>
      <c r="F2250" s="237" t="s">
        <v>1643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194</v>
      </c>
      <c r="AU2250" s="243" t="s">
        <v>84</v>
      </c>
      <c r="AV2250" s="13" t="s">
        <v>82</v>
      </c>
      <c r="AW2250" s="13" t="s">
        <v>36</v>
      </c>
      <c r="AX2250" s="13" t="s">
        <v>75</v>
      </c>
      <c r="AY2250" s="243" t="s">
        <v>183</v>
      </c>
    </row>
    <row r="2251" s="13" customFormat="1">
      <c r="A2251" s="13"/>
      <c r="B2251" s="233"/>
      <c r="C2251" s="234"/>
      <c r="D2251" s="235" t="s">
        <v>194</v>
      </c>
      <c r="E2251" s="236" t="s">
        <v>19</v>
      </c>
      <c r="F2251" s="237" t="s">
        <v>1644</v>
      </c>
      <c r="G2251" s="234"/>
      <c r="H2251" s="236" t="s">
        <v>19</v>
      </c>
      <c r="I2251" s="238"/>
      <c r="J2251" s="234"/>
      <c r="K2251" s="234"/>
      <c r="L2251" s="239"/>
      <c r="M2251" s="240"/>
      <c r="N2251" s="241"/>
      <c r="O2251" s="241"/>
      <c r="P2251" s="241"/>
      <c r="Q2251" s="241"/>
      <c r="R2251" s="241"/>
      <c r="S2251" s="241"/>
      <c r="T2251" s="24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3" t="s">
        <v>194</v>
      </c>
      <c r="AU2251" s="243" t="s">
        <v>84</v>
      </c>
      <c r="AV2251" s="13" t="s">
        <v>82</v>
      </c>
      <c r="AW2251" s="13" t="s">
        <v>36</v>
      </c>
      <c r="AX2251" s="13" t="s">
        <v>75</v>
      </c>
      <c r="AY2251" s="243" t="s">
        <v>183</v>
      </c>
    </row>
    <row r="2252" s="13" customFormat="1">
      <c r="A2252" s="13"/>
      <c r="B2252" s="233"/>
      <c r="C2252" s="234"/>
      <c r="D2252" s="235" t="s">
        <v>194</v>
      </c>
      <c r="E2252" s="236" t="s">
        <v>19</v>
      </c>
      <c r="F2252" s="237" t="s">
        <v>1645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194</v>
      </c>
      <c r="AU2252" s="243" t="s">
        <v>84</v>
      </c>
      <c r="AV2252" s="13" t="s">
        <v>82</v>
      </c>
      <c r="AW2252" s="13" t="s">
        <v>36</v>
      </c>
      <c r="AX2252" s="13" t="s">
        <v>75</v>
      </c>
      <c r="AY2252" s="243" t="s">
        <v>183</v>
      </c>
    </row>
    <row r="2253" s="13" customFormat="1">
      <c r="A2253" s="13"/>
      <c r="B2253" s="233"/>
      <c r="C2253" s="234"/>
      <c r="D2253" s="235" t="s">
        <v>194</v>
      </c>
      <c r="E2253" s="236" t="s">
        <v>19</v>
      </c>
      <c r="F2253" s="237" t="s">
        <v>1646</v>
      </c>
      <c r="G2253" s="234"/>
      <c r="H2253" s="236" t="s">
        <v>19</v>
      </c>
      <c r="I2253" s="238"/>
      <c r="J2253" s="234"/>
      <c r="K2253" s="234"/>
      <c r="L2253" s="239"/>
      <c r="M2253" s="240"/>
      <c r="N2253" s="241"/>
      <c r="O2253" s="241"/>
      <c r="P2253" s="241"/>
      <c r="Q2253" s="241"/>
      <c r="R2253" s="241"/>
      <c r="S2253" s="241"/>
      <c r="T2253" s="24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3" t="s">
        <v>194</v>
      </c>
      <c r="AU2253" s="243" t="s">
        <v>84</v>
      </c>
      <c r="AV2253" s="13" t="s">
        <v>82</v>
      </c>
      <c r="AW2253" s="13" t="s">
        <v>36</v>
      </c>
      <c r="AX2253" s="13" t="s">
        <v>75</v>
      </c>
      <c r="AY2253" s="243" t="s">
        <v>183</v>
      </c>
    </row>
    <row r="2254" s="13" customFormat="1">
      <c r="A2254" s="13"/>
      <c r="B2254" s="233"/>
      <c r="C2254" s="234"/>
      <c r="D2254" s="235" t="s">
        <v>194</v>
      </c>
      <c r="E2254" s="236" t="s">
        <v>19</v>
      </c>
      <c r="F2254" s="237" t="s">
        <v>1647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194</v>
      </c>
      <c r="AU2254" s="243" t="s">
        <v>84</v>
      </c>
      <c r="AV2254" s="13" t="s">
        <v>82</v>
      </c>
      <c r="AW2254" s="13" t="s">
        <v>36</v>
      </c>
      <c r="AX2254" s="13" t="s">
        <v>75</v>
      </c>
      <c r="AY2254" s="243" t="s">
        <v>183</v>
      </c>
    </row>
    <row r="2255" s="13" customFormat="1">
      <c r="A2255" s="13"/>
      <c r="B2255" s="233"/>
      <c r="C2255" s="234"/>
      <c r="D2255" s="235" t="s">
        <v>194</v>
      </c>
      <c r="E2255" s="236" t="s">
        <v>19</v>
      </c>
      <c r="F2255" s="237" t="s">
        <v>1639</v>
      </c>
      <c r="G2255" s="234"/>
      <c r="H2255" s="236" t="s">
        <v>19</v>
      </c>
      <c r="I2255" s="238"/>
      <c r="J2255" s="234"/>
      <c r="K2255" s="234"/>
      <c r="L2255" s="239"/>
      <c r="M2255" s="240"/>
      <c r="N2255" s="241"/>
      <c r="O2255" s="241"/>
      <c r="P2255" s="241"/>
      <c r="Q2255" s="241"/>
      <c r="R2255" s="241"/>
      <c r="S2255" s="241"/>
      <c r="T2255" s="242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3" t="s">
        <v>194</v>
      </c>
      <c r="AU2255" s="243" t="s">
        <v>84</v>
      </c>
      <c r="AV2255" s="13" t="s">
        <v>82</v>
      </c>
      <c r="AW2255" s="13" t="s">
        <v>36</v>
      </c>
      <c r="AX2255" s="13" t="s">
        <v>75</v>
      </c>
      <c r="AY2255" s="243" t="s">
        <v>183</v>
      </c>
    </row>
    <row r="2256" s="13" customFormat="1">
      <c r="A2256" s="13"/>
      <c r="B2256" s="233"/>
      <c r="C2256" s="234"/>
      <c r="D2256" s="235" t="s">
        <v>194</v>
      </c>
      <c r="E2256" s="236" t="s">
        <v>19</v>
      </c>
      <c r="F2256" s="237" t="s">
        <v>1640</v>
      </c>
      <c r="G2256" s="234"/>
      <c r="H2256" s="236" t="s">
        <v>19</v>
      </c>
      <c r="I2256" s="238"/>
      <c r="J2256" s="234"/>
      <c r="K2256" s="234"/>
      <c r="L2256" s="239"/>
      <c r="M2256" s="240"/>
      <c r="N2256" s="241"/>
      <c r="O2256" s="241"/>
      <c r="P2256" s="241"/>
      <c r="Q2256" s="241"/>
      <c r="R2256" s="241"/>
      <c r="S2256" s="241"/>
      <c r="T2256" s="242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3" t="s">
        <v>194</v>
      </c>
      <c r="AU2256" s="243" t="s">
        <v>84</v>
      </c>
      <c r="AV2256" s="13" t="s">
        <v>82</v>
      </c>
      <c r="AW2256" s="13" t="s">
        <v>36</v>
      </c>
      <c r="AX2256" s="13" t="s">
        <v>75</v>
      </c>
      <c r="AY2256" s="243" t="s">
        <v>183</v>
      </c>
    </row>
    <row r="2257" s="14" customFormat="1">
      <c r="A2257" s="14"/>
      <c r="B2257" s="244"/>
      <c r="C2257" s="245"/>
      <c r="D2257" s="235" t="s">
        <v>194</v>
      </c>
      <c r="E2257" s="246" t="s">
        <v>19</v>
      </c>
      <c r="F2257" s="247" t="s">
        <v>2200</v>
      </c>
      <c r="G2257" s="245"/>
      <c r="H2257" s="248">
        <v>25.199999999999999</v>
      </c>
      <c r="I2257" s="249"/>
      <c r="J2257" s="245"/>
      <c r="K2257" s="245"/>
      <c r="L2257" s="250"/>
      <c r="M2257" s="251"/>
      <c r="N2257" s="252"/>
      <c r="O2257" s="252"/>
      <c r="P2257" s="252"/>
      <c r="Q2257" s="252"/>
      <c r="R2257" s="252"/>
      <c r="S2257" s="252"/>
      <c r="T2257" s="253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4" t="s">
        <v>194</v>
      </c>
      <c r="AU2257" s="254" t="s">
        <v>84</v>
      </c>
      <c r="AV2257" s="14" t="s">
        <v>84</v>
      </c>
      <c r="AW2257" s="14" t="s">
        <v>36</v>
      </c>
      <c r="AX2257" s="14" t="s">
        <v>75</v>
      </c>
      <c r="AY2257" s="254" t="s">
        <v>183</v>
      </c>
    </row>
    <row r="2258" s="16" customFormat="1">
      <c r="A2258" s="16"/>
      <c r="B2258" s="287"/>
      <c r="C2258" s="288"/>
      <c r="D2258" s="235" t="s">
        <v>194</v>
      </c>
      <c r="E2258" s="289" t="s">
        <v>19</v>
      </c>
      <c r="F2258" s="290" t="s">
        <v>794</v>
      </c>
      <c r="G2258" s="288"/>
      <c r="H2258" s="291">
        <v>25.199999999999999</v>
      </c>
      <c r="I2258" s="292"/>
      <c r="J2258" s="288"/>
      <c r="K2258" s="288"/>
      <c r="L2258" s="293"/>
      <c r="M2258" s="294"/>
      <c r="N2258" s="295"/>
      <c r="O2258" s="295"/>
      <c r="P2258" s="295"/>
      <c r="Q2258" s="295"/>
      <c r="R2258" s="295"/>
      <c r="S2258" s="295"/>
      <c r="T2258" s="29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97" t="s">
        <v>194</v>
      </c>
      <c r="AU2258" s="297" t="s">
        <v>84</v>
      </c>
      <c r="AV2258" s="16" t="s">
        <v>114</v>
      </c>
      <c r="AW2258" s="16" t="s">
        <v>36</v>
      </c>
      <c r="AX2258" s="16" t="s">
        <v>75</v>
      </c>
      <c r="AY2258" s="297" t="s">
        <v>183</v>
      </c>
    </row>
    <row r="2259" s="15" customFormat="1">
      <c r="A2259" s="15"/>
      <c r="B2259" s="259"/>
      <c r="C2259" s="260"/>
      <c r="D2259" s="235" t="s">
        <v>194</v>
      </c>
      <c r="E2259" s="261" t="s">
        <v>19</v>
      </c>
      <c r="F2259" s="262" t="s">
        <v>320</v>
      </c>
      <c r="G2259" s="260"/>
      <c r="H2259" s="263">
        <v>353.69999999999999</v>
      </c>
      <c r="I2259" s="264"/>
      <c r="J2259" s="260"/>
      <c r="K2259" s="260"/>
      <c r="L2259" s="265"/>
      <c r="M2259" s="266"/>
      <c r="N2259" s="267"/>
      <c r="O2259" s="267"/>
      <c r="P2259" s="267"/>
      <c r="Q2259" s="267"/>
      <c r="R2259" s="267"/>
      <c r="S2259" s="267"/>
      <c r="T2259" s="268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69" t="s">
        <v>194</v>
      </c>
      <c r="AU2259" s="269" t="s">
        <v>84</v>
      </c>
      <c r="AV2259" s="15" t="s">
        <v>190</v>
      </c>
      <c r="AW2259" s="15" t="s">
        <v>36</v>
      </c>
      <c r="AX2259" s="15" t="s">
        <v>82</v>
      </c>
      <c r="AY2259" s="269" t="s">
        <v>183</v>
      </c>
    </row>
    <row r="2260" s="2" customFormat="1" ht="16.5" customHeight="1">
      <c r="A2260" s="40"/>
      <c r="B2260" s="41"/>
      <c r="C2260" s="270" t="s">
        <v>2201</v>
      </c>
      <c r="D2260" s="270" t="s">
        <v>348</v>
      </c>
      <c r="E2260" s="271" t="s">
        <v>2202</v>
      </c>
      <c r="F2260" s="272" t="s">
        <v>2203</v>
      </c>
      <c r="G2260" s="273" t="s">
        <v>304</v>
      </c>
      <c r="H2260" s="274">
        <v>347.92200000000003</v>
      </c>
      <c r="I2260" s="275"/>
      <c r="J2260" s="276">
        <f>ROUND(I2260*H2260,2)</f>
        <v>0</v>
      </c>
      <c r="K2260" s="272" t="s">
        <v>189</v>
      </c>
      <c r="L2260" s="277"/>
      <c r="M2260" s="278" t="s">
        <v>19</v>
      </c>
      <c r="N2260" s="279" t="s">
        <v>46</v>
      </c>
      <c r="O2260" s="86"/>
      <c r="P2260" s="224">
        <f>O2260*H2260</f>
        <v>0</v>
      </c>
      <c r="Q2260" s="224">
        <v>0.0023</v>
      </c>
      <c r="R2260" s="224">
        <f>Q2260*H2260</f>
        <v>0.80022060000000006</v>
      </c>
      <c r="S2260" s="224">
        <v>0</v>
      </c>
      <c r="T2260" s="225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26" t="s">
        <v>370</v>
      </c>
      <c r="AT2260" s="226" t="s">
        <v>348</v>
      </c>
      <c r="AU2260" s="226" t="s">
        <v>84</v>
      </c>
      <c r="AY2260" s="19" t="s">
        <v>183</v>
      </c>
      <c r="BE2260" s="227">
        <f>IF(N2260="základní",J2260,0)</f>
        <v>0</v>
      </c>
      <c r="BF2260" s="227">
        <f>IF(N2260="snížená",J2260,0)</f>
        <v>0</v>
      </c>
      <c r="BG2260" s="227">
        <f>IF(N2260="zákl. přenesená",J2260,0)</f>
        <v>0</v>
      </c>
      <c r="BH2260" s="227">
        <f>IF(N2260="sníž. přenesená",J2260,0)</f>
        <v>0</v>
      </c>
      <c r="BI2260" s="227">
        <f>IF(N2260="nulová",J2260,0)</f>
        <v>0</v>
      </c>
      <c r="BJ2260" s="19" t="s">
        <v>82</v>
      </c>
      <c r="BK2260" s="227">
        <f>ROUND(I2260*H2260,2)</f>
        <v>0</v>
      </c>
      <c r="BL2260" s="19" t="s">
        <v>277</v>
      </c>
      <c r="BM2260" s="226" t="s">
        <v>2204</v>
      </c>
    </row>
    <row r="2261" s="13" customFormat="1">
      <c r="A2261" s="13"/>
      <c r="B2261" s="233"/>
      <c r="C2261" s="234"/>
      <c r="D2261" s="235" t="s">
        <v>194</v>
      </c>
      <c r="E2261" s="236" t="s">
        <v>19</v>
      </c>
      <c r="F2261" s="237" t="s">
        <v>1637</v>
      </c>
      <c r="G2261" s="234"/>
      <c r="H2261" s="236" t="s">
        <v>19</v>
      </c>
      <c r="I2261" s="238"/>
      <c r="J2261" s="234"/>
      <c r="K2261" s="234"/>
      <c r="L2261" s="239"/>
      <c r="M2261" s="240"/>
      <c r="N2261" s="241"/>
      <c r="O2261" s="241"/>
      <c r="P2261" s="241"/>
      <c r="Q2261" s="241"/>
      <c r="R2261" s="241"/>
      <c r="S2261" s="241"/>
      <c r="T2261" s="24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3" t="s">
        <v>194</v>
      </c>
      <c r="AU2261" s="243" t="s">
        <v>84</v>
      </c>
      <c r="AV2261" s="13" t="s">
        <v>82</v>
      </c>
      <c r="AW2261" s="13" t="s">
        <v>36</v>
      </c>
      <c r="AX2261" s="13" t="s">
        <v>75</v>
      </c>
      <c r="AY2261" s="243" t="s">
        <v>183</v>
      </c>
    </row>
    <row r="2262" s="13" customFormat="1">
      <c r="A2262" s="13"/>
      <c r="B2262" s="233"/>
      <c r="C2262" s="234"/>
      <c r="D2262" s="235" t="s">
        <v>194</v>
      </c>
      <c r="E2262" s="236" t="s">
        <v>19</v>
      </c>
      <c r="F2262" s="237" t="s">
        <v>1638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194</v>
      </c>
      <c r="AU2262" s="243" t="s">
        <v>84</v>
      </c>
      <c r="AV2262" s="13" t="s">
        <v>82</v>
      </c>
      <c r="AW2262" s="13" t="s">
        <v>36</v>
      </c>
      <c r="AX2262" s="13" t="s">
        <v>75</v>
      </c>
      <c r="AY2262" s="243" t="s">
        <v>183</v>
      </c>
    </row>
    <row r="2263" s="13" customFormat="1">
      <c r="A2263" s="13"/>
      <c r="B2263" s="233"/>
      <c r="C2263" s="234"/>
      <c r="D2263" s="235" t="s">
        <v>194</v>
      </c>
      <c r="E2263" s="236" t="s">
        <v>19</v>
      </c>
      <c r="F2263" s="237" t="s">
        <v>1639</v>
      </c>
      <c r="G2263" s="234"/>
      <c r="H2263" s="236" t="s">
        <v>19</v>
      </c>
      <c r="I2263" s="238"/>
      <c r="J2263" s="234"/>
      <c r="K2263" s="234"/>
      <c r="L2263" s="239"/>
      <c r="M2263" s="240"/>
      <c r="N2263" s="241"/>
      <c r="O2263" s="241"/>
      <c r="P2263" s="241"/>
      <c r="Q2263" s="241"/>
      <c r="R2263" s="241"/>
      <c r="S2263" s="241"/>
      <c r="T2263" s="24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3" t="s">
        <v>194</v>
      </c>
      <c r="AU2263" s="243" t="s">
        <v>84</v>
      </c>
      <c r="AV2263" s="13" t="s">
        <v>82</v>
      </c>
      <c r="AW2263" s="13" t="s">
        <v>36</v>
      </c>
      <c r="AX2263" s="13" t="s">
        <v>75</v>
      </c>
      <c r="AY2263" s="243" t="s">
        <v>183</v>
      </c>
    </row>
    <row r="2264" s="13" customFormat="1">
      <c r="A2264" s="13"/>
      <c r="B2264" s="233"/>
      <c r="C2264" s="234"/>
      <c r="D2264" s="235" t="s">
        <v>194</v>
      </c>
      <c r="E2264" s="236" t="s">
        <v>19</v>
      </c>
      <c r="F2264" s="237" t="s">
        <v>1640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194</v>
      </c>
      <c r="AU2264" s="243" t="s">
        <v>84</v>
      </c>
      <c r="AV2264" s="13" t="s">
        <v>82</v>
      </c>
      <c r="AW2264" s="13" t="s">
        <v>36</v>
      </c>
      <c r="AX2264" s="13" t="s">
        <v>75</v>
      </c>
      <c r="AY2264" s="243" t="s">
        <v>183</v>
      </c>
    </row>
    <row r="2265" s="14" customFormat="1">
      <c r="A2265" s="14"/>
      <c r="B2265" s="244"/>
      <c r="C2265" s="245"/>
      <c r="D2265" s="235" t="s">
        <v>194</v>
      </c>
      <c r="E2265" s="246" t="s">
        <v>19</v>
      </c>
      <c r="F2265" s="247" t="s">
        <v>1641</v>
      </c>
      <c r="G2265" s="245"/>
      <c r="H2265" s="248">
        <v>328.5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194</v>
      </c>
      <c r="AU2265" s="254" t="s">
        <v>84</v>
      </c>
      <c r="AV2265" s="14" t="s">
        <v>84</v>
      </c>
      <c r="AW2265" s="14" t="s">
        <v>36</v>
      </c>
      <c r="AX2265" s="14" t="s">
        <v>75</v>
      </c>
      <c r="AY2265" s="254" t="s">
        <v>183</v>
      </c>
    </row>
    <row r="2266" s="16" customFormat="1">
      <c r="A2266" s="16"/>
      <c r="B2266" s="287"/>
      <c r="C2266" s="288"/>
      <c r="D2266" s="235" t="s">
        <v>194</v>
      </c>
      <c r="E2266" s="289" t="s">
        <v>19</v>
      </c>
      <c r="F2266" s="290" t="s">
        <v>794</v>
      </c>
      <c r="G2266" s="288"/>
      <c r="H2266" s="291">
        <v>328.5</v>
      </c>
      <c r="I2266" s="292"/>
      <c r="J2266" s="288"/>
      <c r="K2266" s="288"/>
      <c r="L2266" s="293"/>
      <c r="M2266" s="294"/>
      <c r="N2266" s="295"/>
      <c r="O2266" s="295"/>
      <c r="P2266" s="295"/>
      <c r="Q2266" s="295"/>
      <c r="R2266" s="295"/>
      <c r="S2266" s="295"/>
      <c r="T2266" s="29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T2266" s="297" t="s">
        <v>194</v>
      </c>
      <c r="AU2266" s="297" t="s">
        <v>84</v>
      </c>
      <c r="AV2266" s="16" t="s">
        <v>114</v>
      </c>
      <c r="AW2266" s="16" t="s">
        <v>36</v>
      </c>
      <c r="AX2266" s="16" t="s">
        <v>75</v>
      </c>
      <c r="AY2266" s="297" t="s">
        <v>183</v>
      </c>
    </row>
    <row r="2267" s="13" customFormat="1">
      <c r="A2267" s="13"/>
      <c r="B2267" s="233"/>
      <c r="C2267" s="234"/>
      <c r="D2267" s="235" t="s">
        <v>194</v>
      </c>
      <c r="E2267" s="236" t="s">
        <v>19</v>
      </c>
      <c r="F2267" s="237" t="s">
        <v>1642</v>
      </c>
      <c r="G2267" s="234"/>
      <c r="H2267" s="236" t="s">
        <v>19</v>
      </c>
      <c r="I2267" s="238"/>
      <c r="J2267" s="234"/>
      <c r="K2267" s="234"/>
      <c r="L2267" s="239"/>
      <c r="M2267" s="240"/>
      <c r="N2267" s="241"/>
      <c r="O2267" s="241"/>
      <c r="P2267" s="241"/>
      <c r="Q2267" s="241"/>
      <c r="R2267" s="241"/>
      <c r="S2267" s="241"/>
      <c r="T2267" s="242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3" t="s">
        <v>194</v>
      </c>
      <c r="AU2267" s="243" t="s">
        <v>84</v>
      </c>
      <c r="AV2267" s="13" t="s">
        <v>82</v>
      </c>
      <c r="AW2267" s="13" t="s">
        <v>36</v>
      </c>
      <c r="AX2267" s="13" t="s">
        <v>75</v>
      </c>
      <c r="AY2267" s="243" t="s">
        <v>183</v>
      </c>
    </row>
    <row r="2268" s="13" customFormat="1">
      <c r="A2268" s="13"/>
      <c r="B2268" s="233"/>
      <c r="C2268" s="234"/>
      <c r="D2268" s="235" t="s">
        <v>194</v>
      </c>
      <c r="E2268" s="236" t="s">
        <v>19</v>
      </c>
      <c r="F2268" s="237" t="s">
        <v>1637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194</v>
      </c>
      <c r="AU2268" s="243" t="s">
        <v>84</v>
      </c>
      <c r="AV2268" s="13" t="s">
        <v>82</v>
      </c>
      <c r="AW2268" s="13" t="s">
        <v>36</v>
      </c>
      <c r="AX2268" s="13" t="s">
        <v>75</v>
      </c>
      <c r="AY2268" s="243" t="s">
        <v>183</v>
      </c>
    </row>
    <row r="2269" s="13" customFormat="1">
      <c r="A2269" s="13"/>
      <c r="B2269" s="233"/>
      <c r="C2269" s="234"/>
      <c r="D2269" s="235" t="s">
        <v>194</v>
      </c>
      <c r="E2269" s="236" t="s">
        <v>19</v>
      </c>
      <c r="F2269" s="237" t="s">
        <v>1643</v>
      </c>
      <c r="G2269" s="234"/>
      <c r="H2269" s="236" t="s">
        <v>19</v>
      </c>
      <c r="I2269" s="238"/>
      <c r="J2269" s="234"/>
      <c r="K2269" s="234"/>
      <c r="L2269" s="239"/>
      <c r="M2269" s="240"/>
      <c r="N2269" s="241"/>
      <c r="O2269" s="241"/>
      <c r="P2269" s="241"/>
      <c r="Q2269" s="241"/>
      <c r="R2269" s="241"/>
      <c r="S2269" s="241"/>
      <c r="T2269" s="242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3" t="s">
        <v>194</v>
      </c>
      <c r="AU2269" s="243" t="s">
        <v>84</v>
      </c>
      <c r="AV2269" s="13" t="s">
        <v>82</v>
      </c>
      <c r="AW2269" s="13" t="s">
        <v>36</v>
      </c>
      <c r="AX2269" s="13" t="s">
        <v>75</v>
      </c>
      <c r="AY2269" s="243" t="s">
        <v>183</v>
      </c>
    </row>
    <row r="2270" s="13" customFormat="1">
      <c r="A2270" s="13"/>
      <c r="B2270" s="233"/>
      <c r="C2270" s="234"/>
      <c r="D2270" s="235" t="s">
        <v>194</v>
      </c>
      <c r="E2270" s="236" t="s">
        <v>19</v>
      </c>
      <c r="F2270" s="237" t="s">
        <v>1644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194</v>
      </c>
      <c r="AU2270" s="243" t="s">
        <v>84</v>
      </c>
      <c r="AV2270" s="13" t="s">
        <v>82</v>
      </c>
      <c r="AW2270" s="13" t="s">
        <v>36</v>
      </c>
      <c r="AX2270" s="13" t="s">
        <v>75</v>
      </c>
      <c r="AY2270" s="243" t="s">
        <v>183</v>
      </c>
    </row>
    <row r="2271" s="13" customFormat="1">
      <c r="A2271" s="13"/>
      <c r="B2271" s="233"/>
      <c r="C2271" s="234"/>
      <c r="D2271" s="235" t="s">
        <v>194</v>
      </c>
      <c r="E2271" s="236" t="s">
        <v>19</v>
      </c>
      <c r="F2271" s="237" t="s">
        <v>1645</v>
      </c>
      <c r="G2271" s="234"/>
      <c r="H2271" s="236" t="s">
        <v>19</v>
      </c>
      <c r="I2271" s="238"/>
      <c r="J2271" s="234"/>
      <c r="K2271" s="234"/>
      <c r="L2271" s="239"/>
      <c r="M2271" s="240"/>
      <c r="N2271" s="241"/>
      <c r="O2271" s="241"/>
      <c r="P2271" s="241"/>
      <c r="Q2271" s="241"/>
      <c r="R2271" s="241"/>
      <c r="S2271" s="241"/>
      <c r="T2271" s="24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3" t="s">
        <v>194</v>
      </c>
      <c r="AU2271" s="243" t="s">
        <v>84</v>
      </c>
      <c r="AV2271" s="13" t="s">
        <v>82</v>
      </c>
      <c r="AW2271" s="13" t="s">
        <v>36</v>
      </c>
      <c r="AX2271" s="13" t="s">
        <v>75</v>
      </c>
      <c r="AY2271" s="243" t="s">
        <v>183</v>
      </c>
    </row>
    <row r="2272" s="13" customFormat="1">
      <c r="A2272" s="13"/>
      <c r="B2272" s="233"/>
      <c r="C2272" s="234"/>
      <c r="D2272" s="235" t="s">
        <v>194</v>
      </c>
      <c r="E2272" s="236" t="s">
        <v>19</v>
      </c>
      <c r="F2272" s="237" t="s">
        <v>1646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194</v>
      </c>
      <c r="AU2272" s="243" t="s">
        <v>84</v>
      </c>
      <c r="AV2272" s="13" t="s">
        <v>82</v>
      </c>
      <c r="AW2272" s="13" t="s">
        <v>36</v>
      </c>
      <c r="AX2272" s="13" t="s">
        <v>75</v>
      </c>
      <c r="AY2272" s="243" t="s">
        <v>183</v>
      </c>
    </row>
    <row r="2273" s="13" customFormat="1">
      <c r="A2273" s="13"/>
      <c r="B2273" s="233"/>
      <c r="C2273" s="234"/>
      <c r="D2273" s="235" t="s">
        <v>194</v>
      </c>
      <c r="E2273" s="236" t="s">
        <v>19</v>
      </c>
      <c r="F2273" s="237" t="s">
        <v>1647</v>
      </c>
      <c r="G2273" s="234"/>
      <c r="H2273" s="236" t="s">
        <v>19</v>
      </c>
      <c r="I2273" s="238"/>
      <c r="J2273" s="234"/>
      <c r="K2273" s="234"/>
      <c r="L2273" s="239"/>
      <c r="M2273" s="240"/>
      <c r="N2273" s="241"/>
      <c r="O2273" s="241"/>
      <c r="P2273" s="241"/>
      <c r="Q2273" s="241"/>
      <c r="R2273" s="241"/>
      <c r="S2273" s="241"/>
      <c r="T2273" s="242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3" t="s">
        <v>194</v>
      </c>
      <c r="AU2273" s="243" t="s">
        <v>84</v>
      </c>
      <c r="AV2273" s="13" t="s">
        <v>82</v>
      </c>
      <c r="AW2273" s="13" t="s">
        <v>36</v>
      </c>
      <c r="AX2273" s="13" t="s">
        <v>75</v>
      </c>
      <c r="AY2273" s="243" t="s">
        <v>183</v>
      </c>
    </row>
    <row r="2274" s="13" customFormat="1">
      <c r="A2274" s="13"/>
      <c r="B2274" s="233"/>
      <c r="C2274" s="234"/>
      <c r="D2274" s="235" t="s">
        <v>194</v>
      </c>
      <c r="E2274" s="236" t="s">
        <v>19</v>
      </c>
      <c r="F2274" s="237" t="s">
        <v>1639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194</v>
      </c>
      <c r="AU2274" s="243" t="s">
        <v>84</v>
      </c>
      <c r="AV2274" s="13" t="s">
        <v>82</v>
      </c>
      <c r="AW2274" s="13" t="s">
        <v>36</v>
      </c>
      <c r="AX2274" s="13" t="s">
        <v>75</v>
      </c>
      <c r="AY2274" s="243" t="s">
        <v>183</v>
      </c>
    </row>
    <row r="2275" s="13" customFormat="1">
      <c r="A2275" s="13"/>
      <c r="B2275" s="233"/>
      <c r="C2275" s="234"/>
      <c r="D2275" s="235" t="s">
        <v>194</v>
      </c>
      <c r="E2275" s="236" t="s">
        <v>19</v>
      </c>
      <c r="F2275" s="237" t="s">
        <v>1640</v>
      </c>
      <c r="G2275" s="234"/>
      <c r="H2275" s="236" t="s">
        <v>19</v>
      </c>
      <c r="I2275" s="238"/>
      <c r="J2275" s="234"/>
      <c r="K2275" s="234"/>
      <c r="L2275" s="239"/>
      <c r="M2275" s="240"/>
      <c r="N2275" s="241"/>
      <c r="O2275" s="241"/>
      <c r="P2275" s="241"/>
      <c r="Q2275" s="241"/>
      <c r="R2275" s="241"/>
      <c r="S2275" s="241"/>
      <c r="T2275" s="242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3" t="s">
        <v>194</v>
      </c>
      <c r="AU2275" s="243" t="s">
        <v>84</v>
      </c>
      <c r="AV2275" s="13" t="s">
        <v>82</v>
      </c>
      <c r="AW2275" s="13" t="s">
        <v>36</v>
      </c>
      <c r="AX2275" s="13" t="s">
        <v>75</v>
      </c>
      <c r="AY2275" s="243" t="s">
        <v>183</v>
      </c>
    </row>
    <row r="2276" s="14" customFormat="1">
      <c r="A2276" s="14"/>
      <c r="B2276" s="244"/>
      <c r="C2276" s="245"/>
      <c r="D2276" s="235" t="s">
        <v>194</v>
      </c>
      <c r="E2276" s="246" t="s">
        <v>19</v>
      </c>
      <c r="F2276" s="247" t="s">
        <v>1385</v>
      </c>
      <c r="G2276" s="245"/>
      <c r="H2276" s="248">
        <v>12.6</v>
      </c>
      <c r="I2276" s="249"/>
      <c r="J2276" s="245"/>
      <c r="K2276" s="245"/>
      <c r="L2276" s="250"/>
      <c r="M2276" s="251"/>
      <c r="N2276" s="252"/>
      <c r="O2276" s="252"/>
      <c r="P2276" s="252"/>
      <c r="Q2276" s="252"/>
      <c r="R2276" s="252"/>
      <c r="S2276" s="252"/>
      <c r="T2276" s="253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4" t="s">
        <v>194</v>
      </c>
      <c r="AU2276" s="254" t="s">
        <v>84</v>
      </c>
      <c r="AV2276" s="14" t="s">
        <v>84</v>
      </c>
      <c r="AW2276" s="14" t="s">
        <v>36</v>
      </c>
      <c r="AX2276" s="14" t="s">
        <v>75</v>
      </c>
      <c r="AY2276" s="254" t="s">
        <v>183</v>
      </c>
    </row>
    <row r="2277" s="16" customFormat="1">
      <c r="A2277" s="16"/>
      <c r="B2277" s="287"/>
      <c r="C2277" s="288"/>
      <c r="D2277" s="235" t="s">
        <v>194</v>
      </c>
      <c r="E2277" s="289" t="s">
        <v>19</v>
      </c>
      <c r="F2277" s="290" t="s">
        <v>794</v>
      </c>
      <c r="G2277" s="288"/>
      <c r="H2277" s="291">
        <v>12.6</v>
      </c>
      <c r="I2277" s="292"/>
      <c r="J2277" s="288"/>
      <c r="K2277" s="288"/>
      <c r="L2277" s="293"/>
      <c r="M2277" s="294"/>
      <c r="N2277" s="295"/>
      <c r="O2277" s="295"/>
      <c r="P2277" s="295"/>
      <c r="Q2277" s="295"/>
      <c r="R2277" s="295"/>
      <c r="S2277" s="295"/>
      <c r="T2277" s="29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T2277" s="297" t="s">
        <v>194</v>
      </c>
      <c r="AU2277" s="297" t="s">
        <v>84</v>
      </c>
      <c r="AV2277" s="16" t="s">
        <v>114</v>
      </c>
      <c r="AW2277" s="16" t="s">
        <v>36</v>
      </c>
      <c r="AX2277" s="16" t="s">
        <v>75</v>
      </c>
      <c r="AY2277" s="297" t="s">
        <v>183</v>
      </c>
    </row>
    <row r="2278" s="15" customFormat="1">
      <c r="A2278" s="15"/>
      <c r="B2278" s="259"/>
      <c r="C2278" s="260"/>
      <c r="D2278" s="235" t="s">
        <v>194</v>
      </c>
      <c r="E2278" s="261" t="s">
        <v>19</v>
      </c>
      <c r="F2278" s="262" t="s">
        <v>320</v>
      </c>
      <c r="G2278" s="260"/>
      <c r="H2278" s="263">
        <v>341.10000000000002</v>
      </c>
      <c r="I2278" s="264"/>
      <c r="J2278" s="260"/>
      <c r="K2278" s="260"/>
      <c r="L2278" s="265"/>
      <c r="M2278" s="266"/>
      <c r="N2278" s="267"/>
      <c r="O2278" s="267"/>
      <c r="P2278" s="267"/>
      <c r="Q2278" s="267"/>
      <c r="R2278" s="267"/>
      <c r="S2278" s="267"/>
      <c r="T2278" s="268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69" t="s">
        <v>194</v>
      </c>
      <c r="AU2278" s="269" t="s">
        <v>84</v>
      </c>
      <c r="AV2278" s="15" t="s">
        <v>190</v>
      </c>
      <c r="AW2278" s="15" t="s">
        <v>36</v>
      </c>
      <c r="AX2278" s="15" t="s">
        <v>82</v>
      </c>
      <c r="AY2278" s="269" t="s">
        <v>183</v>
      </c>
    </row>
    <row r="2279" s="14" customFormat="1">
      <c r="A2279" s="14"/>
      <c r="B2279" s="244"/>
      <c r="C2279" s="245"/>
      <c r="D2279" s="235" t="s">
        <v>194</v>
      </c>
      <c r="E2279" s="245"/>
      <c r="F2279" s="247" t="s">
        <v>2205</v>
      </c>
      <c r="G2279" s="245"/>
      <c r="H2279" s="248">
        <v>347.92200000000003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194</v>
      </c>
      <c r="AU2279" s="254" t="s">
        <v>84</v>
      </c>
      <c r="AV2279" s="14" t="s">
        <v>84</v>
      </c>
      <c r="AW2279" s="14" t="s">
        <v>4</v>
      </c>
      <c r="AX2279" s="14" t="s">
        <v>82</v>
      </c>
      <c r="AY2279" s="254" t="s">
        <v>183</v>
      </c>
    </row>
    <row r="2280" s="2" customFormat="1" ht="16.5" customHeight="1">
      <c r="A2280" s="40"/>
      <c r="B2280" s="41"/>
      <c r="C2280" s="270" t="s">
        <v>2206</v>
      </c>
      <c r="D2280" s="270" t="s">
        <v>348</v>
      </c>
      <c r="E2280" s="271" t="s">
        <v>2207</v>
      </c>
      <c r="F2280" s="272" t="s">
        <v>2208</v>
      </c>
      <c r="G2280" s="273" t="s">
        <v>304</v>
      </c>
      <c r="H2280" s="274">
        <v>12.852</v>
      </c>
      <c r="I2280" s="275"/>
      <c r="J2280" s="276">
        <f>ROUND(I2280*H2280,2)</f>
        <v>0</v>
      </c>
      <c r="K2280" s="272" t="s">
        <v>189</v>
      </c>
      <c r="L2280" s="277"/>
      <c r="M2280" s="278" t="s">
        <v>19</v>
      </c>
      <c r="N2280" s="279" t="s">
        <v>46</v>
      </c>
      <c r="O2280" s="86"/>
      <c r="P2280" s="224">
        <f>O2280*H2280</f>
        <v>0</v>
      </c>
      <c r="Q2280" s="224">
        <v>0.0022399999999999998</v>
      </c>
      <c r="R2280" s="224">
        <f>Q2280*H2280</f>
        <v>0.028788479999999998</v>
      </c>
      <c r="S2280" s="224">
        <v>0</v>
      </c>
      <c r="T2280" s="225">
        <f>S2280*H2280</f>
        <v>0</v>
      </c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R2280" s="226" t="s">
        <v>370</v>
      </c>
      <c r="AT2280" s="226" t="s">
        <v>348</v>
      </c>
      <c r="AU2280" s="226" t="s">
        <v>84</v>
      </c>
      <c r="AY2280" s="19" t="s">
        <v>183</v>
      </c>
      <c r="BE2280" s="227">
        <f>IF(N2280="základní",J2280,0)</f>
        <v>0</v>
      </c>
      <c r="BF2280" s="227">
        <f>IF(N2280="snížená",J2280,0)</f>
        <v>0</v>
      </c>
      <c r="BG2280" s="227">
        <f>IF(N2280="zákl. přenesená",J2280,0)</f>
        <v>0</v>
      </c>
      <c r="BH2280" s="227">
        <f>IF(N2280="sníž. přenesená",J2280,0)</f>
        <v>0</v>
      </c>
      <c r="BI2280" s="227">
        <f>IF(N2280="nulová",J2280,0)</f>
        <v>0</v>
      </c>
      <c r="BJ2280" s="19" t="s">
        <v>82</v>
      </c>
      <c r="BK2280" s="227">
        <f>ROUND(I2280*H2280,2)</f>
        <v>0</v>
      </c>
      <c r="BL2280" s="19" t="s">
        <v>277</v>
      </c>
      <c r="BM2280" s="226" t="s">
        <v>2209</v>
      </c>
    </row>
    <row r="2281" s="13" customFormat="1">
      <c r="A2281" s="13"/>
      <c r="B2281" s="233"/>
      <c r="C2281" s="234"/>
      <c r="D2281" s="235" t="s">
        <v>194</v>
      </c>
      <c r="E2281" s="236" t="s">
        <v>19</v>
      </c>
      <c r="F2281" s="237" t="s">
        <v>1642</v>
      </c>
      <c r="G2281" s="234"/>
      <c r="H2281" s="236" t="s">
        <v>19</v>
      </c>
      <c r="I2281" s="238"/>
      <c r="J2281" s="234"/>
      <c r="K2281" s="234"/>
      <c r="L2281" s="239"/>
      <c r="M2281" s="240"/>
      <c r="N2281" s="241"/>
      <c r="O2281" s="241"/>
      <c r="P2281" s="241"/>
      <c r="Q2281" s="241"/>
      <c r="R2281" s="241"/>
      <c r="S2281" s="241"/>
      <c r="T2281" s="242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3" t="s">
        <v>194</v>
      </c>
      <c r="AU2281" s="243" t="s">
        <v>84</v>
      </c>
      <c r="AV2281" s="13" t="s">
        <v>82</v>
      </c>
      <c r="AW2281" s="13" t="s">
        <v>36</v>
      </c>
      <c r="AX2281" s="13" t="s">
        <v>75</v>
      </c>
      <c r="AY2281" s="243" t="s">
        <v>183</v>
      </c>
    </row>
    <row r="2282" s="13" customFormat="1">
      <c r="A2282" s="13"/>
      <c r="B2282" s="233"/>
      <c r="C2282" s="234"/>
      <c r="D2282" s="235" t="s">
        <v>194</v>
      </c>
      <c r="E2282" s="236" t="s">
        <v>19</v>
      </c>
      <c r="F2282" s="237" t="s">
        <v>1637</v>
      </c>
      <c r="G2282" s="234"/>
      <c r="H2282" s="236" t="s">
        <v>19</v>
      </c>
      <c r="I2282" s="238"/>
      <c r="J2282" s="234"/>
      <c r="K2282" s="234"/>
      <c r="L2282" s="239"/>
      <c r="M2282" s="240"/>
      <c r="N2282" s="241"/>
      <c r="O2282" s="241"/>
      <c r="P2282" s="241"/>
      <c r="Q2282" s="241"/>
      <c r="R2282" s="241"/>
      <c r="S2282" s="241"/>
      <c r="T2282" s="242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3" t="s">
        <v>194</v>
      </c>
      <c r="AU2282" s="243" t="s">
        <v>84</v>
      </c>
      <c r="AV2282" s="13" t="s">
        <v>82</v>
      </c>
      <c r="AW2282" s="13" t="s">
        <v>36</v>
      </c>
      <c r="AX2282" s="13" t="s">
        <v>75</v>
      </c>
      <c r="AY2282" s="243" t="s">
        <v>183</v>
      </c>
    </row>
    <row r="2283" s="13" customFormat="1">
      <c r="A2283" s="13"/>
      <c r="B2283" s="233"/>
      <c r="C2283" s="234"/>
      <c r="D2283" s="235" t="s">
        <v>194</v>
      </c>
      <c r="E2283" s="236" t="s">
        <v>19</v>
      </c>
      <c r="F2283" s="237" t="s">
        <v>1643</v>
      </c>
      <c r="G2283" s="234"/>
      <c r="H2283" s="236" t="s">
        <v>19</v>
      </c>
      <c r="I2283" s="238"/>
      <c r="J2283" s="234"/>
      <c r="K2283" s="234"/>
      <c r="L2283" s="239"/>
      <c r="M2283" s="240"/>
      <c r="N2283" s="241"/>
      <c r="O2283" s="241"/>
      <c r="P2283" s="241"/>
      <c r="Q2283" s="241"/>
      <c r="R2283" s="241"/>
      <c r="S2283" s="241"/>
      <c r="T2283" s="242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3" t="s">
        <v>194</v>
      </c>
      <c r="AU2283" s="243" t="s">
        <v>84</v>
      </c>
      <c r="AV2283" s="13" t="s">
        <v>82</v>
      </c>
      <c r="AW2283" s="13" t="s">
        <v>36</v>
      </c>
      <c r="AX2283" s="13" t="s">
        <v>75</v>
      </c>
      <c r="AY2283" s="243" t="s">
        <v>183</v>
      </c>
    </row>
    <row r="2284" s="13" customFormat="1">
      <c r="A2284" s="13"/>
      <c r="B2284" s="233"/>
      <c r="C2284" s="234"/>
      <c r="D2284" s="235" t="s">
        <v>194</v>
      </c>
      <c r="E2284" s="236" t="s">
        <v>19</v>
      </c>
      <c r="F2284" s="237" t="s">
        <v>1644</v>
      </c>
      <c r="G2284" s="234"/>
      <c r="H2284" s="236" t="s">
        <v>19</v>
      </c>
      <c r="I2284" s="238"/>
      <c r="J2284" s="234"/>
      <c r="K2284" s="234"/>
      <c r="L2284" s="239"/>
      <c r="M2284" s="240"/>
      <c r="N2284" s="241"/>
      <c r="O2284" s="241"/>
      <c r="P2284" s="241"/>
      <c r="Q2284" s="241"/>
      <c r="R2284" s="241"/>
      <c r="S2284" s="241"/>
      <c r="T2284" s="242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3" t="s">
        <v>194</v>
      </c>
      <c r="AU2284" s="243" t="s">
        <v>84</v>
      </c>
      <c r="AV2284" s="13" t="s">
        <v>82</v>
      </c>
      <c r="AW2284" s="13" t="s">
        <v>36</v>
      </c>
      <c r="AX2284" s="13" t="s">
        <v>75</v>
      </c>
      <c r="AY2284" s="243" t="s">
        <v>183</v>
      </c>
    </row>
    <row r="2285" s="13" customFormat="1">
      <c r="A2285" s="13"/>
      <c r="B2285" s="233"/>
      <c r="C2285" s="234"/>
      <c r="D2285" s="235" t="s">
        <v>194</v>
      </c>
      <c r="E2285" s="236" t="s">
        <v>19</v>
      </c>
      <c r="F2285" s="237" t="s">
        <v>1645</v>
      </c>
      <c r="G2285" s="234"/>
      <c r="H2285" s="236" t="s">
        <v>19</v>
      </c>
      <c r="I2285" s="238"/>
      <c r="J2285" s="234"/>
      <c r="K2285" s="234"/>
      <c r="L2285" s="239"/>
      <c r="M2285" s="240"/>
      <c r="N2285" s="241"/>
      <c r="O2285" s="241"/>
      <c r="P2285" s="241"/>
      <c r="Q2285" s="241"/>
      <c r="R2285" s="241"/>
      <c r="S2285" s="241"/>
      <c r="T2285" s="242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3" t="s">
        <v>194</v>
      </c>
      <c r="AU2285" s="243" t="s">
        <v>84</v>
      </c>
      <c r="AV2285" s="13" t="s">
        <v>82</v>
      </c>
      <c r="AW2285" s="13" t="s">
        <v>36</v>
      </c>
      <c r="AX2285" s="13" t="s">
        <v>75</v>
      </c>
      <c r="AY2285" s="243" t="s">
        <v>183</v>
      </c>
    </row>
    <row r="2286" s="13" customFormat="1">
      <c r="A2286" s="13"/>
      <c r="B2286" s="233"/>
      <c r="C2286" s="234"/>
      <c r="D2286" s="235" t="s">
        <v>194</v>
      </c>
      <c r="E2286" s="236" t="s">
        <v>19</v>
      </c>
      <c r="F2286" s="237" t="s">
        <v>1646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194</v>
      </c>
      <c r="AU2286" s="243" t="s">
        <v>84</v>
      </c>
      <c r="AV2286" s="13" t="s">
        <v>82</v>
      </c>
      <c r="AW2286" s="13" t="s">
        <v>36</v>
      </c>
      <c r="AX2286" s="13" t="s">
        <v>75</v>
      </c>
      <c r="AY2286" s="243" t="s">
        <v>183</v>
      </c>
    </row>
    <row r="2287" s="13" customFormat="1">
      <c r="A2287" s="13"/>
      <c r="B2287" s="233"/>
      <c r="C2287" s="234"/>
      <c r="D2287" s="235" t="s">
        <v>194</v>
      </c>
      <c r="E2287" s="236" t="s">
        <v>19</v>
      </c>
      <c r="F2287" s="237" t="s">
        <v>1647</v>
      </c>
      <c r="G2287" s="234"/>
      <c r="H2287" s="236" t="s">
        <v>19</v>
      </c>
      <c r="I2287" s="238"/>
      <c r="J2287" s="234"/>
      <c r="K2287" s="234"/>
      <c r="L2287" s="239"/>
      <c r="M2287" s="240"/>
      <c r="N2287" s="241"/>
      <c r="O2287" s="241"/>
      <c r="P2287" s="241"/>
      <c r="Q2287" s="241"/>
      <c r="R2287" s="241"/>
      <c r="S2287" s="241"/>
      <c r="T2287" s="242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3" t="s">
        <v>194</v>
      </c>
      <c r="AU2287" s="243" t="s">
        <v>84</v>
      </c>
      <c r="AV2287" s="13" t="s">
        <v>82</v>
      </c>
      <c r="AW2287" s="13" t="s">
        <v>36</v>
      </c>
      <c r="AX2287" s="13" t="s">
        <v>75</v>
      </c>
      <c r="AY2287" s="243" t="s">
        <v>183</v>
      </c>
    </row>
    <row r="2288" s="13" customFormat="1">
      <c r="A2288" s="13"/>
      <c r="B2288" s="233"/>
      <c r="C2288" s="234"/>
      <c r="D2288" s="235" t="s">
        <v>194</v>
      </c>
      <c r="E2288" s="236" t="s">
        <v>19</v>
      </c>
      <c r="F2288" s="237" t="s">
        <v>1639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194</v>
      </c>
      <c r="AU2288" s="243" t="s">
        <v>84</v>
      </c>
      <c r="AV2288" s="13" t="s">
        <v>82</v>
      </c>
      <c r="AW2288" s="13" t="s">
        <v>36</v>
      </c>
      <c r="AX2288" s="13" t="s">
        <v>75</v>
      </c>
      <c r="AY2288" s="243" t="s">
        <v>183</v>
      </c>
    </row>
    <row r="2289" s="13" customFormat="1">
      <c r="A2289" s="13"/>
      <c r="B2289" s="233"/>
      <c r="C2289" s="234"/>
      <c r="D2289" s="235" t="s">
        <v>194</v>
      </c>
      <c r="E2289" s="236" t="s">
        <v>19</v>
      </c>
      <c r="F2289" s="237" t="s">
        <v>1640</v>
      </c>
      <c r="G2289" s="234"/>
      <c r="H2289" s="236" t="s">
        <v>19</v>
      </c>
      <c r="I2289" s="238"/>
      <c r="J2289" s="234"/>
      <c r="K2289" s="234"/>
      <c r="L2289" s="239"/>
      <c r="M2289" s="240"/>
      <c r="N2289" s="241"/>
      <c r="O2289" s="241"/>
      <c r="P2289" s="241"/>
      <c r="Q2289" s="241"/>
      <c r="R2289" s="241"/>
      <c r="S2289" s="241"/>
      <c r="T2289" s="242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3" t="s">
        <v>194</v>
      </c>
      <c r="AU2289" s="243" t="s">
        <v>84</v>
      </c>
      <c r="AV2289" s="13" t="s">
        <v>82</v>
      </c>
      <c r="AW2289" s="13" t="s">
        <v>36</v>
      </c>
      <c r="AX2289" s="13" t="s">
        <v>75</v>
      </c>
      <c r="AY2289" s="243" t="s">
        <v>183</v>
      </c>
    </row>
    <row r="2290" s="14" customFormat="1">
      <c r="A2290" s="14"/>
      <c r="B2290" s="244"/>
      <c r="C2290" s="245"/>
      <c r="D2290" s="235" t="s">
        <v>194</v>
      </c>
      <c r="E2290" s="246" t="s">
        <v>19</v>
      </c>
      <c r="F2290" s="247" t="s">
        <v>1385</v>
      </c>
      <c r="G2290" s="245"/>
      <c r="H2290" s="248">
        <v>12.6</v>
      </c>
      <c r="I2290" s="249"/>
      <c r="J2290" s="245"/>
      <c r="K2290" s="245"/>
      <c r="L2290" s="250"/>
      <c r="M2290" s="251"/>
      <c r="N2290" s="252"/>
      <c r="O2290" s="252"/>
      <c r="P2290" s="252"/>
      <c r="Q2290" s="252"/>
      <c r="R2290" s="252"/>
      <c r="S2290" s="252"/>
      <c r="T2290" s="253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4" t="s">
        <v>194</v>
      </c>
      <c r="AU2290" s="254" t="s">
        <v>84</v>
      </c>
      <c r="AV2290" s="14" t="s">
        <v>84</v>
      </c>
      <c r="AW2290" s="14" t="s">
        <v>36</v>
      </c>
      <c r="AX2290" s="14" t="s">
        <v>75</v>
      </c>
      <c r="AY2290" s="254" t="s">
        <v>183</v>
      </c>
    </row>
    <row r="2291" s="15" customFormat="1">
      <c r="A2291" s="15"/>
      <c r="B2291" s="259"/>
      <c r="C2291" s="260"/>
      <c r="D2291" s="235" t="s">
        <v>194</v>
      </c>
      <c r="E2291" s="261" t="s">
        <v>19</v>
      </c>
      <c r="F2291" s="262" t="s">
        <v>320</v>
      </c>
      <c r="G2291" s="260"/>
      <c r="H2291" s="263">
        <v>12.6</v>
      </c>
      <c r="I2291" s="264"/>
      <c r="J2291" s="260"/>
      <c r="K2291" s="260"/>
      <c r="L2291" s="265"/>
      <c r="M2291" s="266"/>
      <c r="N2291" s="267"/>
      <c r="O2291" s="267"/>
      <c r="P2291" s="267"/>
      <c r="Q2291" s="267"/>
      <c r="R2291" s="267"/>
      <c r="S2291" s="267"/>
      <c r="T2291" s="268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69" t="s">
        <v>194</v>
      </c>
      <c r="AU2291" s="269" t="s">
        <v>84</v>
      </c>
      <c r="AV2291" s="15" t="s">
        <v>190</v>
      </c>
      <c r="AW2291" s="15" t="s">
        <v>36</v>
      </c>
      <c r="AX2291" s="15" t="s">
        <v>82</v>
      </c>
      <c r="AY2291" s="269" t="s">
        <v>183</v>
      </c>
    </row>
    <row r="2292" s="14" customFormat="1">
      <c r="A2292" s="14"/>
      <c r="B2292" s="244"/>
      <c r="C2292" s="245"/>
      <c r="D2292" s="235" t="s">
        <v>194</v>
      </c>
      <c r="E2292" s="245"/>
      <c r="F2292" s="247" t="s">
        <v>2210</v>
      </c>
      <c r="G2292" s="245"/>
      <c r="H2292" s="248">
        <v>12.852</v>
      </c>
      <c r="I2292" s="249"/>
      <c r="J2292" s="245"/>
      <c r="K2292" s="245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4" t="s">
        <v>194</v>
      </c>
      <c r="AU2292" s="254" t="s">
        <v>84</v>
      </c>
      <c r="AV2292" s="14" t="s">
        <v>84</v>
      </c>
      <c r="AW2292" s="14" t="s">
        <v>4</v>
      </c>
      <c r="AX2292" s="14" t="s">
        <v>82</v>
      </c>
      <c r="AY2292" s="254" t="s">
        <v>183</v>
      </c>
    </row>
    <row r="2293" s="2" customFormat="1" ht="24.15" customHeight="1">
      <c r="A2293" s="40"/>
      <c r="B2293" s="41"/>
      <c r="C2293" s="215" t="s">
        <v>2211</v>
      </c>
      <c r="D2293" s="215" t="s">
        <v>185</v>
      </c>
      <c r="E2293" s="216" t="s">
        <v>2212</v>
      </c>
      <c r="F2293" s="217" t="s">
        <v>2213</v>
      </c>
      <c r="G2293" s="218" t="s">
        <v>304</v>
      </c>
      <c r="H2293" s="219">
        <v>30</v>
      </c>
      <c r="I2293" s="220"/>
      <c r="J2293" s="221">
        <f>ROUND(I2293*H2293,2)</f>
        <v>0</v>
      </c>
      <c r="K2293" s="217" t="s">
        <v>189</v>
      </c>
      <c r="L2293" s="46"/>
      <c r="M2293" s="222" t="s">
        <v>19</v>
      </c>
      <c r="N2293" s="223" t="s">
        <v>46</v>
      </c>
      <c r="O2293" s="86"/>
      <c r="P2293" s="224">
        <f>O2293*H2293</f>
        <v>0</v>
      </c>
      <c r="Q2293" s="224">
        <v>0.00125314</v>
      </c>
      <c r="R2293" s="224">
        <f>Q2293*H2293</f>
        <v>0.037594200000000001</v>
      </c>
      <c r="S2293" s="224">
        <v>0</v>
      </c>
      <c r="T2293" s="225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26" t="s">
        <v>277</v>
      </c>
      <c r="AT2293" s="226" t="s">
        <v>185</v>
      </c>
      <c r="AU2293" s="226" t="s">
        <v>84</v>
      </c>
      <c r="AY2293" s="19" t="s">
        <v>183</v>
      </c>
      <c r="BE2293" s="227">
        <f>IF(N2293="základní",J2293,0)</f>
        <v>0</v>
      </c>
      <c r="BF2293" s="227">
        <f>IF(N2293="snížená",J2293,0)</f>
        <v>0</v>
      </c>
      <c r="BG2293" s="227">
        <f>IF(N2293="zákl. přenesená",J2293,0)</f>
        <v>0</v>
      </c>
      <c r="BH2293" s="227">
        <f>IF(N2293="sníž. přenesená",J2293,0)</f>
        <v>0</v>
      </c>
      <c r="BI2293" s="227">
        <f>IF(N2293="nulová",J2293,0)</f>
        <v>0</v>
      </c>
      <c r="BJ2293" s="19" t="s">
        <v>82</v>
      </c>
      <c r="BK2293" s="227">
        <f>ROUND(I2293*H2293,2)</f>
        <v>0</v>
      </c>
      <c r="BL2293" s="19" t="s">
        <v>277</v>
      </c>
      <c r="BM2293" s="226" t="s">
        <v>2214</v>
      </c>
    </row>
    <row r="2294" s="2" customFormat="1">
      <c r="A2294" s="40"/>
      <c r="B2294" s="41"/>
      <c r="C2294" s="42"/>
      <c r="D2294" s="228" t="s">
        <v>192</v>
      </c>
      <c r="E2294" s="42"/>
      <c r="F2294" s="229" t="s">
        <v>2215</v>
      </c>
      <c r="G2294" s="42"/>
      <c r="H2294" s="42"/>
      <c r="I2294" s="230"/>
      <c r="J2294" s="42"/>
      <c r="K2294" s="42"/>
      <c r="L2294" s="46"/>
      <c r="M2294" s="231"/>
      <c r="N2294" s="232"/>
      <c r="O2294" s="86"/>
      <c r="P2294" s="86"/>
      <c r="Q2294" s="86"/>
      <c r="R2294" s="86"/>
      <c r="S2294" s="86"/>
      <c r="T2294" s="87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T2294" s="19" t="s">
        <v>192</v>
      </c>
      <c r="AU2294" s="19" t="s">
        <v>84</v>
      </c>
    </row>
    <row r="2295" s="13" customFormat="1">
      <c r="A2295" s="13"/>
      <c r="B2295" s="233"/>
      <c r="C2295" s="234"/>
      <c r="D2295" s="235" t="s">
        <v>194</v>
      </c>
      <c r="E2295" s="236" t="s">
        <v>19</v>
      </c>
      <c r="F2295" s="237" t="s">
        <v>1648</v>
      </c>
      <c r="G2295" s="234"/>
      <c r="H2295" s="236" t="s">
        <v>19</v>
      </c>
      <c r="I2295" s="238"/>
      <c r="J2295" s="234"/>
      <c r="K2295" s="234"/>
      <c r="L2295" s="239"/>
      <c r="M2295" s="240"/>
      <c r="N2295" s="241"/>
      <c r="O2295" s="241"/>
      <c r="P2295" s="241"/>
      <c r="Q2295" s="241"/>
      <c r="R2295" s="241"/>
      <c r="S2295" s="241"/>
      <c r="T2295" s="242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3" t="s">
        <v>194</v>
      </c>
      <c r="AU2295" s="243" t="s">
        <v>84</v>
      </c>
      <c r="AV2295" s="13" t="s">
        <v>82</v>
      </c>
      <c r="AW2295" s="13" t="s">
        <v>36</v>
      </c>
      <c r="AX2295" s="13" t="s">
        <v>75</v>
      </c>
      <c r="AY2295" s="243" t="s">
        <v>183</v>
      </c>
    </row>
    <row r="2296" s="13" customFormat="1">
      <c r="A2296" s="13"/>
      <c r="B2296" s="233"/>
      <c r="C2296" s="234"/>
      <c r="D2296" s="235" t="s">
        <v>194</v>
      </c>
      <c r="E2296" s="236" t="s">
        <v>19</v>
      </c>
      <c r="F2296" s="237" t="s">
        <v>1639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194</v>
      </c>
      <c r="AU2296" s="243" t="s">
        <v>84</v>
      </c>
      <c r="AV2296" s="13" t="s">
        <v>82</v>
      </c>
      <c r="AW2296" s="13" t="s">
        <v>36</v>
      </c>
      <c r="AX2296" s="13" t="s">
        <v>75</v>
      </c>
      <c r="AY2296" s="243" t="s">
        <v>183</v>
      </c>
    </row>
    <row r="2297" s="13" customFormat="1">
      <c r="A2297" s="13"/>
      <c r="B2297" s="233"/>
      <c r="C2297" s="234"/>
      <c r="D2297" s="235" t="s">
        <v>194</v>
      </c>
      <c r="E2297" s="236" t="s">
        <v>19</v>
      </c>
      <c r="F2297" s="237" t="s">
        <v>1649</v>
      </c>
      <c r="G2297" s="234"/>
      <c r="H2297" s="236" t="s">
        <v>19</v>
      </c>
      <c r="I2297" s="238"/>
      <c r="J2297" s="234"/>
      <c r="K2297" s="234"/>
      <c r="L2297" s="239"/>
      <c r="M2297" s="240"/>
      <c r="N2297" s="241"/>
      <c r="O2297" s="241"/>
      <c r="P2297" s="241"/>
      <c r="Q2297" s="241"/>
      <c r="R2297" s="241"/>
      <c r="S2297" s="241"/>
      <c r="T2297" s="24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3" t="s">
        <v>194</v>
      </c>
      <c r="AU2297" s="243" t="s">
        <v>84</v>
      </c>
      <c r="AV2297" s="13" t="s">
        <v>82</v>
      </c>
      <c r="AW2297" s="13" t="s">
        <v>36</v>
      </c>
      <c r="AX2297" s="13" t="s">
        <v>75</v>
      </c>
      <c r="AY2297" s="243" t="s">
        <v>183</v>
      </c>
    </row>
    <row r="2298" s="13" customFormat="1">
      <c r="A2298" s="13"/>
      <c r="B2298" s="233"/>
      <c r="C2298" s="234"/>
      <c r="D2298" s="235" t="s">
        <v>194</v>
      </c>
      <c r="E2298" s="236" t="s">
        <v>19</v>
      </c>
      <c r="F2298" s="237" t="s">
        <v>1650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194</v>
      </c>
      <c r="AU2298" s="243" t="s">
        <v>84</v>
      </c>
      <c r="AV2298" s="13" t="s">
        <v>82</v>
      </c>
      <c r="AW2298" s="13" t="s">
        <v>36</v>
      </c>
      <c r="AX2298" s="13" t="s">
        <v>75</v>
      </c>
      <c r="AY2298" s="243" t="s">
        <v>183</v>
      </c>
    </row>
    <row r="2299" s="13" customFormat="1">
      <c r="A2299" s="13"/>
      <c r="B2299" s="233"/>
      <c r="C2299" s="234"/>
      <c r="D2299" s="235" t="s">
        <v>194</v>
      </c>
      <c r="E2299" s="236" t="s">
        <v>19</v>
      </c>
      <c r="F2299" s="237" t="s">
        <v>1651</v>
      </c>
      <c r="G2299" s="234"/>
      <c r="H2299" s="236" t="s">
        <v>19</v>
      </c>
      <c r="I2299" s="238"/>
      <c r="J2299" s="234"/>
      <c r="K2299" s="234"/>
      <c r="L2299" s="239"/>
      <c r="M2299" s="240"/>
      <c r="N2299" s="241"/>
      <c r="O2299" s="241"/>
      <c r="P2299" s="241"/>
      <c r="Q2299" s="241"/>
      <c r="R2299" s="241"/>
      <c r="S2299" s="241"/>
      <c r="T2299" s="24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3" t="s">
        <v>194</v>
      </c>
      <c r="AU2299" s="243" t="s">
        <v>84</v>
      </c>
      <c r="AV2299" s="13" t="s">
        <v>82</v>
      </c>
      <c r="AW2299" s="13" t="s">
        <v>36</v>
      </c>
      <c r="AX2299" s="13" t="s">
        <v>75</v>
      </c>
      <c r="AY2299" s="243" t="s">
        <v>183</v>
      </c>
    </row>
    <row r="2300" s="14" customFormat="1">
      <c r="A2300" s="14"/>
      <c r="B2300" s="244"/>
      <c r="C2300" s="245"/>
      <c r="D2300" s="235" t="s">
        <v>194</v>
      </c>
      <c r="E2300" s="246" t="s">
        <v>19</v>
      </c>
      <c r="F2300" s="247" t="s">
        <v>365</v>
      </c>
      <c r="G2300" s="245"/>
      <c r="H2300" s="248">
        <v>30</v>
      </c>
      <c r="I2300" s="249"/>
      <c r="J2300" s="245"/>
      <c r="K2300" s="245"/>
      <c r="L2300" s="250"/>
      <c r="M2300" s="251"/>
      <c r="N2300" s="252"/>
      <c r="O2300" s="252"/>
      <c r="P2300" s="252"/>
      <c r="Q2300" s="252"/>
      <c r="R2300" s="252"/>
      <c r="S2300" s="252"/>
      <c r="T2300" s="253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4" t="s">
        <v>194</v>
      </c>
      <c r="AU2300" s="254" t="s">
        <v>84</v>
      </c>
      <c r="AV2300" s="14" t="s">
        <v>84</v>
      </c>
      <c r="AW2300" s="14" t="s">
        <v>36</v>
      </c>
      <c r="AX2300" s="14" t="s">
        <v>82</v>
      </c>
      <c r="AY2300" s="254" t="s">
        <v>183</v>
      </c>
    </row>
    <row r="2301" s="2" customFormat="1" ht="16.5" customHeight="1">
      <c r="A2301" s="40"/>
      <c r="B2301" s="41"/>
      <c r="C2301" s="270" t="s">
        <v>2216</v>
      </c>
      <c r="D2301" s="270" t="s">
        <v>348</v>
      </c>
      <c r="E2301" s="271" t="s">
        <v>2217</v>
      </c>
      <c r="F2301" s="272" t="s">
        <v>2218</v>
      </c>
      <c r="G2301" s="273" t="s">
        <v>304</v>
      </c>
      <c r="H2301" s="274">
        <v>31.5</v>
      </c>
      <c r="I2301" s="275"/>
      <c r="J2301" s="276">
        <f>ROUND(I2301*H2301,2)</f>
        <v>0</v>
      </c>
      <c r="K2301" s="272" t="s">
        <v>19</v>
      </c>
      <c r="L2301" s="277"/>
      <c r="M2301" s="278" t="s">
        <v>19</v>
      </c>
      <c r="N2301" s="279" t="s">
        <v>46</v>
      </c>
      <c r="O2301" s="86"/>
      <c r="P2301" s="224">
        <f>O2301*H2301</f>
        <v>0</v>
      </c>
      <c r="Q2301" s="224">
        <v>0.0080000000000000002</v>
      </c>
      <c r="R2301" s="224">
        <f>Q2301*H2301</f>
        <v>0.252</v>
      </c>
      <c r="S2301" s="224">
        <v>0</v>
      </c>
      <c r="T2301" s="225">
        <f>S2301*H2301</f>
        <v>0</v>
      </c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R2301" s="226" t="s">
        <v>370</v>
      </c>
      <c r="AT2301" s="226" t="s">
        <v>348</v>
      </c>
      <c r="AU2301" s="226" t="s">
        <v>84</v>
      </c>
      <c r="AY2301" s="19" t="s">
        <v>183</v>
      </c>
      <c r="BE2301" s="227">
        <f>IF(N2301="základní",J2301,0)</f>
        <v>0</v>
      </c>
      <c r="BF2301" s="227">
        <f>IF(N2301="snížená",J2301,0)</f>
        <v>0</v>
      </c>
      <c r="BG2301" s="227">
        <f>IF(N2301="zákl. přenesená",J2301,0)</f>
        <v>0</v>
      </c>
      <c r="BH2301" s="227">
        <f>IF(N2301="sníž. přenesená",J2301,0)</f>
        <v>0</v>
      </c>
      <c r="BI2301" s="227">
        <f>IF(N2301="nulová",J2301,0)</f>
        <v>0</v>
      </c>
      <c r="BJ2301" s="19" t="s">
        <v>82</v>
      </c>
      <c r="BK2301" s="227">
        <f>ROUND(I2301*H2301,2)</f>
        <v>0</v>
      </c>
      <c r="BL2301" s="19" t="s">
        <v>277</v>
      </c>
      <c r="BM2301" s="226" t="s">
        <v>2219</v>
      </c>
    </row>
    <row r="2302" s="14" customFormat="1">
      <c r="A2302" s="14"/>
      <c r="B2302" s="244"/>
      <c r="C2302" s="245"/>
      <c r="D2302" s="235" t="s">
        <v>194</v>
      </c>
      <c r="E2302" s="245"/>
      <c r="F2302" s="247" t="s">
        <v>2220</v>
      </c>
      <c r="G2302" s="245"/>
      <c r="H2302" s="248">
        <v>31.5</v>
      </c>
      <c r="I2302" s="249"/>
      <c r="J2302" s="245"/>
      <c r="K2302" s="245"/>
      <c r="L2302" s="250"/>
      <c r="M2302" s="251"/>
      <c r="N2302" s="252"/>
      <c r="O2302" s="252"/>
      <c r="P2302" s="252"/>
      <c r="Q2302" s="252"/>
      <c r="R2302" s="252"/>
      <c r="S2302" s="252"/>
      <c r="T2302" s="253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4" t="s">
        <v>194</v>
      </c>
      <c r="AU2302" s="254" t="s">
        <v>84</v>
      </c>
      <c r="AV2302" s="14" t="s">
        <v>84</v>
      </c>
      <c r="AW2302" s="14" t="s">
        <v>4</v>
      </c>
      <c r="AX2302" s="14" t="s">
        <v>82</v>
      </c>
      <c r="AY2302" s="254" t="s">
        <v>183</v>
      </c>
    </row>
    <row r="2303" s="2" customFormat="1" ht="24.15" customHeight="1">
      <c r="A2303" s="40"/>
      <c r="B2303" s="41"/>
      <c r="C2303" s="215" t="s">
        <v>2221</v>
      </c>
      <c r="D2303" s="215" t="s">
        <v>185</v>
      </c>
      <c r="E2303" s="216" t="s">
        <v>2222</v>
      </c>
      <c r="F2303" s="217" t="s">
        <v>2223</v>
      </c>
      <c r="G2303" s="218" t="s">
        <v>438</v>
      </c>
      <c r="H2303" s="219">
        <v>282.60000000000002</v>
      </c>
      <c r="I2303" s="220"/>
      <c r="J2303" s="221">
        <f>ROUND(I2303*H2303,2)</f>
        <v>0</v>
      </c>
      <c r="K2303" s="217" t="s">
        <v>189</v>
      </c>
      <c r="L2303" s="46"/>
      <c r="M2303" s="222" t="s">
        <v>19</v>
      </c>
      <c r="N2303" s="223" t="s">
        <v>46</v>
      </c>
      <c r="O2303" s="86"/>
      <c r="P2303" s="224">
        <f>O2303*H2303</f>
        <v>0</v>
      </c>
      <c r="Q2303" s="224">
        <v>0.0055430000000000002</v>
      </c>
      <c r="R2303" s="224">
        <f>Q2303*H2303</f>
        <v>1.5664518000000003</v>
      </c>
      <c r="S2303" s="224">
        <v>0</v>
      </c>
      <c r="T2303" s="225">
        <f>S2303*H2303</f>
        <v>0</v>
      </c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R2303" s="226" t="s">
        <v>277</v>
      </c>
      <c r="AT2303" s="226" t="s">
        <v>185</v>
      </c>
      <c r="AU2303" s="226" t="s">
        <v>84</v>
      </c>
      <c r="AY2303" s="19" t="s">
        <v>183</v>
      </c>
      <c r="BE2303" s="227">
        <f>IF(N2303="základní",J2303,0)</f>
        <v>0</v>
      </c>
      <c r="BF2303" s="227">
        <f>IF(N2303="snížená",J2303,0)</f>
        <v>0</v>
      </c>
      <c r="BG2303" s="227">
        <f>IF(N2303="zákl. přenesená",J2303,0)</f>
        <v>0</v>
      </c>
      <c r="BH2303" s="227">
        <f>IF(N2303="sníž. přenesená",J2303,0)</f>
        <v>0</v>
      </c>
      <c r="BI2303" s="227">
        <f>IF(N2303="nulová",J2303,0)</f>
        <v>0</v>
      </c>
      <c r="BJ2303" s="19" t="s">
        <v>82</v>
      </c>
      <c r="BK2303" s="227">
        <f>ROUND(I2303*H2303,2)</f>
        <v>0</v>
      </c>
      <c r="BL2303" s="19" t="s">
        <v>277</v>
      </c>
      <c r="BM2303" s="226" t="s">
        <v>2224</v>
      </c>
    </row>
    <row r="2304" s="2" customFormat="1">
      <c r="A2304" s="40"/>
      <c r="B2304" s="41"/>
      <c r="C2304" s="42"/>
      <c r="D2304" s="228" t="s">
        <v>192</v>
      </c>
      <c r="E2304" s="42"/>
      <c r="F2304" s="229" t="s">
        <v>2225</v>
      </c>
      <c r="G2304" s="42"/>
      <c r="H2304" s="42"/>
      <c r="I2304" s="230"/>
      <c r="J2304" s="42"/>
      <c r="K2304" s="42"/>
      <c r="L2304" s="46"/>
      <c r="M2304" s="231"/>
      <c r="N2304" s="232"/>
      <c r="O2304" s="86"/>
      <c r="P2304" s="86"/>
      <c r="Q2304" s="86"/>
      <c r="R2304" s="86"/>
      <c r="S2304" s="86"/>
      <c r="T2304" s="87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T2304" s="19" t="s">
        <v>192</v>
      </c>
      <c r="AU2304" s="19" t="s">
        <v>84</v>
      </c>
    </row>
    <row r="2305" s="13" customFormat="1">
      <c r="A2305" s="13"/>
      <c r="B2305" s="233"/>
      <c r="C2305" s="234"/>
      <c r="D2305" s="235" t="s">
        <v>194</v>
      </c>
      <c r="E2305" s="236" t="s">
        <v>19</v>
      </c>
      <c r="F2305" s="237" t="s">
        <v>2226</v>
      </c>
      <c r="G2305" s="234"/>
      <c r="H2305" s="236" t="s">
        <v>19</v>
      </c>
      <c r="I2305" s="238"/>
      <c r="J2305" s="234"/>
      <c r="K2305" s="234"/>
      <c r="L2305" s="239"/>
      <c r="M2305" s="240"/>
      <c r="N2305" s="241"/>
      <c r="O2305" s="241"/>
      <c r="P2305" s="241"/>
      <c r="Q2305" s="241"/>
      <c r="R2305" s="241"/>
      <c r="S2305" s="241"/>
      <c r="T2305" s="242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3" t="s">
        <v>194</v>
      </c>
      <c r="AU2305" s="243" t="s">
        <v>84</v>
      </c>
      <c r="AV2305" s="13" t="s">
        <v>82</v>
      </c>
      <c r="AW2305" s="13" t="s">
        <v>36</v>
      </c>
      <c r="AX2305" s="13" t="s">
        <v>75</v>
      </c>
      <c r="AY2305" s="243" t="s">
        <v>183</v>
      </c>
    </row>
    <row r="2306" s="13" customFormat="1">
      <c r="A2306" s="13"/>
      <c r="B2306" s="233"/>
      <c r="C2306" s="234"/>
      <c r="D2306" s="235" t="s">
        <v>194</v>
      </c>
      <c r="E2306" s="236" t="s">
        <v>19</v>
      </c>
      <c r="F2306" s="237" t="s">
        <v>2227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194</v>
      </c>
      <c r="AU2306" s="243" t="s">
        <v>84</v>
      </c>
      <c r="AV2306" s="13" t="s">
        <v>82</v>
      </c>
      <c r="AW2306" s="13" t="s">
        <v>36</v>
      </c>
      <c r="AX2306" s="13" t="s">
        <v>75</v>
      </c>
      <c r="AY2306" s="243" t="s">
        <v>183</v>
      </c>
    </row>
    <row r="2307" s="13" customFormat="1">
      <c r="A2307" s="13"/>
      <c r="B2307" s="233"/>
      <c r="C2307" s="234"/>
      <c r="D2307" s="235" t="s">
        <v>194</v>
      </c>
      <c r="E2307" s="236" t="s">
        <v>19</v>
      </c>
      <c r="F2307" s="237" t="s">
        <v>188</v>
      </c>
      <c r="G2307" s="234"/>
      <c r="H2307" s="236" t="s">
        <v>19</v>
      </c>
      <c r="I2307" s="238"/>
      <c r="J2307" s="234"/>
      <c r="K2307" s="234"/>
      <c r="L2307" s="239"/>
      <c r="M2307" s="240"/>
      <c r="N2307" s="241"/>
      <c r="O2307" s="241"/>
      <c r="P2307" s="241"/>
      <c r="Q2307" s="241"/>
      <c r="R2307" s="241"/>
      <c r="S2307" s="241"/>
      <c r="T2307" s="24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3" t="s">
        <v>194</v>
      </c>
      <c r="AU2307" s="243" t="s">
        <v>84</v>
      </c>
      <c r="AV2307" s="13" t="s">
        <v>82</v>
      </c>
      <c r="AW2307" s="13" t="s">
        <v>36</v>
      </c>
      <c r="AX2307" s="13" t="s">
        <v>75</v>
      </c>
      <c r="AY2307" s="243" t="s">
        <v>183</v>
      </c>
    </row>
    <row r="2308" s="14" customFormat="1">
      <c r="A2308" s="14"/>
      <c r="B2308" s="244"/>
      <c r="C2308" s="245"/>
      <c r="D2308" s="235" t="s">
        <v>194</v>
      </c>
      <c r="E2308" s="246" t="s">
        <v>19</v>
      </c>
      <c r="F2308" s="247" t="s">
        <v>2228</v>
      </c>
      <c r="G2308" s="245"/>
      <c r="H2308" s="248">
        <v>188.59999999999999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194</v>
      </c>
      <c r="AU2308" s="254" t="s">
        <v>84</v>
      </c>
      <c r="AV2308" s="14" t="s">
        <v>84</v>
      </c>
      <c r="AW2308" s="14" t="s">
        <v>36</v>
      </c>
      <c r="AX2308" s="14" t="s">
        <v>75</v>
      </c>
      <c r="AY2308" s="254" t="s">
        <v>183</v>
      </c>
    </row>
    <row r="2309" s="13" customFormat="1">
      <c r="A2309" s="13"/>
      <c r="B2309" s="233"/>
      <c r="C2309" s="234"/>
      <c r="D2309" s="235" t="s">
        <v>194</v>
      </c>
      <c r="E2309" s="236" t="s">
        <v>19</v>
      </c>
      <c r="F2309" s="237" t="s">
        <v>2229</v>
      </c>
      <c r="G2309" s="234"/>
      <c r="H2309" s="236" t="s">
        <v>19</v>
      </c>
      <c r="I2309" s="238"/>
      <c r="J2309" s="234"/>
      <c r="K2309" s="234"/>
      <c r="L2309" s="239"/>
      <c r="M2309" s="240"/>
      <c r="N2309" s="241"/>
      <c r="O2309" s="241"/>
      <c r="P2309" s="241"/>
      <c r="Q2309" s="241"/>
      <c r="R2309" s="241"/>
      <c r="S2309" s="241"/>
      <c r="T2309" s="24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3" t="s">
        <v>194</v>
      </c>
      <c r="AU2309" s="243" t="s">
        <v>84</v>
      </c>
      <c r="AV2309" s="13" t="s">
        <v>82</v>
      </c>
      <c r="AW2309" s="13" t="s">
        <v>36</v>
      </c>
      <c r="AX2309" s="13" t="s">
        <v>75</v>
      </c>
      <c r="AY2309" s="243" t="s">
        <v>183</v>
      </c>
    </row>
    <row r="2310" s="13" customFormat="1">
      <c r="A2310" s="13"/>
      <c r="B2310" s="233"/>
      <c r="C2310" s="234"/>
      <c r="D2310" s="235" t="s">
        <v>194</v>
      </c>
      <c r="E2310" s="236" t="s">
        <v>19</v>
      </c>
      <c r="F2310" s="237" t="s">
        <v>188</v>
      </c>
      <c r="G2310" s="234"/>
      <c r="H2310" s="236" t="s">
        <v>19</v>
      </c>
      <c r="I2310" s="238"/>
      <c r="J2310" s="234"/>
      <c r="K2310" s="234"/>
      <c r="L2310" s="239"/>
      <c r="M2310" s="240"/>
      <c r="N2310" s="241"/>
      <c r="O2310" s="241"/>
      <c r="P2310" s="241"/>
      <c r="Q2310" s="241"/>
      <c r="R2310" s="241"/>
      <c r="S2310" s="241"/>
      <c r="T2310" s="242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3" t="s">
        <v>194</v>
      </c>
      <c r="AU2310" s="243" t="s">
        <v>84</v>
      </c>
      <c r="AV2310" s="13" t="s">
        <v>82</v>
      </c>
      <c r="AW2310" s="13" t="s">
        <v>36</v>
      </c>
      <c r="AX2310" s="13" t="s">
        <v>75</v>
      </c>
      <c r="AY2310" s="243" t="s">
        <v>183</v>
      </c>
    </row>
    <row r="2311" s="14" customFormat="1">
      <c r="A2311" s="14"/>
      <c r="B2311" s="244"/>
      <c r="C2311" s="245"/>
      <c r="D2311" s="235" t="s">
        <v>194</v>
      </c>
      <c r="E2311" s="246" t="s">
        <v>19</v>
      </c>
      <c r="F2311" s="247" t="s">
        <v>2230</v>
      </c>
      <c r="G2311" s="245"/>
      <c r="H2311" s="248">
        <v>49.200000000000003</v>
      </c>
      <c r="I2311" s="249"/>
      <c r="J2311" s="245"/>
      <c r="K2311" s="245"/>
      <c r="L2311" s="250"/>
      <c r="M2311" s="251"/>
      <c r="N2311" s="252"/>
      <c r="O2311" s="252"/>
      <c r="P2311" s="252"/>
      <c r="Q2311" s="252"/>
      <c r="R2311" s="252"/>
      <c r="S2311" s="252"/>
      <c r="T2311" s="253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4" t="s">
        <v>194</v>
      </c>
      <c r="AU2311" s="254" t="s">
        <v>84</v>
      </c>
      <c r="AV2311" s="14" t="s">
        <v>84</v>
      </c>
      <c r="AW2311" s="14" t="s">
        <v>36</v>
      </c>
      <c r="AX2311" s="14" t="s">
        <v>75</v>
      </c>
      <c r="AY2311" s="254" t="s">
        <v>183</v>
      </c>
    </row>
    <row r="2312" s="13" customFormat="1">
      <c r="A2312" s="13"/>
      <c r="B2312" s="233"/>
      <c r="C2312" s="234"/>
      <c r="D2312" s="235" t="s">
        <v>194</v>
      </c>
      <c r="E2312" s="236" t="s">
        <v>19</v>
      </c>
      <c r="F2312" s="237" t="s">
        <v>2231</v>
      </c>
      <c r="G2312" s="234"/>
      <c r="H2312" s="236" t="s">
        <v>19</v>
      </c>
      <c r="I2312" s="238"/>
      <c r="J2312" s="234"/>
      <c r="K2312" s="234"/>
      <c r="L2312" s="239"/>
      <c r="M2312" s="240"/>
      <c r="N2312" s="241"/>
      <c r="O2312" s="241"/>
      <c r="P2312" s="241"/>
      <c r="Q2312" s="241"/>
      <c r="R2312" s="241"/>
      <c r="S2312" s="241"/>
      <c r="T2312" s="242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3" t="s">
        <v>194</v>
      </c>
      <c r="AU2312" s="243" t="s">
        <v>84</v>
      </c>
      <c r="AV2312" s="13" t="s">
        <v>82</v>
      </c>
      <c r="AW2312" s="13" t="s">
        <v>36</v>
      </c>
      <c r="AX2312" s="13" t="s">
        <v>75</v>
      </c>
      <c r="AY2312" s="243" t="s">
        <v>183</v>
      </c>
    </row>
    <row r="2313" s="13" customFormat="1">
      <c r="A2313" s="13"/>
      <c r="B2313" s="233"/>
      <c r="C2313" s="234"/>
      <c r="D2313" s="235" t="s">
        <v>194</v>
      </c>
      <c r="E2313" s="236" t="s">
        <v>19</v>
      </c>
      <c r="F2313" s="237" t="s">
        <v>188</v>
      </c>
      <c r="G2313" s="234"/>
      <c r="H2313" s="236" t="s">
        <v>19</v>
      </c>
      <c r="I2313" s="238"/>
      <c r="J2313" s="234"/>
      <c r="K2313" s="234"/>
      <c r="L2313" s="239"/>
      <c r="M2313" s="240"/>
      <c r="N2313" s="241"/>
      <c r="O2313" s="241"/>
      <c r="P2313" s="241"/>
      <c r="Q2313" s="241"/>
      <c r="R2313" s="241"/>
      <c r="S2313" s="241"/>
      <c r="T2313" s="24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3" t="s">
        <v>194</v>
      </c>
      <c r="AU2313" s="243" t="s">
        <v>84</v>
      </c>
      <c r="AV2313" s="13" t="s">
        <v>82</v>
      </c>
      <c r="AW2313" s="13" t="s">
        <v>36</v>
      </c>
      <c r="AX2313" s="13" t="s">
        <v>75</v>
      </c>
      <c r="AY2313" s="243" t="s">
        <v>183</v>
      </c>
    </row>
    <row r="2314" s="14" customFormat="1">
      <c r="A2314" s="14"/>
      <c r="B2314" s="244"/>
      <c r="C2314" s="245"/>
      <c r="D2314" s="235" t="s">
        <v>194</v>
      </c>
      <c r="E2314" s="246" t="s">
        <v>19</v>
      </c>
      <c r="F2314" s="247" t="s">
        <v>2232</v>
      </c>
      <c r="G2314" s="245"/>
      <c r="H2314" s="248">
        <v>19.199999999999999</v>
      </c>
      <c r="I2314" s="249"/>
      <c r="J2314" s="245"/>
      <c r="K2314" s="245"/>
      <c r="L2314" s="250"/>
      <c r="M2314" s="251"/>
      <c r="N2314" s="252"/>
      <c r="O2314" s="252"/>
      <c r="P2314" s="252"/>
      <c r="Q2314" s="252"/>
      <c r="R2314" s="252"/>
      <c r="S2314" s="252"/>
      <c r="T2314" s="253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4" t="s">
        <v>194</v>
      </c>
      <c r="AU2314" s="254" t="s">
        <v>84</v>
      </c>
      <c r="AV2314" s="14" t="s">
        <v>84</v>
      </c>
      <c r="AW2314" s="14" t="s">
        <v>36</v>
      </c>
      <c r="AX2314" s="14" t="s">
        <v>75</v>
      </c>
      <c r="AY2314" s="254" t="s">
        <v>183</v>
      </c>
    </row>
    <row r="2315" s="13" customFormat="1">
      <c r="A2315" s="13"/>
      <c r="B2315" s="233"/>
      <c r="C2315" s="234"/>
      <c r="D2315" s="235" t="s">
        <v>194</v>
      </c>
      <c r="E2315" s="236" t="s">
        <v>19</v>
      </c>
      <c r="F2315" s="237" t="s">
        <v>2233</v>
      </c>
      <c r="G2315" s="234"/>
      <c r="H2315" s="236" t="s">
        <v>19</v>
      </c>
      <c r="I2315" s="238"/>
      <c r="J2315" s="234"/>
      <c r="K2315" s="234"/>
      <c r="L2315" s="239"/>
      <c r="M2315" s="240"/>
      <c r="N2315" s="241"/>
      <c r="O2315" s="241"/>
      <c r="P2315" s="241"/>
      <c r="Q2315" s="241"/>
      <c r="R2315" s="241"/>
      <c r="S2315" s="241"/>
      <c r="T2315" s="242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3" t="s">
        <v>194</v>
      </c>
      <c r="AU2315" s="243" t="s">
        <v>84</v>
      </c>
      <c r="AV2315" s="13" t="s">
        <v>82</v>
      </c>
      <c r="AW2315" s="13" t="s">
        <v>36</v>
      </c>
      <c r="AX2315" s="13" t="s">
        <v>75</v>
      </c>
      <c r="AY2315" s="243" t="s">
        <v>183</v>
      </c>
    </row>
    <row r="2316" s="13" customFormat="1">
      <c r="A2316" s="13"/>
      <c r="B2316" s="233"/>
      <c r="C2316" s="234"/>
      <c r="D2316" s="235" t="s">
        <v>194</v>
      </c>
      <c r="E2316" s="236" t="s">
        <v>19</v>
      </c>
      <c r="F2316" s="237" t="s">
        <v>188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194</v>
      </c>
      <c r="AU2316" s="243" t="s">
        <v>84</v>
      </c>
      <c r="AV2316" s="13" t="s">
        <v>82</v>
      </c>
      <c r="AW2316" s="13" t="s">
        <v>36</v>
      </c>
      <c r="AX2316" s="13" t="s">
        <v>75</v>
      </c>
      <c r="AY2316" s="243" t="s">
        <v>183</v>
      </c>
    </row>
    <row r="2317" s="14" customFormat="1">
      <c r="A2317" s="14"/>
      <c r="B2317" s="244"/>
      <c r="C2317" s="245"/>
      <c r="D2317" s="235" t="s">
        <v>194</v>
      </c>
      <c r="E2317" s="246" t="s">
        <v>19</v>
      </c>
      <c r="F2317" s="247" t="s">
        <v>2234</v>
      </c>
      <c r="G2317" s="245"/>
      <c r="H2317" s="248">
        <v>25.600000000000001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194</v>
      </c>
      <c r="AU2317" s="254" t="s">
        <v>84</v>
      </c>
      <c r="AV2317" s="14" t="s">
        <v>84</v>
      </c>
      <c r="AW2317" s="14" t="s">
        <v>36</v>
      </c>
      <c r="AX2317" s="14" t="s">
        <v>75</v>
      </c>
      <c r="AY2317" s="254" t="s">
        <v>183</v>
      </c>
    </row>
    <row r="2318" s="15" customFormat="1">
      <c r="A2318" s="15"/>
      <c r="B2318" s="259"/>
      <c r="C2318" s="260"/>
      <c r="D2318" s="235" t="s">
        <v>194</v>
      </c>
      <c r="E2318" s="261" t="s">
        <v>19</v>
      </c>
      <c r="F2318" s="262" t="s">
        <v>320</v>
      </c>
      <c r="G2318" s="260"/>
      <c r="H2318" s="263">
        <v>282.60000000000002</v>
      </c>
      <c r="I2318" s="264"/>
      <c r="J2318" s="260"/>
      <c r="K2318" s="260"/>
      <c r="L2318" s="265"/>
      <c r="M2318" s="266"/>
      <c r="N2318" s="267"/>
      <c r="O2318" s="267"/>
      <c r="P2318" s="267"/>
      <c r="Q2318" s="267"/>
      <c r="R2318" s="267"/>
      <c r="S2318" s="267"/>
      <c r="T2318" s="268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9" t="s">
        <v>194</v>
      </c>
      <c r="AU2318" s="269" t="s">
        <v>84</v>
      </c>
      <c r="AV2318" s="15" t="s">
        <v>190</v>
      </c>
      <c r="AW2318" s="15" t="s">
        <v>36</v>
      </c>
      <c r="AX2318" s="15" t="s">
        <v>82</v>
      </c>
      <c r="AY2318" s="269" t="s">
        <v>183</v>
      </c>
    </row>
    <row r="2319" s="2" customFormat="1" ht="37.8" customHeight="1">
      <c r="A2319" s="40"/>
      <c r="B2319" s="41"/>
      <c r="C2319" s="215" t="s">
        <v>2235</v>
      </c>
      <c r="D2319" s="215" t="s">
        <v>185</v>
      </c>
      <c r="E2319" s="216" t="s">
        <v>2236</v>
      </c>
      <c r="F2319" s="217" t="s">
        <v>2237</v>
      </c>
      <c r="G2319" s="218" t="s">
        <v>256</v>
      </c>
      <c r="H2319" s="219">
        <v>31.161000000000001</v>
      </c>
      <c r="I2319" s="220"/>
      <c r="J2319" s="221">
        <f>ROUND(I2319*H2319,2)</f>
        <v>0</v>
      </c>
      <c r="K2319" s="217" t="s">
        <v>189</v>
      </c>
      <c r="L2319" s="46"/>
      <c r="M2319" s="222" t="s">
        <v>19</v>
      </c>
      <c r="N2319" s="223" t="s">
        <v>46</v>
      </c>
      <c r="O2319" s="86"/>
      <c r="P2319" s="224">
        <f>O2319*H2319</f>
        <v>0</v>
      </c>
      <c r="Q2319" s="224">
        <v>0</v>
      </c>
      <c r="R2319" s="224">
        <f>Q2319*H2319</f>
        <v>0</v>
      </c>
      <c r="S2319" s="224">
        <v>0</v>
      </c>
      <c r="T2319" s="225">
        <f>S2319*H2319</f>
        <v>0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26" t="s">
        <v>277</v>
      </c>
      <c r="AT2319" s="226" t="s">
        <v>185</v>
      </c>
      <c r="AU2319" s="226" t="s">
        <v>84</v>
      </c>
      <c r="AY2319" s="19" t="s">
        <v>183</v>
      </c>
      <c r="BE2319" s="227">
        <f>IF(N2319="základní",J2319,0)</f>
        <v>0</v>
      </c>
      <c r="BF2319" s="227">
        <f>IF(N2319="snížená",J2319,0)</f>
        <v>0</v>
      </c>
      <c r="BG2319" s="227">
        <f>IF(N2319="zákl. přenesená",J2319,0)</f>
        <v>0</v>
      </c>
      <c r="BH2319" s="227">
        <f>IF(N2319="sníž. přenesená",J2319,0)</f>
        <v>0</v>
      </c>
      <c r="BI2319" s="227">
        <f>IF(N2319="nulová",J2319,0)</f>
        <v>0</v>
      </c>
      <c r="BJ2319" s="19" t="s">
        <v>82</v>
      </c>
      <c r="BK2319" s="227">
        <f>ROUND(I2319*H2319,2)</f>
        <v>0</v>
      </c>
      <c r="BL2319" s="19" t="s">
        <v>277</v>
      </c>
      <c r="BM2319" s="226" t="s">
        <v>2238</v>
      </c>
    </row>
    <row r="2320" s="2" customFormat="1">
      <c r="A2320" s="40"/>
      <c r="B2320" s="41"/>
      <c r="C2320" s="42"/>
      <c r="D2320" s="228" t="s">
        <v>192</v>
      </c>
      <c r="E2320" s="42"/>
      <c r="F2320" s="229" t="s">
        <v>2239</v>
      </c>
      <c r="G2320" s="42"/>
      <c r="H2320" s="42"/>
      <c r="I2320" s="230"/>
      <c r="J2320" s="42"/>
      <c r="K2320" s="42"/>
      <c r="L2320" s="46"/>
      <c r="M2320" s="231"/>
      <c r="N2320" s="232"/>
      <c r="O2320" s="86"/>
      <c r="P2320" s="86"/>
      <c r="Q2320" s="86"/>
      <c r="R2320" s="86"/>
      <c r="S2320" s="86"/>
      <c r="T2320" s="87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T2320" s="19" t="s">
        <v>192</v>
      </c>
      <c r="AU2320" s="19" t="s">
        <v>84</v>
      </c>
    </row>
    <row r="2321" s="12" customFormat="1" ht="22.8" customHeight="1">
      <c r="A2321" s="12"/>
      <c r="B2321" s="199"/>
      <c r="C2321" s="200"/>
      <c r="D2321" s="201" t="s">
        <v>74</v>
      </c>
      <c r="E2321" s="213" t="s">
        <v>1004</v>
      </c>
      <c r="F2321" s="213" t="s">
        <v>1005</v>
      </c>
      <c r="G2321" s="200"/>
      <c r="H2321" s="200"/>
      <c r="I2321" s="203"/>
      <c r="J2321" s="214">
        <f>BK2321</f>
        <v>0</v>
      </c>
      <c r="K2321" s="200"/>
      <c r="L2321" s="205"/>
      <c r="M2321" s="206"/>
      <c r="N2321" s="207"/>
      <c r="O2321" s="207"/>
      <c r="P2321" s="208">
        <f>SUM(P2322:P2380)</f>
        <v>0</v>
      </c>
      <c r="Q2321" s="207"/>
      <c r="R2321" s="208">
        <f>SUM(R2322:R2380)</f>
        <v>4.9204000000000008</v>
      </c>
      <c r="S2321" s="207"/>
      <c r="T2321" s="209">
        <f>SUM(T2322:T2380)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10" t="s">
        <v>84</v>
      </c>
      <c r="AT2321" s="211" t="s">
        <v>74</v>
      </c>
      <c r="AU2321" s="211" t="s">
        <v>82</v>
      </c>
      <c r="AY2321" s="210" t="s">
        <v>183</v>
      </c>
      <c r="BK2321" s="212">
        <f>SUM(BK2322:BK2380)</f>
        <v>0</v>
      </c>
    </row>
    <row r="2322" s="2" customFormat="1" ht="37.8" customHeight="1">
      <c r="A2322" s="40"/>
      <c r="B2322" s="41"/>
      <c r="C2322" s="215" t="s">
        <v>1006</v>
      </c>
      <c r="D2322" s="215" t="s">
        <v>185</v>
      </c>
      <c r="E2322" s="216" t="s">
        <v>1007</v>
      </c>
      <c r="F2322" s="217" t="s">
        <v>1008</v>
      </c>
      <c r="G2322" s="218" t="s">
        <v>438</v>
      </c>
      <c r="H2322" s="219">
        <v>17.100000000000001</v>
      </c>
      <c r="I2322" s="220"/>
      <c r="J2322" s="221">
        <f>ROUND(I2322*H2322,2)</f>
        <v>0</v>
      </c>
      <c r="K2322" s="217" t="s">
        <v>19</v>
      </c>
      <c r="L2322" s="46"/>
      <c r="M2322" s="222" t="s">
        <v>19</v>
      </c>
      <c r="N2322" s="223" t="s">
        <v>46</v>
      </c>
      <c r="O2322" s="86"/>
      <c r="P2322" s="224">
        <f>O2322*H2322</f>
        <v>0</v>
      </c>
      <c r="Q2322" s="224">
        <v>0.0080000000000000002</v>
      </c>
      <c r="R2322" s="224">
        <f>Q2322*H2322</f>
        <v>0.13680000000000001</v>
      </c>
      <c r="S2322" s="224">
        <v>0</v>
      </c>
      <c r="T2322" s="225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6" t="s">
        <v>277</v>
      </c>
      <c r="AT2322" s="226" t="s">
        <v>185</v>
      </c>
      <c r="AU2322" s="226" t="s">
        <v>84</v>
      </c>
      <c r="AY2322" s="19" t="s">
        <v>183</v>
      </c>
      <c r="BE2322" s="227">
        <f>IF(N2322="základní",J2322,0)</f>
        <v>0</v>
      </c>
      <c r="BF2322" s="227">
        <f>IF(N2322="snížená",J2322,0)</f>
        <v>0</v>
      </c>
      <c r="BG2322" s="227">
        <f>IF(N2322="zákl. přenesená",J2322,0)</f>
        <v>0</v>
      </c>
      <c r="BH2322" s="227">
        <f>IF(N2322="sníž. přenesená",J2322,0)</f>
        <v>0</v>
      </c>
      <c r="BI2322" s="227">
        <f>IF(N2322="nulová",J2322,0)</f>
        <v>0</v>
      </c>
      <c r="BJ2322" s="19" t="s">
        <v>82</v>
      </c>
      <c r="BK2322" s="227">
        <f>ROUND(I2322*H2322,2)</f>
        <v>0</v>
      </c>
      <c r="BL2322" s="19" t="s">
        <v>277</v>
      </c>
      <c r="BM2322" s="226" t="s">
        <v>1009</v>
      </c>
    </row>
    <row r="2323" s="2" customFormat="1">
      <c r="A2323" s="40"/>
      <c r="B2323" s="41"/>
      <c r="C2323" s="42"/>
      <c r="D2323" s="235" t="s">
        <v>274</v>
      </c>
      <c r="E2323" s="42"/>
      <c r="F2323" s="255" t="s">
        <v>1010</v>
      </c>
      <c r="G2323" s="42"/>
      <c r="H2323" s="42"/>
      <c r="I2323" s="230"/>
      <c r="J2323" s="42"/>
      <c r="K2323" s="42"/>
      <c r="L2323" s="46"/>
      <c r="M2323" s="231"/>
      <c r="N2323" s="232"/>
      <c r="O2323" s="86"/>
      <c r="P2323" s="86"/>
      <c r="Q2323" s="86"/>
      <c r="R2323" s="86"/>
      <c r="S2323" s="86"/>
      <c r="T2323" s="87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9" t="s">
        <v>274</v>
      </c>
      <c r="AU2323" s="19" t="s">
        <v>84</v>
      </c>
    </row>
    <row r="2324" s="14" customFormat="1">
      <c r="A2324" s="14"/>
      <c r="B2324" s="244"/>
      <c r="C2324" s="245"/>
      <c r="D2324" s="235" t="s">
        <v>194</v>
      </c>
      <c r="E2324" s="246" t="s">
        <v>19</v>
      </c>
      <c r="F2324" s="247" t="s">
        <v>338</v>
      </c>
      <c r="G2324" s="245"/>
      <c r="H2324" s="248">
        <v>20</v>
      </c>
      <c r="I2324" s="249"/>
      <c r="J2324" s="245"/>
      <c r="K2324" s="245"/>
      <c r="L2324" s="250"/>
      <c r="M2324" s="251"/>
      <c r="N2324" s="252"/>
      <c r="O2324" s="252"/>
      <c r="P2324" s="252"/>
      <c r="Q2324" s="252"/>
      <c r="R2324" s="252"/>
      <c r="S2324" s="252"/>
      <c r="T2324" s="25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4" t="s">
        <v>194</v>
      </c>
      <c r="AU2324" s="254" t="s">
        <v>84</v>
      </c>
      <c r="AV2324" s="14" t="s">
        <v>84</v>
      </c>
      <c r="AW2324" s="14" t="s">
        <v>36</v>
      </c>
      <c r="AX2324" s="14" t="s">
        <v>75</v>
      </c>
      <c r="AY2324" s="254" t="s">
        <v>183</v>
      </c>
    </row>
    <row r="2325" s="14" customFormat="1">
      <c r="A2325" s="14"/>
      <c r="B2325" s="244"/>
      <c r="C2325" s="245"/>
      <c r="D2325" s="235" t="s">
        <v>194</v>
      </c>
      <c r="E2325" s="246" t="s">
        <v>19</v>
      </c>
      <c r="F2325" s="247" t="s">
        <v>2240</v>
      </c>
      <c r="G2325" s="245"/>
      <c r="H2325" s="248">
        <v>-2.8999999999999999</v>
      </c>
      <c r="I2325" s="249"/>
      <c r="J2325" s="245"/>
      <c r="K2325" s="245"/>
      <c r="L2325" s="250"/>
      <c r="M2325" s="251"/>
      <c r="N2325" s="252"/>
      <c r="O2325" s="252"/>
      <c r="P2325" s="252"/>
      <c r="Q2325" s="252"/>
      <c r="R2325" s="252"/>
      <c r="S2325" s="252"/>
      <c r="T2325" s="253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4" t="s">
        <v>194</v>
      </c>
      <c r="AU2325" s="254" t="s">
        <v>84</v>
      </c>
      <c r="AV2325" s="14" t="s">
        <v>84</v>
      </c>
      <c r="AW2325" s="14" t="s">
        <v>36</v>
      </c>
      <c r="AX2325" s="14" t="s">
        <v>75</v>
      </c>
      <c r="AY2325" s="254" t="s">
        <v>183</v>
      </c>
    </row>
    <row r="2326" s="15" customFormat="1">
      <c r="A2326" s="15"/>
      <c r="B2326" s="259"/>
      <c r="C2326" s="260"/>
      <c r="D2326" s="235" t="s">
        <v>194</v>
      </c>
      <c r="E2326" s="261" t="s">
        <v>19</v>
      </c>
      <c r="F2326" s="262" t="s">
        <v>320</v>
      </c>
      <c r="G2326" s="260"/>
      <c r="H2326" s="263">
        <v>17.100000000000001</v>
      </c>
      <c r="I2326" s="264"/>
      <c r="J2326" s="260"/>
      <c r="K2326" s="260"/>
      <c r="L2326" s="265"/>
      <c r="M2326" s="266"/>
      <c r="N2326" s="267"/>
      <c r="O2326" s="267"/>
      <c r="P2326" s="267"/>
      <c r="Q2326" s="267"/>
      <c r="R2326" s="267"/>
      <c r="S2326" s="267"/>
      <c r="T2326" s="268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9" t="s">
        <v>194</v>
      </c>
      <c r="AU2326" s="269" t="s">
        <v>84</v>
      </c>
      <c r="AV2326" s="15" t="s">
        <v>190</v>
      </c>
      <c r="AW2326" s="15" t="s">
        <v>36</v>
      </c>
      <c r="AX2326" s="15" t="s">
        <v>82</v>
      </c>
      <c r="AY2326" s="269" t="s">
        <v>183</v>
      </c>
    </row>
    <row r="2327" s="2" customFormat="1" ht="37.8" customHeight="1">
      <c r="A2327" s="40"/>
      <c r="B2327" s="41"/>
      <c r="C2327" s="215" t="s">
        <v>2241</v>
      </c>
      <c r="D2327" s="215" t="s">
        <v>185</v>
      </c>
      <c r="E2327" s="216" t="s">
        <v>2242</v>
      </c>
      <c r="F2327" s="217" t="s">
        <v>2243</v>
      </c>
      <c r="G2327" s="218" t="s">
        <v>438</v>
      </c>
      <c r="H2327" s="219">
        <v>23</v>
      </c>
      <c r="I2327" s="220"/>
      <c r="J2327" s="221">
        <f>ROUND(I2327*H2327,2)</f>
        <v>0</v>
      </c>
      <c r="K2327" s="217" t="s">
        <v>19</v>
      </c>
      <c r="L2327" s="46"/>
      <c r="M2327" s="222" t="s">
        <v>19</v>
      </c>
      <c r="N2327" s="223" t="s">
        <v>46</v>
      </c>
      <c r="O2327" s="86"/>
      <c r="P2327" s="224">
        <f>O2327*H2327</f>
        <v>0</v>
      </c>
      <c r="Q2327" s="224">
        <v>0.0080000000000000002</v>
      </c>
      <c r="R2327" s="224">
        <f>Q2327*H2327</f>
        <v>0.184</v>
      </c>
      <c r="S2327" s="224">
        <v>0</v>
      </c>
      <c r="T2327" s="225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6" t="s">
        <v>277</v>
      </c>
      <c r="AT2327" s="226" t="s">
        <v>185</v>
      </c>
      <c r="AU2327" s="226" t="s">
        <v>84</v>
      </c>
      <c r="AY2327" s="19" t="s">
        <v>183</v>
      </c>
      <c r="BE2327" s="227">
        <f>IF(N2327="základní",J2327,0)</f>
        <v>0</v>
      </c>
      <c r="BF2327" s="227">
        <f>IF(N2327="snížená",J2327,0)</f>
        <v>0</v>
      </c>
      <c r="BG2327" s="227">
        <f>IF(N2327="zákl. přenesená",J2327,0)</f>
        <v>0</v>
      </c>
      <c r="BH2327" s="227">
        <f>IF(N2327="sníž. přenesená",J2327,0)</f>
        <v>0</v>
      </c>
      <c r="BI2327" s="227">
        <f>IF(N2327="nulová",J2327,0)</f>
        <v>0</v>
      </c>
      <c r="BJ2327" s="19" t="s">
        <v>82</v>
      </c>
      <c r="BK2327" s="227">
        <f>ROUND(I2327*H2327,2)</f>
        <v>0</v>
      </c>
      <c r="BL2327" s="19" t="s">
        <v>277</v>
      </c>
      <c r="BM2327" s="226" t="s">
        <v>2244</v>
      </c>
    </row>
    <row r="2328" s="2" customFormat="1">
      <c r="A2328" s="40"/>
      <c r="B2328" s="41"/>
      <c r="C2328" s="42"/>
      <c r="D2328" s="235" t="s">
        <v>274</v>
      </c>
      <c r="E2328" s="42"/>
      <c r="F2328" s="255" t="s">
        <v>2245</v>
      </c>
      <c r="G2328" s="42"/>
      <c r="H2328" s="42"/>
      <c r="I2328" s="230"/>
      <c r="J2328" s="42"/>
      <c r="K2328" s="42"/>
      <c r="L2328" s="46"/>
      <c r="M2328" s="231"/>
      <c r="N2328" s="232"/>
      <c r="O2328" s="86"/>
      <c r="P2328" s="86"/>
      <c r="Q2328" s="86"/>
      <c r="R2328" s="86"/>
      <c r="S2328" s="86"/>
      <c r="T2328" s="87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9" t="s">
        <v>274</v>
      </c>
      <c r="AU2328" s="19" t="s">
        <v>84</v>
      </c>
    </row>
    <row r="2329" s="2" customFormat="1" ht="24.15" customHeight="1">
      <c r="A2329" s="40"/>
      <c r="B2329" s="41"/>
      <c r="C2329" s="215" t="s">
        <v>1013</v>
      </c>
      <c r="D2329" s="215" t="s">
        <v>185</v>
      </c>
      <c r="E2329" s="216" t="s">
        <v>1014</v>
      </c>
      <c r="F2329" s="217" t="s">
        <v>1015</v>
      </c>
      <c r="G2329" s="218" t="s">
        <v>438</v>
      </c>
      <c r="H2329" s="219">
        <v>25.699999999999999</v>
      </c>
      <c r="I2329" s="220"/>
      <c r="J2329" s="221">
        <f>ROUND(I2329*H2329,2)</f>
        <v>0</v>
      </c>
      <c r="K2329" s="217" t="s">
        <v>19</v>
      </c>
      <c r="L2329" s="46"/>
      <c r="M2329" s="222" t="s">
        <v>19</v>
      </c>
      <c r="N2329" s="223" t="s">
        <v>46</v>
      </c>
      <c r="O2329" s="86"/>
      <c r="P2329" s="224">
        <f>O2329*H2329</f>
        <v>0</v>
      </c>
      <c r="Q2329" s="224">
        <v>0.0080000000000000002</v>
      </c>
      <c r="R2329" s="224">
        <f>Q2329*H2329</f>
        <v>0.20560000000000001</v>
      </c>
      <c r="S2329" s="224">
        <v>0</v>
      </c>
      <c r="T2329" s="225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6" t="s">
        <v>277</v>
      </c>
      <c r="AT2329" s="226" t="s">
        <v>185</v>
      </c>
      <c r="AU2329" s="226" t="s">
        <v>84</v>
      </c>
      <c r="AY2329" s="19" t="s">
        <v>183</v>
      </c>
      <c r="BE2329" s="227">
        <f>IF(N2329="základní",J2329,0)</f>
        <v>0</v>
      </c>
      <c r="BF2329" s="227">
        <f>IF(N2329="snížená",J2329,0)</f>
        <v>0</v>
      </c>
      <c r="BG2329" s="227">
        <f>IF(N2329="zákl. přenesená",J2329,0)</f>
        <v>0</v>
      </c>
      <c r="BH2329" s="227">
        <f>IF(N2329="sníž. přenesená",J2329,0)</f>
        <v>0</v>
      </c>
      <c r="BI2329" s="227">
        <f>IF(N2329="nulová",J2329,0)</f>
        <v>0</v>
      </c>
      <c r="BJ2329" s="19" t="s">
        <v>82</v>
      </c>
      <c r="BK2329" s="227">
        <f>ROUND(I2329*H2329,2)</f>
        <v>0</v>
      </c>
      <c r="BL2329" s="19" t="s">
        <v>277</v>
      </c>
      <c r="BM2329" s="226" t="s">
        <v>1016</v>
      </c>
    </row>
    <row r="2330" s="2" customFormat="1">
      <c r="A2330" s="40"/>
      <c r="B2330" s="41"/>
      <c r="C2330" s="42"/>
      <c r="D2330" s="235" t="s">
        <v>274</v>
      </c>
      <c r="E2330" s="42"/>
      <c r="F2330" s="255" t="s">
        <v>1017</v>
      </c>
      <c r="G2330" s="42"/>
      <c r="H2330" s="42"/>
      <c r="I2330" s="230"/>
      <c r="J2330" s="42"/>
      <c r="K2330" s="42"/>
      <c r="L2330" s="46"/>
      <c r="M2330" s="231"/>
      <c r="N2330" s="232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274</v>
      </c>
      <c r="AU2330" s="19" t="s">
        <v>84</v>
      </c>
    </row>
    <row r="2331" s="14" customFormat="1">
      <c r="A2331" s="14"/>
      <c r="B2331" s="244"/>
      <c r="C2331" s="245"/>
      <c r="D2331" s="235" t="s">
        <v>194</v>
      </c>
      <c r="E2331" s="246" t="s">
        <v>19</v>
      </c>
      <c r="F2331" s="247" t="s">
        <v>365</v>
      </c>
      <c r="G2331" s="245"/>
      <c r="H2331" s="248">
        <v>30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194</v>
      </c>
      <c r="AU2331" s="254" t="s">
        <v>84</v>
      </c>
      <c r="AV2331" s="14" t="s">
        <v>84</v>
      </c>
      <c r="AW2331" s="14" t="s">
        <v>36</v>
      </c>
      <c r="AX2331" s="14" t="s">
        <v>75</v>
      </c>
      <c r="AY2331" s="254" t="s">
        <v>183</v>
      </c>
    </row>
    <row r="2332" s="14" customFormat="1">
      <c r="A2332" s="14"/>
      <c r="B2332" s="244"/>
      <c r="C2332" s="245"/>
      <c r="D2332" s="235" t="s">
        <v>194</v>
      </c>
      <c r="E2332" s="246" t="s">
        <v>19</v>
      </c>
      <c r="F2332" s="247" t="s">
        <v>2246</v>
      </c>
      <c r="G2332" s="245"/>
      <c r="H2332" s="248">
        <v>-4.2999999999999998</v>
      </c>
      <c r="I2332" s="249"/>
      <c r="J2332" s="245"/>
      <c r="K2332" s="245"/>
      <c r="L2332" s="250"/>
      <c r="M2332" s="251"/>
      <c r="N2332" s="252"/>
      <c r="O2332" s="252"/>
      <c r="P2332" s="252"/>
      <c r="Q2332" s="252"/>
      <c r="R2332" s="252"/>
      <c r="S2332" s="252"/>
      <c r="T2332" s="253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4" t="s">
        <v>194</v>
      </c>
      <c r="AU2332" s="254" t="s">
        <v>84</v>
      </c>
      <c r="AV2332" s="14" t="s">
        <v>84</v>
      </c>
      <c r="AW2332" s="14" t="s">
        <v>36</v>
      </c>
      <c r="AX2332" s="14" t="s">
        <v>75</v>
      </c>
      <c r="AY2332" s="254" t="s">
        <v>183</v>
      </c>
    </row>
    <row r="2333" s="15" customFormat="1">
      <c r="A2333" s="15"/>
      <c r="B2333" s="259"/>
      <c r="C2333" s="260"/>
      <c r="D2333" s="235" t="s">
        <v>194</v>
      </c>
      <c r="E2333" s="261" t="s">
        <v>19</v>
      </c>
      <c r="F2333" s="262" t="s">
        <v>320</v>
      </c>
      <c r="G2333" s="260"/>
      <c r="H2333" s="263">
        <v>25.699999999999999</v>
      </c>
      <c r="I2333" s="264"/>
      <c r="J2333" s="260"/>
      <c r="K2333" s="260"/>
      <c r="L2333" s="265"/>
      <c r="M2333" s="266"/>
      <c r="N2333" s="267"/>
      <c r="O2333" s="267"/>
      <c r="P2333" s="267"/>
      <c r="Q2333" s="267"/>
      <c r="R2333" s="267"/>
      <c r="S2333" s="267"/>
      <c r="T2333" s="268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69" t="s">
        <v>194</v>
      </c>
      <c r="AU2333" s="269" t="s">
        <v>84</v>
      </c>
      <c r="AV2333" s="15" t="s">
        <v>190</v>
      </c>
      <c r="AW2333" s="15" t="s">
        <v>36</v>
      </c>
      <c r="AX2333" s="15" t="s">
        <v>82</v>
      </c>
      <c r="AY2333" s="269" t="s">
        <v>183</v>
      </c>
    </row>
    <row r="2334" s="2" customFormat="1" ht="24.15" customHeight="1">
      <c r="A2334" s="40"/>
      <c r="B2334" s="41"/>
      <c r="C2334" s="215" t="s">
        <v>2247</v>
      </c>
      <c r="D2334" s="215" t="s">
        <v>185</v>
      </c>
      <c r="E2334" s="216" t="s">
        <v>2248</v>
      </c>
      <c r="F2334" s="217" t="s">
        <v>2249</v>
      </c>
      <c r="G2334" s="218" t="s">
        <v>438</v>
      </c>
      <c r="H2334" s="219">
        <v>50</v>
      </c>
      <c r="I2334" s="220"/>
      <c r="J2334" s="221">
        <f>ROUND(I2334*H2334,2)</f>
        <v>0</v>
      </c>
      <c r="K2334" s="217" t="s">
        <v>19</v>
      </c>
      <c r="L2334" s="46"/>
      <c r="M2334" s="222" t="s">
        <v>19</v>
      </c>
      <c r="N2334" s="223" t="s">
        <v>46</v>
      </c>
      <c r="O2334" s="86"/>
      <c r="P2334" s="224">
        <f>O2334*H2334</f>
        <v>0</v>
      </c>
      <c r="Q2334" s="224">
        <v>0.0080000000000000002</v>
      </c>
      <c r="R2334" s="224">
        <f>Q2334*H2334</f>
        <v>0.40000000000000002</v>
      </c>
      <c r="S2334" s="224">
        <v>0</v>
      </c>
      <c r="T2334" s="225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26" t="s">
        <v>277</v>
      </c>
      <c r="AT2334" s="226" t="s">
        <v>185</v>
      </c>
      <c r="AU2334" s="226" t="s">
        <v>84</v>
      </c>
      <c r="AY2334" s="19" t="s">
        <v>183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19" t="s">
        <v>82</v>
      </c>
      <c r="BK2334" s="227">
        <f>ROUND(I2334*H2334,2)</f>
        <v>0</v>
      </c>
      <c r="BL2334" s="19" t="s">
        <v>277</v>
      </c>
      <c r="BM2334" s="226" t="s">
        <v>2250</v>
      </c>
    </row>
    <row r="2335" s="2" customFormat="1">
      <c r="A2335" s="40"/>
      <c r="B2335" s="41"/>
      <c r="C2335" s="42"/>
      <c r="D2335" s="235" t="s">
        <v>274</v>
      </c>
      <c r="E2335" s="42"/>
      <c r="F2335" s="255" t="s">
        <v>2251</v>
      </c>
      <c r="G2335" s="42"/>
      <c r="H2335" s="42"/>
      <c r="I2335" s="230"/>
      <c r="J2335" s="42"/>
      <c r="K2335" s="42"/>
      <c r="L2335" s="46"/>
      <c r="M2335" s="231"/>
      <c r="N2335" s="232"/>
      <c r="O2335" s="86"/>
      <c r="P2335" s="86"/>
      <c r="Q2335" s="86"/>
      <c r="R2335" s="86"/>
      <c r="S2335" s="86"/>
      <c r="T2335" s="87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9" t="s">
        <v>274</v>
      </c>
      <c r="AU2335" s="19" t="s">
        <v>84</v>
      </c>
    </row>
    <row r="2336" s="2" customFormat="1" ht="16.5" customHeight="1">
      <c r="A2336" s="40"/>
      <c r="B2336" s="41"/>
      <c r="C2336" s="215" t="s">
        <v>2252</v>
      </c>
      <c r="D2336" s="215" t="s">
        <v>185</v>
      </c>
      <c r="E2336" s="216" t="s">
        <v>2253</v>
      </c>
      <c r="F2336" s="217" t="s">
        <v>2254</v>
      </c>
      <c r="G2336" s="218" t="s">
        <v>438</v>
      </c>
      <c r="H2336" s="219">
        <v>14</v>
      </c>
      <c r="I2336" s="220"/>
      <c r="J2336" s="221">
        <f>ROUND(I2336*H2336,2)</f>
        <v>0</v>
      </c>
      <c r="K2336" s="217" t="s">
        <v>19</v>
      </c>
      <c r="L2336" s="46"/>
      <c r="M2336" s="222" t="s">
        <v>19</v>
      </c>
      <c r="N2336" s="223" t="s">
        <v>46</v>
      </c>
      <c r="O2336" s="86"/>
      <c r="P2336" s="224">
        <f>O2336*H2336</f>
        <v>0</v>
      </c>
      <c r="Q2336" s="224">
        <v>0.014999999999999999</v>
      </c>
      <c r="R2336" s="224">
        <f>Q2336*H2336</f>
        <v>0.20999999999999999</v>
      </c>
      <c r="S2336" s="224">
        <v>0</v>
      </c>
      <c r="T2336" s="225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26" t="s">
        <v>277</v>
      </c>
      <c r="AT2336" s="226" t="s">
        <v>185</v>
      </c>
      <c r="AU2336" s="226" t="s">
        <v>84</v>
      </c>
      <c r="AY2336" s="19" t="s">
        <v>183</v>
      </c>
      <c r="BE2336" s="227">
        <f>IF(N2336="základní",J2336,0)</f>
        <v>0</v>
      </c>
      <c r="BF2336" s="227">
        <f>IF(N2336="snížená",J2336,0)</f>
        <v>0</v>
      </c>
      <c r="BG2336" s="227">
        <f>IF(N2336="zákl. přenesená",J2336,0)</f>
        <v>0</v>
      </c>
      <c r="BH2336" s="227">
        <f>IF(N2336="sníž. přenesená",J2336,0)</f>
        <v>0</v>
      </c>
      <c r="BI2336" s="227">
        <f>IF(N2336="nulová",J2336,0)</f>
        <v>0</v>
      </c>
      <c r="BJ2336" s="19" t="s">
        <v>82</v>
      </c>
      <c r="BK2336" s="227">
        <f>ROUND(I2336*H2336,2)</f>
        <v>0</v>
      </c>
      <c r="BL2336" s="19" t="s">
        <v>277</v>
      </c>
      <c r="BM2336" s="226" t="s">
        <v>2255</v>
      </c>
    </row>
    <row r="2337" s="2" customFormat="1">
      <c r="A2337" s="40"/>
      <c r="B2337" s="41"/>
      <c r="C2337" s="42"/>
      <c r="D2337" s="235" t="s">
        <v>274</v>
      </c>
      <c r="E2337" s="42"/>
      <c r="F2337" s="255" t="s">
        <v>2256</v>
      </c>
      <c r="G2337" s="42"/>
      <c r="H2337" s="42"/>
      <c r="I2337" s="230"/>
      <c r="J2337" s="42"/>
      <c r="K2337" s="42"/>
      <c r="L2337" s="46"/>
      <c r="M2337" s="231"/>
      <c r="N2337" s="232"/>
      <c r="O2337" s="86"/>
      <c r="P2337" s="86"/>
      <c r="Q2337" s="86"/>
      <c r="R2337" s="86"/>
      <c r="S2337" s="86"/>
      <c r="T2337" s="87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274</v>
      </c>
      <c r="AU2337" s="19" t="s">
        <v>84</v>
      </c>
    </row>
    <row r="2338" s="2" customFormat="1" ht="21.75" customHeight="1">
      <c r="A2338" s="40"/>
      <c r="B2338" s="41"/>
      <c r="C2338" s="215" t="s">
        <v>2257</v>
      </c>
      <c r="D2338" s="215" t="s">
        <v>185</v>
      </c>
      <c r="E2338" s="216" t="s">
        <v>2258</v>
      </c>
      <c r="F2338" s="217" t="s">
        <v>2259</v>
      </c>
      <c r="G2338" s="218" t="s">
        <v>438</v>
      </c>
      <c r="H2338" s="219">
        <v>16</v>
      </c>
      <c r="I2338" s="220"/>
      <c r="J2338" s="221">
        <f>ROUND(I2338*H2338,2)</f>
        <v>0</v>
      </c>
      <c r="K2338" s="217" t="s">
        <v>19</v>
      </c>
      <c r="L2338" s="46"/>
      <c r="M2338" s="222" t="s">
        <v>19</v>
      </c>
      <c r="N2338" s="223" t="s">
        <v>46</v>
      </c>
      <c r="O2338" s="86"/>
      <c r="P2338" s="224">
        <f>O2338*H2338</f>
        <v>0</v>
      </c>
      <c r="Q2338" s="224">
        <v>0.010999999999999999</v>
      </c>
      <c r="R2338" s="224">
        <f>Q2338*H2338</f>
        <v>0.17599999999999999</v>
      </c>
      <c r="S2338" s="224">
        <v>0</v>
      </c>
      <c r="T2338" s="225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6" t="s">
        <v>277</v>
      </c>
      <c r="AT2338" s="226" t="s">
        <v>185</v>
      </c>
      <c r="AU2338" s="226" t="s">
        <v>84</v>
      </c>
      <c r="AY2338" s="19" t="s">
        <v>183</v>
      </c>
      <c r="BE2338" s="227">
        <f>IF(N2338="základní",J2338,0)</f>
        <v>0</v>
      </c>
      <c r="BF2338" s="227">
        <f>IF(N2338="snížená",J2338,0)</f>
        <v>0</v>
      </c>
      <c r="BG2338" s="227">
        <f>IF(N2338="zákl. přenesená",J2338,0)</f>
        <v>0</v>
      </c>
      <c r="BH2338" s="227">
        <f>IF(N2338="sníž. přenesená",J2338,0)</f>
        <v>0</v>
      </c>
      <c r="BI2338" s="227">
        <f>IF(N2338="nulová",J2338,0)</f>
        <v>0</v>
      </c>
      <c r="BJ2338" s="19" t="s">
        <v>82</v>
      </c>
      <c r="BK2338" s="227">
        <f>ROUND(I2338*H2338,2)</f>
        <v>0</v>
      </c>
      <c r="BL2338" s="19" t="s">
        <v>277</v>
      </c>
      <c r="BM2338" s="226" t="s">
        <v>2260</v>
      </c>
    </row>
    <row r="2339" s="2" customFormat="1">
      <c r="A2339" s="40"/>
      <c r="B2339" s="41"/>
      <c r="C2339" s="42"/>
      <c r="D2339" s="235" t="s">
        <v>274</v>
      </c>
      <c r="E2339" s="42"/>
      <c r="F2339" s="255" t="s">
        <v>2261</v>
      </c>
      <c r="G2339" s="42"/>
      <c r="H2339" s="42"/>
      <c r="I2339" s="230"/>
      <c r="J2339" s="42"/>
      <c r="K2339" s="42"/>
      <c r="L2339" s="46"/>
      <c r="M2339" s="231"/>
      <c r="N2339" s="232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274</v>
      </c>
      <c r="AU2339" s="19" t="s">
        <v>84</v>
      </c>
    </row>
    <row r="2340" s="2" customFormat="1" ht="21.75" customHeight="1">
      <c r="A2340" s="40"/>
      <c r="B2340" s="41"/>
      <c r="C2340" s="215" t="s">
        <v>2262</v>
      </c>
      <c r="D2340" s="215" t="s">
        <v>185</v>
      </c>
      <c r="E2340" s="216" t="s">
        <v>2263</v>
      </c>
      <c r="F2340" s="217" t="s">
        <v>2264</v>
      </c>
      <c r="G2340" s="218" t="s">
        <v>438</v>
      </c>
      <c r="H2340" s="219">
        <v>27</v>
      </c>
      <c r="I2340" s="220"/>
      <c r="J2340" s="221">
        <f>ROUND(I2340*H2340,2)</f>
        <v>0</v>
      </c>
      <c r="K2340" s="217" t="s">
        <v>19</v>
      </c>
      <c r="L2340" s="46"/>
      <c r="M2340" s="222" t="s">
        <v>19</v>
      </c>
      <c r="N2340" s="223" t="s">
        <v>46</v>
      </c>
      <c r="O2340" s="86"/>
      <c r="P2340" s="224">
        <f>O2340*H2340</f>
        <v>0</v>
      </c>
      <c r="Q2340" s="224">
        <v>0.0050000000000000001</v>
      </c>
      <c r="R2340" s="224">
        <f>Q2340*H2340</f>
        <v>0.13500000000000001</v>
      </c>
      <c r="S2340" s="224">
        <v>0</v>
      </c>
      <c r="T2340" s="225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26" t="s">
        <v>277</v>
      </c>
      <c r="AT2340" s="226" t="s">
        <v>185</v>
      </c>
      <c r="AU2340" s="226" t="s">
        <v>84</v>
      </c>
      <c r="AY2340" s="19" t="s">
        <v>183</v>
      </c>
      <c r="BE2340" s="227">
        <f>IF(N2340="základní",J2340,0)</f>
        <v>0</v>
      </c>
      <c r="BF2340" s="227">
        <f>IF(N2340="snížená",J2340,0)</f>
        <v>0</v>
      </c>
      <c r="BG2340" s="227">
        <f>IF(N2340="zákl. přenesená",J2340,0)</f>
        <v>0</v>
      </c>
      <c r="BH2340" s="227">
        <f>IF(N2340="sníž. přenesená",J2340,0)</f>
        <v>0</v>
      </c>
      <c r="BI2340" s="227">
        <f>IF(N2340="nulová",J2340,0)</f>
        <v>0</v>
      </c>
      <c r="BJ2340" s="19" t="s">
        <v>82</v>
      </c>
      <c r="BK2340" s="227">
        <f>ROUND(I2340*H2340,2)</f>
        <v>0</v>
      </c>
      <c r="BL2340" s="19" t="s">
        <v>277</v>
      </c>
      <c r="BM2340" s="226" t="s">
        <v>2265</v>
      </c>
    </row>
    <row r="2341" s="2" customFormat="1">
      <c r="A2341" s="40"/>
      <c r="B2341" s="41"/>
      <c r="C2341" s="42"/>
      <c r="D2341" s="235" t="s">
        <v>274</v>
      </c>
      <c r="E2341" s="42"/>
      <c r="F2341" s="255" t="s">
        <v>2266</v>
      </c>
      <c r="G2341" s="42"/>
      <c r="H2341" s="42"/>
      <c r="I2341" s="230"/>
      <c r="J2341" s="42"/>
      <c r="K2341" s="42"/>
      <c r="L2341" s="46"/>
      <c r="M2341" s="231"/>
      <c r="N2341" s="232"/>
      <c r="O2341" s="86"/>
      <c r="P2341" s="86"/>
      <c r="Q2341" s="86"/>
      <c r="R2341" s="86"/>
      <c r="S2341" s="86"/>
      <c r="T2341" s="87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9" t="s">
        <v>274</v>
      </c>
      <c r="AU2341" s="19" t="s">
        <v>84</v>
      </c>
    </row>
    <row r="2342" s="2" customFormat="1" ht="16.5" customHeight="1">
      <c r="A2342" s="40"/>
      <c r="B2342" s="41"/>
      <c r="C2342" s="215" t="s">
        <v>2267</v>
      </c>
      <c r="D2342" s="215" t="s">
        <v>185</v>
      </c>
      <c r="E2342" s="216" t="s">
        <v>2268</v>
      </c>
      <c r="F2342" s="217" t="s">
        <v>2269</v>
      </c>
      <c r="G2342" s="218" t="s">
        <v>438</v>
      </c>
      <c r="H2342" s="219">
        <v>26</v>
      </c>
      <c r="I2342" s="220"/>
      <c r="J2342" s="221">
        <f>ROUND(I2342*H2342,2)</f>
        <v>0</v>
      </c>
      <c r="K2342" s="217" t="s">
        <v>19</v>
      </c>
      <c r="L2342" s="46"/>
      <c r="M2342" s="222" t="s">
        <v>19</v>
      </c>
      <c r="N2342" s="223" t="s">
        <v>46</v>
      </c>
      <c r="O2342" s="86"/>
      <c r="P2342" s="224">
        <f>O2342*H2342</f>
        <v>0</v>
      </c>
      <c r="Q2342" s="224">
        <v>0.0085000000000000006</v>
      </c>
      <c r="R2342" s="224">
        <f>Q2342*H2342</f>
        <v>0.22100000000000003</v>
      </c>
      <c r="S2342" s="224">
        <v>0</v>
      </c>
      <c r="T2342" s="225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26" t="s">
        <v>277</v>
      </c>
      <c r="AT2342" s="226" t="s">
        <v>185</v>
      </c>
      <c r="AU2342" s="226" t="s">
        <v>84</v>
      </c>
      <c r="AY2342" s="19" t="s">
        <v>183</v>
      </c>
      <c r="BE2342" s="227">
        <f>IF(N2342="základní",J2342,0)</f>
        <v>0</v>
      </c>
      <c r="BF2342" s="227">
        <f>IF(N2342="snížená",J2342,0)</f>
        <v>0</v>
      </c>
      <c r="BG2342" s="227">
        <f>IF(N2342="zákl. přenesená",J2342,0)</f>
        <v>0</v>
      </c>
      <c r="BH2342" s="227">
        <f>IF(N2342="sníž. přenesená",J2342,0)</f>
        <v>0</v>
      </c>
      <c r="BI2342" s="227">
        <f>IF(N2342="nulová",J2342,0)</f>
        <v>0</v>
      </c>
      <c r="BJ2342" s="19" t="s">
        <v>82</v>
      </c>
      <c r="BK2342" s="227">
        <f>ROUND(I2342*H2342,2)</f>
        <v>0</v>
      </c>
      <c r="BL2342" s="19" t="s">
        <v>277</v>
      </c>
      <c r="BM2342" s="226" t="s">
        <v>2270</v>
      </c>
    </row>
    <row r="2343" s="2" customFormat="1">
      <c r="A2343" s="40"/>
      <c r="B2343" s="41"/>
      <c r="C2343" s="42"/>
      <c r="D2343" s="235" t="s">
        <v>274</v>
      </c>
      <c r="E2343" s="42"/>
      <c r="F2343" s="255" t="s">
        <v>2271</v>
      </c>
      <c r="G2343" s="42"/>
      <c r="H2343" s="42"/>
      <c r="I2343" s="230"/>
      <c r="J2343" s="42"/>
      <c r="K2343" s="42"/>
      <c r="L2343" s="46"/>
      <c r="M2343" s="231"/>
      <c r="N2343" s="232"/>
      <c r="O2343" s="86"/>
      <c r="P2343" s="86"/>
      <c r="Q2343" s="86"/>
      <c r="R2343" s="86"/>
      <c r="S2343" s="86"/>
      <c r="T2343" s="87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T2343" s="19" t="s">
        <v>274</v>
      </c>
      <c r="AU2343" s="19" t="s">
        <v>84</v>
      </c>
    </row>
    <row r="2344" s="2" customFormat="1" ht="16.5" customHeight="1">
      <c r="A2344" s="40"/>
      <c r="B2344" s="41"/>
      <c r="C2344" s="215" t="s">
        <v>2272</v>
      </c>
      <c r="D2344" s="215" t="s">
        <v>185</v>
      </c>
      <c r="E2344" s="216" t="s">
        <v>2273</v>
      </c>
      <c r="F2344" s="217" t="s">
        <v>2274</v>
      </c>
      <c r="G2344" s="218" t="s">
        <v>438</v>
      </c>
      <c r="H2344" s="219">
        <v>50</v>
      </c>
      <c r="I2344" s="220"/>
      <c r="J2344" s="221">
        <f>ROUND(I2344*H2344,2)</f>
        <v>0</v>
      </c>
      <c r="K2344" s="217" t="s">
        <v>19</v>
      </c>
      <c r="L2344" s="46"/>
      <c r="M2344" s="222" t="s">
        <v>19</v>
      </c>
      <c r="N2344" s="223" t="s">
        <v>46</v>
      </c>
      <c r="O2344" s="86"/>
      <c r="P2344" s="224">
        <f>O2344*H2344</f>
        <v>0</v>
      </c>
      <c r="Q2344" s="224">
        <v>0.01</v>
      </c>
      <c r="R2344" s="224">
        <f>Q2344*H2344</f>
        <v>0.5</v>
      </c>
      <c r="S2344" s="224">
        <v>0</v>
      </c>
      <c r="T2344" s="225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277</v>
      </c>
      <c r="AT2344" s="226" t="s">
        <v>185</v>
      </c>
      <c r="AU2344" s="226" t="s">
        <v>84</v>
      </c>
      <c r="AY2344" s="19" t="s">
        <v>183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82</v>
      </c>
      <c r="BK2344" s="227">
        <f>ROUND(I2344*H2344,2)</f>
        <v>0</v>
      </c>
      <c r="BL2344" s="19" t="s">
        <v>277</v>
      </c>
      <c r="BM2344" s="226" t="s">
        <v>2275</v>
      </c>
    </row>
    <row r="2345" s="2" customFormat="1">
      <c r="A2345" s="40"/>
      <c r="B2345" s="41"/>
      <c r="C2345" s="42"/>
      <c r="D2345" s="235" t="s">
        <v>274</v>
      </c>
      <c r="E2345" s="42"/>
      <c r="F2345" s="255" t="s">
        <v>2276</v>
      </c>
      <c r="G2345" s="42"/>
      <c r="H2345" s="42"/>
      <c r="I2345" s="230"/>
      <c r="J2345" s="42"/>
      <c r="K2345" s="42"/>
      <c r="L2345" s="46"/>
      <c r="M2345" s="231"/>
      <c r="N2345" s="232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274</v>
      </c>
      <c r="AU2345" s="19" t="s">
        <v>84</v>
      </c>
    </row>
    <row r="2346" s="2" customFormat="1" ht="33" customHeight="1">
      <c r="A2346" s="40"/>
      <c r="B2346" s="41"/>
      <c r="C2346" s="215" t="s">
        <v>2277</v>
      </c>
      <c r="D2346" s="215" t="s">
        <v>185</v>
      </c>
      <c r="E2346" s="216" t="s">
        <v>2278</v>
      </c>
      <c r="F2346" s="217" t="s">
        <v>2279</v>
      </c>
      <c r="G2346" s="218" t="s">
        <v>188</v>
      </c>
      <c r="H2346" s="219">
        <v>29</v>
      </c>
      <c r="I2346" s="220"/>
      <c r="J2346" s="221">
        <f>ROUND(I2346*H2346,2)</f>
        <v>0</v>
      </c>
      <c r="K2346" s="217" t="s">
        <v>19</v>
      </c>
      <c r="L2346" s="46"/>
      <c r="M2346" s="222" t="s">
        <v>19</v>
      </c>
      <c r="N2346" s="223" t="s">
        <v>46</v>
      </c>
      <c r="O2346" s="86"/>
      <c r="P2346" s="224">
        <f>O2346*H2346</f>
        <v>0</v>
      </c>
      <c r="Q2346" s="224">
        <v>0.050000000000000003</v>
      </c>
      <c r="R2346" s="224">
        <f>Q2346*H2346</f>
        <v>1.4500000000000002</v>
      </c>
      <c r="S2346" s="224">
        <v>0</v>
      </c>
      <c r="T2346" s="225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26" t="s">
        <v>277</v>
      </c>
      <c r="AT2346" s="226" t="s">
        <v>185</v>
      </c>
      <c r="AU2346" s="226" t="s">
        <v>84</v>
      </c>
      <c r="AY2346" s="19" t="s">
        <v>183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19" t="s">
        <v>82</v>
      </c>
      <c r="BK2346" s="227">
        <f>ROUND(I2346*H2346,2)</f>
        <v>0</v>
      </c>
      <c r="BL2346" s="19" t="s">
        <v>277</v>
      </c>
      <c r="BM2346" s="226" t="s">
        <v>2280</v>
      </c>
    </row>
    <row r="2347" s="2" customFormat="1">
      <c r="A2347" s="40"/>
      <c r="B2347" s="41"/>
      <c r="C2347" s="42"/>
      <c r="D2347" s="235" t="s">
        <v>274</v>
      </c>
      <c r="E2347" s="42"/>
      <c r="F2347" s="255" t="s">
        <v>2281</v>
      </c>
      <c r="G2347" s="42"/>
      <c r="H2347" s="42"/>
      <c r="I2347" s="230"/>
      <c r="J2347" s="42"/>
      <c r="K2347" s="42"/>
      <c r="L2347" s="46"/>
      <c r="M2347" s="231"/>
      <c r="N2347" s="232"/>
      <c r="O2347" s="86"/>
      <c r="P2347" s="86"/>
      <c r="Q2347" s="86"/>
      <c r="R2347" s="86"/>
      <c r="S2347" s="86"/>
      <c r="T2347" s="87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T2347" s="19" t="s">
        <v>274</v>
      </c>
      <c r="AU2347" s="19" t="s">
        <v>84</v>
      </c>
    </row>
    <row r="2348" s="2" customFormat="1" ht="33" customHeight="1">
      <c r="A2348" s="40"/>
      <c r="B2348" s="41"/>
      <c r="C2348" s="215" t="s">
        <v>2282</v>
      </c>
      <c r="D2348" s="215" t="s">
        <v>185</v>
      </c>
      <c r="E2348" s="216" t="s">
        <v>2283</v>
      </c>
      <c r="F2348" s="217" t="s">
        <v>2284</v>
      </c>
      <c r="G2348" s="218" t="s">
        <v>188</v>
      </c>
      <c r="H2348" s="219">
        <v>7</v>
      </c>
      <c r="I2348" s="220"/>
      <c r="J2348" s="221">
        <f>ROUND(I2348*H2348,2)</f>
        <v>0</v>
      </c>
      <c r="K2348" s="217" t="s">
        <v>19</v>
      </c>
      <c r="L2348" s="46"/>
      <c r="M2348" s="222" t="s">
        <v>19</v>
      </c>
      <c r="N2348" s="223" t="s">
        <v>46</v>
      </c>
      <c r="O2348" s="86"/>
      <c r="P2348" s="224">
        <f>O2348*H2348</f>
        <v>0</v>
      </c>
      <c r="Q2348" s="224">
        <v>0.040000000000000001</v>
      </c>
      <c r="R2348" s="224">
        <f>Q2348*H2348</f>
        <v>0.28000000000000003</v>
      </c>
      <c r="S2348" s="224">
        <v>0</v>
      </c>
      <c r="T2348" s="225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6" t="s">
        <v>277</v>
      </c>
      <c r="AT2348" s="226" t="s">
        <v>185</v>
      </c>
      <c r="AU2348" s="226" t="s">
        <v>84</v>
      </c>
      <c r="AY2348" s="19" t="s">
        <v>183</v>
      </c>
      <c r="BE2348" s="227">
        <f>IF(N2348="základní",J2348,0)</f>
        <v>0</v>
      </c>
      <c r="BF2348" s="227">
        <f>IF(N2348="snížená",J2348,0)</f>
        <v>0</v>
      </c>
      <c r="BG2348" s="227">
        <f>IF(N2348="zákl. přenesená",J2348,0)</f>
        <v>0</v>
      </c>
      <c r="BH2348" s="227">
        <f>IF(N2348="sníž. přenesená",J2348,0)</f>
        <v>0</v>
      </c>
      <c r="BI2348" s="227">
        <f>IF(N2348="nulová",J2348,0)</f>
        <v>0</v>
      </c>
      <c r="BJ2348" s="19" t="s">
        <v>82</v>
      </c>
      <c r="BK2348" s="227">
        <f>ROUND(I2348*H2348,2)</f>
        <v>0</v>
      </c>
      <c r="BL2348" s="19" t="s">
        <v>277</v>
      </c>
      <c r="BM2348" s="226" t="s">
        <v>2285</v>
      </c>
    </row>
    <row r="2349" s="2" customFormat="1">
      <c r="A2349" s="40"/>
      <c r="B2349" s="41"/>
      <c r="C2349" s="42"/>
      <c r="D2349" s="235" t="s">
        <v>274</v>
      </c>
      <c r="E2349" s="42"/>
      <c r="F2349" s="255" t="s">
        <v>2281</v>
      </c>
      <c r="G2349" s="42"/>
      <c r="H2349" s="42"/>
      <c r="I2349" s="230"/>
      <c r="J2349" s="42"/>
      <c r="K2349" s="42"/>
      <c r="L2349" s="46"/>
      <c r="M2349" s="231"/>
      <c r="N2349" s="232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274</v>
      </c>
      <c r="AU2349" s="19" t="s">
        <v>84</v>
      </c>
    </row>
    <row r="2350" s="2" customFormat="1" ht="24.15" customHeight="1">
      <c r="A2350" s="40"/>
      <c r="B2350" s="41"/>
      <c r="C2350" s="215" t="s">
        <v>2286</v>
      </c>
      <c r="D2350" s="215" t="s">
        <v>185</v>
      </c>
      <c r="E2350" s="216" t="s">
        <v>2287</v>
      </c>
      <c r="F2350" s="217" t="s">
        <v>2288</v>
      </c>
      <c r="G2350" s="218" t="s">
        <v>188</v>
      </c>
      <c r="H2350" s="219">
        <v>2</v>
      </c>
      <c r="I2350" s="220"/>
      <c r="J2350" s="221">
        <f>ROUND(I2350*H2350,2)</f>
        <v>0</v>
      </c>
      <c r="K2350" s="217" t="s">
        <v>19</v>
      </c>
      <c r="L2350" s="46"/>
      <c r="M2350" s="222" t="s">
        <v>19</v>
      </c>
      <c r="N2350" s="223" t="s">
        <v>46</v>
      </c>
      <c r="O2350" s="86"/>
      <c r="P2350" s="224">
        <f>O2350*H2350</f>
        <v>0</v>
      </c>
      <c r="Q2350" s="224">
        <v>0.0080000000000000002</v>
      </c>
      <c r="R2350" s="224">
        <f>Q2350*H2350</f>
        <v>0.016</v>
      </c>
      <c r="S2350" s="224">
        <v>0</v>
      </c>
      <c r="T2350" s="225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26" t="s">
        <v>277</v>
      </c>
      <c r="AT2350" s="226" t="s">
        <v>185</v>
      </c>
      <c r="AU2350" s="226" t="s">
        <v>84</v>
      </c>
      <c r="AY2350" s="19" t="s">
        <v>183</v>
      </c>
      <c r="BE2350" s="227">
        <f>IF(N2350="základní",J2350,0)</f>
        <v>0</v>
      </c>
      <c r="BF2350" s="227">
        <f>IF(N2350="snížená",J2350,0)</f>
        <v>0</v>
      </c>
      <c r="BG2350" s="227">
        <f>IF(N2350="zákl. přenesená",J2350,0)</f>
        <v>0</v>
      </c>
      <c r="BH2350" s="227">
        <f>IF(N2350="sníž. přenesená",J2350,0)</f>
        <v>0</v>
      </c>
      <c r="BI2350" s="227">
        <f>IF(N2350="nulová",J2350,0)</f>
        <v>0</v>
      </c>
      <c r="BJ2350" s="19" t="s">
        <v>82</v>
      </c>
      <c r="BK2350" s="227">
        <f>ROUND(I2350*H2350,2)</f>
        <v>0</v>
      </c>
      <c r="BL2350" s="19" t="s">
        <v>277</v>
      </c>
      <c r="BM2350" s="226" t="s">
        <v>2289</v>
      </c>
    </row>
    <row r="2351" s="2" customFormat="1">
      <c r="A2351" s="40"/>
      <c r="B2351" s="41"/>
      <c r="C2351" s="42"/>
      <c r="D2351" s="235" t="s">
        <v>274</v>
      </c>
      <c r="E2351" s="42"/>
      <c r="F2351" s="255" t="s">
        <v>2290</v>
      </c>
      <c r="G2351" s="42"/>
      <c r="H2351" s="42"/>
      <c r="I2351" s="230"/>
      <c r="J2351" s="42"/>
      <c r="K2351" s="42"/>
      <c r="L2351" s="46"/>
      <c r="M2351" s="231"/>
      <c r="N2351" s="232"/>
      <c r="O2351" s="86"/>
      <c r="P2351" s="86"/>
      <c r="Q2351" s="86"/>
      <c r="R2351" s="86"/>
      <c r="S2351" s="86"/>
      <c r="T2351" s="87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T2351" s="19" t="s">
        <v>274</v>
      </c>
      <c r="AU2351" s="19" t="s">
        <v>84</v>
      </c>
    </row>
    <row r="2352" s="2" customFormat="1" ht="24.15" customHeight="1">
      <c r="A2352" s="40"/>
      <c r="B2352" s="41"/>
      <c r="C2352" s="215" t="s">
        <v>2291</v>
      </c>
      <c r="D2352" s="215" t="s">
        <v>185</v>
      </c>
      <c r="E2352" s="216" t="s">
        <v>2292</v>
      </c>
      <c r="F2352" s="217" t="s">
        <v>2293</v>
      </c>
      <c r="G2352" s="218" t="s">
        <v>188</v>
      </c>
      <c r="H2352" s="219">
        <v>5</v>
      </c>
      <c r="I2352" s="220"/>
      <c r="J2352" s="221">
        <f>ROUND(I2352*H2352,2)</f>
        <v>0</v>
      </c>
      <c r="K2352" s="217" t="s">
        <v>19</v>
      </c>
      <c r="L2352" s="46"/>
      <c r="M2352" s="222" t="s">
        <v>19</v>
      </c>
      <c r="N2352" s="223" t="s">
        <v>46</v>
      </c>
      <c r="O2352" s="86"/>
      <c r="P2352" s="224">
        <f>O2352*H2352</f>
        <v>0</v>
      </c>
      <c r="Q2352" s="224">
        <v>0.0080000000000000002</v>
      </c>
      <c r="R2352" s="224">
        <f>Q2352*H2352</f>
        <v>0.040000000000000001</v>
      </c>
      <c r="S2352" s="224">
        <v>0</v>
      </c>
      <c r="T2352" s="225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26" t="s">
        <v>277</v>
      </c>
      <c r="AT2352" s="226" t="s">
        <v>185</v>
      </c>
      <c r="AU2352" s="226" t="s">
        <v>84</v>
      </c>
      <c r="AY2352" s="19" t="s">
        <v>183</v>
      </c>
      <c r="BE2352" s="227">
        <f>IF(N2352="základní",J2352,0)</f>
        <v>0</v>
      </c>
      <c r="BF2352" s="227">
        <f>IF(N2352="snížená",J2352,0)</f>
        <v>0</v>
      </c>
      <c r="BG2352" s="227">
        <f>IF(N2352="zákl. přenesená",J2352,0)</f>
        <v>0</v>
      </c>
      <c r="BH2352" s="227">
        <f>IF(N2352="sníž. přenesená",J2352,0)</f>
        <v>0</v>
      </c>
      <c r="BI2352" s="227">
        <f>IF(N2352="nulová",J2352,0)</f>
        <v>0</v>
      </c>
      <c r="BJ2352" s="19" t="s">
        <v>82</v>
      </c>
      <c r="BK2352" s="227">
        <f>ROUND(I2352*H2352,2)</f>
        <v>0</v>
      </c>
      <c r="BL2352" s="19" t="s">
        <v>277</v>
      </c>
      <c r="BM2352" s="226" t="s">
        <v>2294</v>
      </c>
    </row>
    <row r="2353" s="2" customFormat="1">
      <c r="A2353" s="40"/>
      <c r="B2353" s="41"/>
      <c r="C2353" s="42"/>
      <c r="D2353" s="235" t="s">
        <v>274</v>
      </c>
      <c r="E2353" s="42"/>
      <c r="F2353" s="255" t="s">
        <v>2290</v>
      </c>
      <c r="G2353" s="42"/>
      <c r="H2353" s="42"/>
      <c r="I2353" s="230"/>
      <c r="J2353" s="42"/>
      <c r="K2353" s="42"/>
      <c r="L2353" s="46"/>
      <c r="M2353" s="231"/>
      <c r="N2353" s="232"/>
      <c r="O2353" s="86"/>
      <c r="P2353" s="86"/>
      <c r="Q2353" s="86"/>
      <c r="R2353" s="86"/>
      <c r="S2353" s="86"/>
      <c r="T2353" s="87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9" t="s">
        <v>274</v>
      </c>
      <c r="AU2353" s="19" t="s">
        <v>84</v>
      </c>
    </row>
    <row r="2354" s="2" customFormat="1" ht="24.15" customHeight="1">
      <c r="A2354" s="40"/>
      <c r="B2354" s="41"/>
      <c r="C2354" s="215" t="s">
        <v>2295</v>
      </c>
      <c r="D2354" s="215" t="s">
        <v>185</v>
      </c>
      <c r="E2354" s="216" t="s">
        <v>2296</v>
      </c>
      <c r="F2354" s="217" t="s">
        <v>2297</v>
      </c>
      <c r="G2354" s="218" t="s">
        <v>188</v>
      </c>
      <c r="H2354" s="219">
        <v>2</v>
      </c>
      <c r="I2354" s="220"/>
      <c r="J2354" s="221">
        <f>ROUND(I2354*H2354,2)</f>
        <v>0</v>
      </c>
      <c r="K2354" s="217" t="s">
        <v>19</v>
      </c>
      <c r="L2354" s="46"/>
      <c r="M2354" s="222" t="s">
        <v>19</v>
      </c>
      <c r="N2354" s="223" t="s">
        <v>46</v>
      </c>
      <c r="O2354" s="86"/>
      <c r="P2354" s="224">
        <f>O2354*H2354</f>
        <v>0</v>
      </c>
      <c r="Q2354" s="224">
        <v>0.0089999999999999993</v>
      </c>
      <c r="R2354" s="224">
        <f>Q2354*H2354</f>
        <v>0.017999999999999999</v>
      </c>
      <c r="S2354" s="224">
        <v>0</v>
      </c>
      <c r="T2354" s="225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26" t="s">
        <v>277</v>
      </c>
      <c r="AT2354" s="226" t="s">
        <v>185</v>
      </c>
      <c r="AU2354" s="226" t="s">
        <v>84</v>
      </c>
      <c r="AY2354" s="19" t="s">
        <v>183</v>
      </c>
      <c r="BE2354" s="227">
        <f>IF(N2354="základní",J2354,0)</f>
        <v>0</v>
      </c>
      <c r="BF2354" s="227">
        <f>IF(N2354="snížená",J2354,0)</f>
        <v>0</v>
      </c>
      <c r="BG2354" s="227">
        <f>IF(N2354="zákl. přenesená",J2354,0)</f>
        <v>0</v>
      </c>
      <c r="BH2354" s="227">
        <f>IF(N2354="sníž. přenesená",J2354,0)</f>
        <v>0</v>
      </c>
      <c r="BI2354" s="227">
        <f>IF(N2354="nulová",J2354,0)</f>
        <v>0</v>
      </c>
      <c r="BJ2354" s="19" t="s">
        <v>82</v>
      </c>
      <c r="BK2354" s="227">
        <f>ROUND(I2354*H2354,2)</f>
        <v>0</v>
      </c>
      <c r="BL2354" s="19" t="s">
        <v>277</v>
      </c>
      <c r="BM2354" s="226" t="s">
        <v>2298</v>
      </c>
    </row>
    <row r="2355" s="2" customFormat="1">
      <c r="A2355" s="40"/>
      <c r="B2355" s="41"/>
      <c r="C2355" s="42"/>
      <c r="D2355" s="235" t="s">
        <v>274</v>
      </c>
      <c r="E2355" s="42"/>
      <c r="F2355" s="255" t="s">
        <v>2290</v>
      </c>
      <c r="G2355" s="42"/>
      <c r="H2355" s="42"/>
      <c r="I2355" s="230"/>
      <c r="J2355" s="42"/>
      <c r="K2355" s="42"/>
      <c r="L2355" s="46"/>
      <c r="M2355" s="231"/>
      <c r="N2355" s="232"/>
      <c r="O2355" s="86"/>
      <c r="P2355" s="86"/>
      <c r="Q2355" s="86"/>
      <c r="R2355" s="86"/>
      <c r="S2355" s="86"/>
      <c r="T2355" s="87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9" t="s">
        <v>274</v>
      </c>
      <c r="AU2355" s="19" t="s">
        <v>84</v>
      </c>
    </row>
    <row r="2356" s="2" customFormat="1" ht="21.75" customHeight="1">
      <c r="A2356" s="40"/>
      <c r="B2356" s="41"/>
      <c r="C2356" s="215" t="s">
        <v>2299</v>
      </c>
      <c r="D2356" s="215" t="s">
        <v>185</v>
      </c>
      <c r="E2356" s="216" t="s">
        <v>2300</v>
      </c>
      <c r="F2356" s="217" t="s">
        <v>2301</v>
      </c>
      <c r="G2356" s="218" t="s">
        <v>188</v>
      </c>
      <c r="H2356" s="219">
        <v>2</v>
      </c>
      <c r="I2356" s="220"/>
      <c r="J2356" s="221">
        <f>ROUND(I2356*H2356,2)</f>
        <v>0</v>
      </c>
      <c r="K2356" s="217" t="s">
        <v>19</v>
      </c>
      <c r="L2356" s="46"/>
      <c r="M2356" s="222" t="s">
        <v>19</v>
      </c>
      <c r="N2356" s="223" t="s">
        <v>46</v>
      </c>
      <c r="O2356" s="86"/>
      <c r="P2356" s="224">
        <f>O2356*H2356</f>
        <v>0</v>
      </c>
      <c r="Q2356" s="224">
        <v>0.0089999999999999993</v>
      </c>
      <c r="R2356" s="224">
        <f>Q2356*H2356</f>
        <v>0.017999999999999999</v>
      </c>
      <c r="S2356" s="224">
        <v>0</v>
      </c>
      <c r="T2356" s="225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26" t="s">
        <v>277</v>
      </c>
      <c r="AT2356" s="226" t="s">
        <v>185</v>
      </c>
      <c r="AU2356" s="226" t="s">
        <v>84</v>
      </c>
      <c r="AY2356" s="19" t="s">
        <v>183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19" t="s">
        <v>82</v>
      </c>
      <c r="BK2356" s="227">
        <f>ROUND(I2356*H2356,2)</f>
        <v>0</v>
      </c>
      <c r="BL2356" s="19" t="s">
        <v>277</v>
      </c>
      <c r="BM2356" s="226" t="s">
        <v>2302</v>
      </c>
    </row>
    <row r="2357" s="2" customFormat="1">
      <c r="A2357" s="40"/>
      <c r="B2357" s="41"/>
      <c r="C2357" s="42"/>
      <c r="D2357" s="235" t="s">
        <v>274</v>
      </c>
      <c r="E2357" s="42"/>
      <c r="F2357" s="255" t="s">
        <v>2303</v>
      </c>
      <c r="G2357" s="42"/>
      <c r="H2357" s="42"/>
      <c r="I2357" s="230"/>
      <c r="J2357" s="42"/>
      <c r="K2357" s="42"/>
      <c r="L2357" s="46"/>
      <c r="M2357" s="231"/>
      <c r="N2357" s="232"/>
      <c r="O2357" s="86"/>
      <c r="P2357" s="86"/>
      <c r="Q2357" s="86"/>
      <c r="R2357" s="86"/>
      <c r="S2357" s="86"/>
      <c r="T2357" s="87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T2357" s="19" t="s">
        <v>274</v>
      </c>
      <c r="AU2357" s="19" t="s">
        <v>84</v>
      </c>
    </row>
    <row r="2358" s="2" customFormat="1" ht="16.5" customHeight="1">
      <c r="A2358" s="40"/>
      <c r="B2358" s="41"/>
      <c r="C2358" s="215" t="s">
        <v>1029</v>
      </c>
      <c r="D2358" s="215" t="s">
        <v>185</v>
      </c>
      <c r="E2358" s="216" t="s">
        <v>1030</v>
      </c>
      <c r="F2358" s="217" t="s">
        <v>1031</v>
      </c>
      <c r="G2358" s="218" t="s">
        <v>438</v>
      </c>
      <c r="H2358" s="219">
        <v>62.399999999999999</v>
      </c>
      <c r="I2358" s="220"/>
      <c r="J2358" s="221">
        <f>ROUND(I2358*H2358,2)</f>
        <v>0</v>
      </c>
      <c r="K2358" s="217" t="s">
        <v>19</v>
      </c>
      <c r="L2358" s="46"/>
      <c r="M2358" s="222" t="s">
        <v>19</v>
      </c>
      <c r="N2358" s="223" t="s">
        <v>46</v>
      </c>
      <c r="O2358" s="86"/>
      <c r="P2358" s="224">
        <f>O2358*H2358</f>
        <v>0</v>
      </c>
      <c r="Q2358" s="224">
        <v>0.0050000000000000001</v>
      </c>
      <c r="R2358" s="224">
        <f>Q2358*H2358</f>
        <v>0.312</v>
      </c>
      <c r="S2358" s="224">
        <v>0</v>
      </c>
      <c r="T2358" s="225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26" t="s">
        <v>277</v>
      </c>
      <c r="AT2358" s="226" t="s">
        <v>185</v>
      </c>
      <c r="AU2358" s="226" t="s">
        <v>84</v>
      </c>
      <c r="AY2358" s="19" t="s">
        <v>183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19" t="s">
        <v>82</v>
      </c>
      <c r="BK2358" s="227">
        <f>ROUND(I2358*H2358,2)</f>
        <v>0</v>
      </c>
      <c r="BL2358" s="19" t="s">
        <v>277</v>
      </c>
      <c r="BM2358" s="226" t="s">
        <v>1032</v>
      </c>
    </row>
    <row r="2359" s="2" customFormat="1">
      <c r="A2359" s="40"/>
      <c r="B2359" s="41"/>
      <c r="C2359" s="42"/>
      <c r="D2359" s="235" t="s">
        <v>274</v>
      </c>
      <c r="E2359" s="42"/>
      <c r="F2359" s="255" t="s">
        <v>1033</v>
      </c>
      <c r="G2359" s="42"/>
      <c r="H2359" s="42"/>
      <c r="I2359" s="230"/>
      <c r="J2359" s="42"/>
      <c r="K2359" s="42"/>
      <c r="L2359" s="46"/>
      <c r="M2359" s="231"/>
      <c r="N2359" s="232"/>
      <c r="O2359" s="86"/>
      <c r="P2359" s="86"/>
      <c r="Q2359" s="86"/>
      <c r="R2359" s="86"/>
      <c r="S2359" s="86"/>
      <c r="T2359" s="87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9" t="s">
        <v>274</v>
      </c>
      <c r="AU2359" s="19" t="s">
        <v>84</v>
      </c>
    </row>
    <row r="2360" s="14" customFormat="1">
      <c r="A2360" s="14"/>
      <c r="B2360" s="244"/>
      <c r="C2360" s="245"/>
      <c r="D2360" s="235" t="s">
        <v>194</v>
      </c>
      <c r="E2360" s="246" t="s">
        <v>19</v>
      </c>
      <c r="F2360" s="247" t="s">
        <v>541</v>
      </c>
      <c r="G2360" s="245"/>
      <c r="H2360" s="248">
        <v>80</v>
      </c>
      <c r="I2360" s="249"/>
      <c r="J2360" s="245"/>
      <c r="K2360" s="245"/>
      <c r="L2360" s="250"/>
      <c r="M2360" s="251"/>
      <c r="N2360" s="252"/>
      <c r="O2360" s="252"/>
      <c r="P2360" s="252"/>
      <c r="Q2360" s="252"/>
      <c r="R2360" s="252"/>
      <c r="S2360" s="252"/>
      <c r="T2360" s="253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4" t="s">
        <v>194</v>
      </c>
      <c r="AU2360" s="254" t="s">
        <v>84</v>
      </c>
      <c r="AV2360" s="14" t="s">
        <v>84</v>
      </c>
      <c r="AW2360" s="14" t="s">
        <v>36</v>
      </c>
      <c r="AX2360" s="14" t="s">
        <v>75</v>
      </c>
      <c r="AY2360" s="254" t="s">
        <v>183</v>
      </c>
    </row>
    <row r="2361" s="14" customFormat="1">
      <c r="A2361" s="14"/>
      <c r="B2361" s="244"/>
      <c r="C2361" s="245"/>
      <c r="D2361" s="235" t="s">
        <v>194</v>
      </c>
      <c r="E2361" s="246" t="s">
        <v>19</v>
      </c>
      <c r="F2361" s="247" t="s">
        <v>2304</v>
      </c>
      <c r="G2361" s="245"/>
      <c r="H2361" s="248">
        <v>-17.600000000000001</v>
      </c>
      <c r="I2361" s="249"/>
      <c r="J2361" s="245"/>
      <c r="K2361" s="245"/>
      <c r="L2361" s="250"/>
      <c r="M2361" s="251"/>
      <c r="N2361" s="252"/>
      <c r="O2361" s="252"/>
      <c r="P2361" s="252"/>
      <c r="Q2361" s="252"/>
      <c r="R2361" s="252"/>
      <c r="S2361" s="252"/>
      <c r="T2361" s="253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4" t="s">
        <v>194</v>
      </c>
      <c r="AU2361" s="254" t="s">
        <v>84</v>
      </c>
      <c r="AV2361" s="14" t="s">
        <v>84</v>
      </c>
      <c r="AW2361" s="14" t="s">
        <v>36</v>
      </c>
      <c r="AX2361" s="14" t="s">
        <v>75</v>
      </c>
      <c r="AY2361" s="254" t="s">
        <v>183</v>
      </c>
    </row>
    <row r="2362" s="15" customFormat="1">
      <c r="A2362" s="15"/>
      <c r="B2362" s="259"/>
      <c r="C2362" s="260"/>
      <c r="D2362" s="235" t="s">
        <v>194</v>
      </c>
      <c r="E2362" s="261" t="s">
        <v>19</v>
      </c>
      <c r="F2362" s="262" t="s">
        <v>320</v>
      </c>
      <c r="G2362" s="260"/>
      <c r="H2362" s="263">
        <v>62.399999999999999</v>
      </c>
      <c r="I2362" s="264"/>
      <c r="J2362" s="260"/>
      <c r="K2362" s="260"/>
      <c r="L2362" s="265"/>
      <c r="M2362" s="266"/>
      <c r="N2362" s="267"/>
      <c r="O2362" s="267"/>
      <c r="P2362" s="267"/>
      <c r="Q2362" s="267"/>
      <c r="R2362" s="267"/>
      <c r="S2362" s="267"/>
      <c r="T2362" s="268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69" t="s">
        <v>194</v>
      </c>
      <c r="AU2362" s="269" t="s">
        <v>84</v>
      </c>
      <c r="AV2362" s="15" t="s">
        <v>190</v>
      </c>
      <c r="AW2362" s="15" t="s">
        <v>36</v>
      </c>
      <c r="AX2362" s="15" t="s">
        <v>82</v>
      </c>
      <c r="AY2362" s="269" t="s">
        <v>183</v>
      </c>
    </row>
    <row r="2363" s="2" customFormat="1" ht="16.5" customHeight="1">
      <c r="A2363" s="40"/>
      <c r="B2363" s="41"/>
      <c r="C2363" s="215" t="s">
        <v>2305</v>
      </c>
      <c r="D2363" s="215" t="s">
        <v>185</v>
      </c>
      <c r="E2363" s="216" t="s">
        <v>2306</v>
      </c>
      <c r="F2363" s="217" t="s">
        <v>2307</v>
      </c>
      <c r="G2363" s="218" t="s">
        <v>438</v>
      </c>
      <c r="H2363" s="219">
        <v>40</v>
      </c>
      <c r="I2363" s="220"/>
      <c r="J2363" s="221">
        <f>ROUND(I2363*H2363,2)</f>
        <v>0</v>
      </c>
      <c r="K2363" s="217" t="s">
        <v>19</v>
      </c>
      <c r="L2363" s="46"/>
      <c r="M2363" s="222" t="s">
        <v>19</v>
      </c>
      <c r="N2363" s="223" t="s">
        <v>46</v>
      </c>
      <c r="O2363" s="86"/>
      <c r="P2363" s="224">
        <f>O2363*H2363</f>
        <v>0</v>
      </c>
      <c r="Q2363" s="224">
        <v>0.0050000000000000001</v>
      </c>
      <c r="R2363" s="224">
        <f>Q2363*H2363</f>
        <v>0.20000000000000001</v>
      </c>
      <c r="S2363" s="224">
        <v>0</v>
      </c>
      <c r="T2363" s="225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6" t="s">
        <v>277</v>
      </c>
      <c r="AT2363" s="226" t="s">
        <v>185</v>
      </c>
      <c r="AU2363" s="226" t="s">
        <v>84</v>
      </c>
      <c r="AY2363" s="19" t="s">
        <v>183</v>
      </c>
      <c r="BE2363" s="227">
        <f>IF(N2363="základní",J2363,0)</f>
        <v>0</v>
      </c>
      <c r="BF2363" s="227">
        <f>IF(N2363="snížená",J2363,0)</f>
        <v>0</v>
      </c>
      <c r="BG2363" s="227">
        <f>IF(N2363="zákl. přenesená",J2363,0)</f>
        <v>0</v>
      </c>
      <c r="BH2363" s="227">
        <f>IF(N2363="sníž. přenesená",J2363,0)</f>
        <v>0</v>
      </c>
      <c r="BI2363" s="227">
        <f>IF(N2363="nulová",J2363,0)</f>
        <v>0</v>
      </c>
      <c r="BJ2363" s="19" t="s">
        <v>82</v>
      </c>
      <c r="BK2363" s="227">
        <f>ROUND(I2363*H2363,2)</f>
        <v>0</v>
      </c>
      <c r="BL2363" s="19" t="s">
        <v>277</v>
      </c>
      <c r="BM2363" s="226" t="s">
        <v>2308</v>
      </c>
    </row>
    <row r="2364" s="2" customFormat="1">
      <c r="A2364" s="40"/>
      <c r="B2364" s="41"/>
      <c r="C2364" s="42"/>
      <c r="D2364" s="235" t="s">
        <v>274</v>
      </c>
      <c r="E2364" s="42"/>
      <c r="F2364" s="255" t="s">
        <v>2309</v>
      </c>
      <c r="G2364" s="42"/>
      <c r="H2364" s="42"/>
      <c r="I2364" s="230"/>
      <c r="J2364" s="42"/>
      <c r="K2364" s="42"/>
      <c r="L2364" s="46"/>
      <c r="M2364" s="231"/>
      <c r="N2364" s="232"/>
      <c r="O2364" s="86"/>
      <c r="P2364" s="86"/>
      <c r="Q2364" s="86"/>
      <c r="R2364" s="86"/>
      <c r="S2364" s="86"/>
      <c r="T2364" s="87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T2364" s="19" t="s">
        <v>274</v>
      </c>
      <c r="AU2364" s="19" t="s">
        <v>84</v>
      </c>
    </row>
    <row r="2365" s="2" customFormat="1" ht="24.15" customHeight="1">
      <c r="A2365" s="40"/>
      <c r="B2365" s="41"/>
      <c r="C2365" s="215" t="s">
        <v>2310</v>
      </c>
      <c r="D2365" s="215" t="s">
        <v>185</v>
      </c>
      <c r="E2365" s="216" t="s">
        <v>2311</v>
      </c>
      <c r="F2365" s="217" t="s">
        <v>2312</v>
      </c>
      <c r="G2365" s="218" t="s">
        <v>188</v>
      </c>
      <c r="H2365" s="219">
        <v>1</v>
      </c>
      <c r="I2365" s="220"/>
      <c r="J2365" s="221">
        <f>ROUND(I2365*H2365,2)</f>
        <v>0</v>
      </c>
      <c r="K2365" s="217" t="s">
        <v>19</v>
      </c>
      <c r="L2365" s="46"/>
      <c r="M2365" s="222" t="s">
        <v>19</v>
      </c>
      <c r="N2365" s="223" t="s">
        <v>46</v>
      </c>
      <c r="O2365" s="86"/>
      <c r="P2365" s="224">
        <f>O2365*H2365</f>
        <v>0</v>
      </c>
      <c r="Q2365" s="224">
        <v>0.0089999999999999993</v>
      </c>
      <c r="R2365" s="224">
        <f>Q2365*H2365</f>
        <v>0.0089999999999999993</v>
      </c>
      <c r="S2365" s="224">
        <v>0</v>
      </c>
      <c r="T2365" s="225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6" t="s">
        <v>277</v>
      </c>
      <c r="AT2365" s="226" t="s">
        <v>185</v>
      </c>
      <c r="AU2365" s="226" t="s">
        <v>84</v>
      </c>
      <c r="AY2365" s="19" t="s">
        <v>183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19" t="s">
        <v>82</v>
      </c>
      <c r="BK2365" s="227">
        <f>ROUND(I2365*H2365,2)</f>
        <v>0</v>
      </c>
      <c r="BL2365" s="19" t="s">
        <v>277</v>
      </c>
      <c r="BM2365" s="226" t="s">
        <v>2313</v>
      </c>
    </row>
    <row r="2366" s="2" customFormat="1">
      <c r="A2366" s="40"/>
      <c r="B2366" s="41"/>
      <c r="C2366" s="42"/>
      <c r="D2366" s="235" t="s">
        <v>274</v>
      </c>
      <c r="E2366" s="42"/>
      <c r="F2366" s="255" t="s">
        <v>2314</v>
      </c>
      <c r="G2366" s="42"/>
      <c r="H2366" s="42"/>
      <c r="I2366" s="230"/>
      <c r="J2366" s="42"/>
      <c r="K2366" s="42"/>
      <c r="L2366" s="46"/>
      <c r="M2366" s="231"/>
      <c r="N2366" s="232"/>
      <c r="O2366" s="86"/>
      <c r="P2366" s="86"/>
      <c r="Q2366" s="86"/>
      <c r="R2366" s="86"/>
      <c r="S2366" s="86"/>
      <c r="T2366" s="87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T2366" s="19" t="s">
        <v>274</v>
      </c>
      <c r="AU2366" s="19" t="s">
        <v>84</v>
      </c>
    </row>
    <row r="2367" s="2" customFormat="1" ht="24.15" customHeight="1">
      <c r="A2367" s="40"/>
      <c r="B2367" s="41"/>
      <c r="C2367" s="215" t="s">
        <v>2315</v>
      </c>
      <c r="D2367" s="215" t="s">
        <v>185</v>
      </c>
      <c r="E2367" s="216" t="s">
        <v>2316</v>
      </c>
      <c r="F2367" s="217" t="s">
        <v>2317</v>
      </c>
      <c r="G2367" s="218" t="s">
        <v>188</v>
      </c>
      <c r="H2367" s="219">
        <v>1</v>
      </c>
      <c r="I2367" s="220"/>
      <c r="J2367" s="221">
        <f>ROUND(I2367*H2367,2)</f>
        <v>0</v>
      </c>
      <c r="K2367" s="217" t="s">
        <v>19</v>
      </c>
      <c r="L2367" s="46"/>
      <c r="M2367" s="222" t="s">
        <v>19</v>
      </c>
      <c r="N2367" s="223" t="s">
        <v>46</v>
      </c>
      <c r="O2367" s="86"/>
      <c r="P2367" s="224">
        <f>O2367*H2367</f>
        <v>0</v>
      </c>
      <c r="Q2367" s="224">
        <v>0.0089999999999999993</v>
      </c>
      <c r="R2367" s="224">
        <f>Q2367*H2367</f>
        <v>0.0089999999999999993</v>
      </c>
      <c r="S2367" s="224">
        <v>0</v>
      </c>
      <c r="T2367" s="225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26" t="s">
        <v>277</v>
      </c>
      <c r="AT2367" s="226" t="s">
        <v>185</v>
      </c>
      <c r="AU2367" s="226" t="s">
        <v>84</v>
      </c>
      <c r="AY2367" s="19" t="s">
        <v>183</v>
      </c>
      <c r="BE2367" s="227">
        <f>IF(N2367="základní",J2367,0)</f>
        <v>0</v>
      </c>
      <c r="BF2367" s="227">
        <f>IF(N2367="snížená",J2367,0)</f>
        <v>0</v>
      </c>
      <c r="BG2367" s="227">
        <f>IF(N2367="zákl. přenesená",J2367,0)</f>
        <v>0</v>
      </c>
      <c r="BH2367" s="227">
        <f>IF(N2367="sníž. přenesená",J2367,0)</f>
        <v>0</v>
      </c>
      <c r="BI2367" s="227">
        <f>IF(N2367="nulová",J2367,0)</f>
        <v>0</v>
      </c>
      <c r="BJ2367" s="19" t="s">
        <v>82</v>
      </c>
      <c r="BK2367" s="227">
        <f>ROUND(I2367*H2367,2)</f>
        <v>0</v>
      </c>
      <c r="BL2367" s="19" t="s">
        <v>277</v>
      </c>
      <c r="BM2367" s="226" t="s">
        <v>2318</v>
      </c>
    </row>
    <row r="2368" s="2" customFormat="1">
      <c r="A2368" s="40"/>
      <c r="B2368" s="41"/>
      <c r="C2368" s="42"/>
      <c r="D2368" s="235" t="s">
        <v>274</v>
      </c>
      <c r="E2368" s="42"/>
      <c r="F2368" s="255" t="s">
        <v>2319</v>
      </c>
      <c r="G2368" s="42"/>
      <c r="H2368" s="42"/>
      <c r="I2368" s="230"/>
      <c r="J2368" s="42"/>
      <c r="K2368" s="42"/>
      <c r="L2368" s="46"/>
      <c r="M2368" s="231"/>
      <c r="N2368" s="232"/>
      <c r="O2368" s="86"/>
      <c r="P2368" s="86"/>
      <c r="Q2368" s="86"/>
      <c r="R2368" s="86"/>
      <c r="S2368" s="86"/>
      <c r="T2368" s="87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T2368" s="19" t="s">
        <v>274</v>
      </c>
      <c r="AU2368" s="19" t="s">
        <v>84</v>
      </c>
    </row>
    <row r="2369" s="2" customFormat="1" ht="24.15" customHeight="1">
      <c r="A2369" s="40"/>
      <c r="B2369" s="41"/>
      <c r="C2369" s="215" t="s">
        <v>2320</v>
      </c>
      <c r="D2369" s="215" t="s">
        <v>185</v>
      </c>
      <c r="E2369" s="216" t="s">
        <v>2321</v>
      </c>
      <c r="F2369" s="217" t="s">
        <v>2322</v>
      </c>
      <c r="G2369" s="218" t="s">
        <v>304</v>
      </c>
      <c r="H2369" s="219">
        <v>10</v>
      </c>
      <c r="I2369" s="220"/>
      <c r="J2369" s="221">
        <f>ROUND(I2369*H2369,2)</f>
        <v>0</v>
      </c>
      <c r="K2369" s="217" t="s">
        <v>19</v>
      </c>
      <c r="L2369" s="46"/>
      <c r="M2369" s="222" t="s">
        <v>19</v>
      </c>
      <c r="N2369" s="223" t="s">
        <v>46</v>
      </c>
      <c r="O2369" s="86"/>
      <c r="P2369" s="224">
        <f>O2369*H2369</f>
        <v>0</v>
      </c>
      <c r="Q2369" s="224">
        <v>0.01</v>
      </c>
      <c r="R2369" s="224">
        <f>Q2369*H2369</f>
        <v>0.10000000000000001</v>
      </c>
      <c r="S2369" s="224">
        <v>0</v>
      </c>
      <c r="T2369" s="225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6" t="s">
        <v>277</v>
      </c>
      <c r="AT2369" s="226" t="s">
        <v>185</v>
      </c>
      <c r="AU2369" s="226" t="s">
        <v>84</v>
      </c>
      <c r="AY2369" s="19" t="s">
        <v>183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19" t="s">
        <v>82</v>
      </c>
      <c r="BK2369" s="227">
        <f>ROUND(I2369*H2369,2)</f>
        <v>0</v>
      </c>
      <c r="BL2369" s="19" t="s">
        <v>277</v>
      </c>
      <c r="BM2369" s="226" t="s">
        <v>2323</v>
      </c>
    </row>
    <row r="2370" s="2" customFormat="1">
      <c r="A2370" s="40"/>
      <c r="B2370" s="41"/>
      <c r="C2370" s="42"/>
      <c r="D2370" s="235" t="s">
        <v>274</v>
      </c>
      <c r="E2370" s="42"/>
      <c r="F2370" s="255" t="s">
        <v>2324</v>
      </c>
      <c r="G2370" s="42"/>
      <c r="H2370" s="42"/>
      <c r="I2370" s="230"/>
      <c r="J2370" s="42"/>
      <c r="K2370" s="42"/>
      <c r="L2370" s="46"/>
      <c r="M2370" s="231"/>
      <c r="N2370" s="232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274</v>
      </c>
      <c r="AU2370" s="19" t="s">
        <v>84</v>
      </c>
    </row>
    <row r="2371" s="2" customFormat="1" ht="24.15" customHeight="1">
      <c r="A2371" s="40"/>
      <c r="B2371" s="41"/>
      <c r="C2371" s="215" t="s">
        <v>2325</v>
      </c>
      <c r="D2371" s="215" t="s">
        <v>185</v>
      </c>
      <c r="E2371" s="216" t="s">
        <v>2326</v>
      </c>
      <c r="F2371" s="217" t="s">
        <v>2327</v>
      </c>
      <c r="G2371" s="218" t="s">
        <v>304</v>
      </c>
      <c r="H2371" s="219">
        <v>8</v>
      </c>
      <c r="I2371" s="220"/>
      <c r="J2371" s="221">
        <f>ROUND(I2371*H2371,2)</f>
        <v>0</v>
      </c>
      <c r="K2371" s="217" t="s">
        <v>19</v>
      </c>
      <c r="L2371" s="46"/>
      <c r="M2371" s="222" t="s">
        <v>19</v>
      </c>
      <c r="N2371" s="223" t="s">
        <v>46</v>
      </c>
      <c r="O2371" s="86"/>
      <c r="P2371" s="224">
        <f>O2371*H2371</f>
        <v>0</v>
      </c>
      <c r="Q2371" s="224">
        <v>0.01</v>
      </c>
      <c r="R2371" s="224">
        <f>Q2371*H2371</f>
        <v>0.080000000000000002</v>
      </c>
      <c r="S2371" s="224">
        <v>0</v>
      </c>
      <c r="T2371" s="225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6" t="s">
        <v>277</v>
      </c>
      <c r="AT2371" s="226" t="s">
        <v>185</v>
      </c>
      <c r="AU2371" s="226" t="s">
        <v>84</v>
      </c>
      <c r="AY2371" s="19" t="s">
        <v>183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19" t="s">
        <v>82</v>
      </c>
      <c r="BK2371" s="227">
        <f>ROUND(I2371*H2371,2)</f>
        <v>0</v>
      </c>
      <c r="BL2371" s="19" t="s">
        <v>277</v>
      </c>
      <c r="BM2371" s="226" t="s">
        <v>2328</v>
      </c>
    </row>
    <row r="2372" s="2" customFormat="1">
      <c r="A2372" s="40"/>
      <c r="B2372" s="41"/>
      <c r="C2372" s="42"/>
      <c r="D2372" s="235" t="s">
        <v>274</v>
      </c>
      <c r="E2372" s="42"/>
      <c r="F2372" s="255" t="s">
        <v>2329</v>
      </c>
      <c r="G2372" s="42"/>
      <c r="H2372" s="42"/>
      <c r="I2372" s="230"/>
      <c r="J2372" s="42"/>
      <c r="K2372" s="42"/>
      <c r="L2372" s="46"/>
      <c r="M2372" s="231"/>
      <c r="N2372" s="232"/>
      <c r="O2372" s="86"/>
      <c r="P2372" s="86"/>
      <c r="Q2372" s="86"/>
      <c r="R2372" s="86"/>
      <c r="S2372" s="86"/>
      <c r="T2372" s="87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T2372" s="19" t="s">
        <v>274</v>
      </c>
      <c r="AU2372" s="19" t="s">
        <v>84</v>
      </c>
    </row>
    <row r="2373" s="2" customFormat="1" ht="24.15" customHeight="1">
      <c r="A2373" s="40"/>
      <c r="B2373" s="41"/>
      <c r="C2373" s="215" t="s">
        <v>2330</v>
      </c>
      <c r="D2373" s="215" t="s">
        <v>185</v>
      </c>
      <c r="E2373" s="216" t="s">
        <v>2331</v>
      </c>
      <c r="F2373" s="217" t="s">
        <v>2332</v>
      </c>
      <c r="G2373" s="218" t="s">
        <v>304</v>
      </c>
      <c r="H2373" s="219">
        <v>7</v>
      </c>
      <c r="I2373" s="220"/>
      <c r="J2373" s="221">
        <f>ROUND(I2373*H2373,2)</f>
        <v>0</v>
      </c>
      <c r="K2373" s="217" t="s">
        <v>19</v>
      </c>
      <c r="L2373" s="46"/>
      <c r="M2373" s="222" t="s">
        <v>19</v>
      </c>
      <c r="N2373" s="223" t="s">
        <v>46</v>
      </c>
      <c r="O2373" s="86"/>
      <c r="P2373" s="224">
        <f>O2373*H2373</f>
        <v>0</v>
      </c>
      <c r="Q2373" s="224">
        <v>0.01</v>
      </c>
      <c r="R2373" s="224">
        <f>Q2373*H2373</f>
        <v>0.070000000000000007</v>
      </c>
      <c r="S2373" s="224">
        <v>0</v>
      </c>
      <c r="T2373" s="225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26" t="s">
        <v>277</v>
      </c>
      <c r="AT2373" s="226" t="s">
        <v>185</v>
      </c>
      <c r="AU2373" s="226" t="s">
        <v>84</v>
      </c>
      <c r="AY2373" s="19" t="s">
        <v>183</v>
      </c>
      <c r="BE2373" s="227">
        <f>IF(N2373="základní",J2373,0)</f>
        <v>0</v>
      </c>
      <c r="BF2373" s="227">
        <f>IF(N2373="snížená",J2373,0)</f>
        <v>0</v>
      </c>
      <c r="BG2373" s="227">
        <f>IF(N2373="zákl. přenesená",J2373,0)</f>
        <v>0</v>
      </c>
      <c r="BH2373" s="227">
        <f>IF(N2373="sníž. přenesená",J2373,0)</f>
        <v>0</v>
      </c>
      <c r="BI2373" s="227">
        <f>IF(N2373="nulová",J2373,0)</f>
        <v>0</v>
      </c>
      <c r="BJ2373" s="19" t="s">
        <v>82</v>
      </c>
      <c r="BK2373" s="227">
        <f>ROUND(I2373*H2373,2)</f>
        <v>0</v>
      </c>
      <c r="BL2373" s="19" t="s">
        <v>277</v>
      </c>
      <c r="BM2373" s="226" t="s">
        <v>2333</v>
      </c>
    </row>
    <row r="2374" s="2" customFormat="1">
      <c r="A2374" s="40"/>
      <c r="B2374" s="41"/>
      <c r="C2374" s="42"/>
      <c r="D2374" s="235" t="s">
        <v>274</v>
      </c>
      <c r="E2374" s="42"/>
      <c r="F2374" s="255" t="s">
        <v>2334</v>
      </c>
      <c r="G2374" s="42"/>
      <c r="H2374" s="42"/>
      <c r="I2374" s="230"/>
      <c r="J2374" s="42"/>
      <c r="K2374" s="42"/>
      <c r="L2374" s="46"/>
      <c r="M2374" s="231"/>
      <c r="N2374" s="232"/>
      <c r="O2374" s="86"/>
      <c r="P2374" s="86"/>
      <c r="Q2374" s="86"/>
      <c r="R2374" s="86"/>
      <c r="S2374" s="86"/>
      <c r="T2374" s="87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9" t="s">
        <v>274</v>
      </c>
      <c r="AU2374" s="19" t="s">
        <v>84</v>
      </c>
    </row>
    <row r="2375" s="2" customFormat="1" ht="24.15" customHeight="1">
      <c r="A2375" s="40"/>
      <c r="B2375" s="41"/>
      <c r="C2375" s="215" t="s">
        <v>2335</v>
      </c>
      <c r="D2375" s="215" t="s">
        <v>185</v>
      </c>
      <c r="E2375" s="216" t="s">
        <v>2336</v>
      </c>
      <c r="F2375" s="217" t="s">
        <v>2337</v>
      </c>
      <c r="G2375" s="218" t="s">
        <v>304</v>
      </c>
      <c r="H2375" s="219">
        <v>7</v>
      </c>
      <c r="I2375" s="220"/>
      <c r="J2375" s="221">
        <f>ROUND(I2375*H2375,2)</f>
        <v>0</v>
      </c>
      <c r="K2375" s="217" t="s">
        <v>19</v>
      </c>
      <c r="L2375" s="46"/>
      <c r="M2375" s="222" t="s">
        <v>19</v>
      </c>
      <c r="N2375" s="223" t="s">
        <v>46</v>
      </c>
      <c r="O2375" s="86"/>
      <c r="P2375" s="224">
        <f>O2375*H2375</f>
        <v>0</v>
      </c>
      <c r="Q2375" s="224">
        <v>0.01</v>
      </c>
      <c r="R2375" s="224">
        <f>Q2375*H2375</f>
        <v>0.070000000000000007</v>
      </c>
      <c r="S2375" s="224">
        <v>0</v>
      </c>
      <c r="T2375" s="225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6" t="s">
        <v>277</v>
      </c>
      <c r="AT2375" s="226" t="s">
        <v>185</v>
      </c>
      <c r="AU2375" s="226" t="s">
        <v>84</v>
      </c>
      <c r="AY2375" s="19" t="s">
        <v>183</v>
      </c>
      <c r="BE2375" s="227">
        <f>IF(N2375="základní",J2375,0)</f>
        <v>0</v>
      </c>
      <c r="BF2375" s="227">
        <f>IF(N2375="snížená",J2375,0)</f>
        <v>0</v>
      </c>
      <c r="BG2375" s="227">
        <f>IF(N2375="zákl. přenesená",J2375,0)</f>
        <v>0</v>
      </c>
      <c r="BH2375" s="227">
        <f>IF(N2375="sníž. přenesená",J2375,0)</f>
        <v>0</v>
      </c>
      <c r="BI2375" s="227">
        <f>IF(N2375="nulová",J2375,0)</f>
        <v>0</v>
      </c>
      <c r="BJ2375" s="19" t="s">
        <v>82</v>
      </c>
      <c r="BK2375" s="227">
        <f>ROUND(I2375*H2375,2)</f>
        <v>0</v>
      </c>
      <c r="BL2375" s="19" t="s">
        <v>277</v>
      </c>
      <c r="BM2375" s="226" t="s">
        <v>2338</v>
      </c>
    </row>
    <row r="2376" s="2" customFormat="1">
      <c r="A2376" s="40"/>
      <c r="B2376" s="41"/>
      <c r="C2376" s="42"/>
      <c r="D2376" s="235" t="s">
        <v>274</v>
      </c>
      <c r="E2376" s="42"/>
      <c r="F2376" s="255" t="s">
        <v>2339</v>
      </c>
      <c r="G2376" s="42"/>
      <c r="H2376" s="42"/>
      <c r="I2376" s="230"/>
      <c r="J2376" s="42"/>
      <c r="K2376" s="42"/>
      <c r="L2376" s="46"/>
      <c r="M2376" s="231"/>
      <c r="N2376" s="232"/>
      <c r="O2376" s="86"/>
      <c r="P2376" s="86"/>
      <c r="Q2376" s="86"/>
      <c r="R2376" s="86"/>
      <c r="S2376" s="86"/>
      <c r="T2376" s="87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T2376" s="19" t="s">
        <v>274</v>
      </c>
      <c r="AU2376" s="19" t="s">
        <v>84</v>
      </c>
    </row>
    <row r="2377" s="2" customFormat="1" ht="24.15" customHeight="1">
      <c r="A2377" s="40"/>
      <c r="B2377" s="41"/>
      <c r="C2377" s="215" t="s">
        <v>2340</v>
      </c>
      <c r="D2377" s="215" t="s">
        <v>185</v>
      </c>
      <c r="E2377" s="216" t="s">
        <v>2341</v>
      </c>
      <c r="F2377" s="217" t="s">
        <v>2342</v>
      </c>
      <c r="G2377" s="218" t="s">
        <v>304</v>
      </c>
      <c r="H2377" s="219">
        <v>8</v>
      </c>
      <c r="I2377" s="220"/>
      <c r="J2377" s="221">
        <f>ROUND(I2377*H2377,2)</f>
        <v>0</v>
      </c>
      <c r="K2377" s="217" t="s">
        <v>19</v>
      </c>
      <c r="L2377" s="46"/>
      <c r="M2377" s="222" t="s">
        <v>19</v>
      </c>
      <c r="N2377" s="223" t="s">
        <v>46</v>
      </c>
      <c r="O2377" s="86"/>
      <c r="P2377" s="224">
        <f>O2377*H2377</f>
        <v>0</v>
      </c>
      <c r="Q2377" s="224">
        <v>0.01</v>
      </c>
      <c r="R2377" s="224">
        <f>Q2377*H2377</f>
        <v>0.080000000000000002</v>
      </c>
      <c r="S2377" s="224">
        <v>0</v>
      </c>
      <c r="T2377" s="225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6" t="s">
        <v>277</v>
      </c>
      <c r="AT2377" s="226" t="s">
        <v>185</v>
      </c>
      <c r="AU2377" s="226" t="s">
        <v>84</v>
      </c>
      <c r="AY2377" s="19" t="s">
        <v>183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19" t="s">
        <v>82</v>
      </c>
      <c r="BK2377" s="227">
        <f>ROUND(I2377*H2377,2)</f>
        <v>0</v>
      </c>
      <c r="BL2377" s="19" t="s">
        <v>277</v>
      </c>
      <c r="BM2377" s="226" t="s">
        <v>2343</v>
      </c>
    </row>
    <row r="2378" s="2" customFormat="1">
      <c r="A2378" s="40"/>
      <c r="B2378" s="41"/>
      <c r="C2378" s="42"/>
      <c r="D2378" s="235" t="s">
        <v>274</v>
      </c>
      <c r="E2378" s="42"/>
      <c r="F2378" s="255" t="s">
        <v>2344</v>
      </c>
      <c r="G2378" s="42"/>
      <c r="H2378" s="42"/>
      <c r="I2378" s="230"/>
      <c r="J2378" s="42"/>
      <c r="K2378" s="42"/>
      <c r="L2378" s="46"/>
      <c r="M2378" s="231"/>
      <c r="N2378" s="232"/>
      <c r="O2378" s="86"/>
      <c r="P2378" s="86"/>
      <c r="Q2378" s="86"/>
      <c r="R2378" s="86"/>
      <c r="S2378" s="86"/>
      <c r="T2378" s="87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9" t="s">
        <v>274</v>
      </c>
      <c r="AU2378" s="19" t="s">
        <v>84</v>
      </c>
    </row>
    <row r="2379" s="2" customFormat="1" ht="24.15" customHeight="1">
      <c r="A2379" s="40"/>
      <c r="B2379" s="41"/>
      <c r="C2379" s="215" t="s">
        <v>1040</v>
      </c>
      <c r="D2379" s="215" t="s">
        <v>185</v>
      </c>
      <c r="E2379" s="216" t="s">
        <v>1041</v>
      </c>
      <c r="F2379" s="217" t="s">
        <v>1042</v>
      </c>
      <c r="G2379" s="218" t="s">
        <v>256</v>
      </c>
      <c r="H2379" s="219">
        <v>4.9199999999999999</v>
      </c>
      <c r="I2379" s="220"/>
      <c r="J2379" s="221">
        <f>ROUND(I2379*H2379,2)</f>
        <v>0</v>
      </c>
      <c r="K2379" s="217" t="s">
        <v>189</v>
      </c>
      <c r="L2379" s="46"/>
      <c r="M2379" s="222" t="s">
        <v>19</v>
      </c>
      <c r="N2379" s="223" t="s">
        <v>46</v>
      </c>
      <c r="O2379" s="86"/>
      <c r="P2379" s="224">
        <f>O2379*H2379</f>
        <v>0</v>
      </c>
      <c r="Q2379" s="224">
        <v>0</v>
      </c>
      <c r="R2379" s="224">
        <f>Q2379*H2379</f>
        <v>0</v>
      </c>
      <c r="S2379" s="224">
        <v>0</v>
      </c>
      <c r="T2379" s="225">
        <f>S2379*H2379</f>
        <v>0</v>
      </c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R2379" s="226" t="s">
        <v>277</v>
      </c>
      <c r="AT2379" s="226" t="s">
        <v>185</v>
      </c>
      <c r="AU2379" s="226" t="s">
        <v>84</v>
      </c>
      <c r="AY2379" s="19" t="s">
        <v>183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19" t="s">
        <v>82</v>
      </c>
      <c r="BK2379" s="227">
        <f>ROUND(I2379*H2379,2)</f>
        <v>0</v>
      </c>
      <c r="BL2379" s="19" t="s">
        <v>277</v>
      </c>
      <c r="BM2379" s="226" t="s">
        <v>1043</v>
      </c>
    </row>
    <row r="2380" s="2" customFormat="1">
      <c r="A2380" s="40"/>
      <c r="B2380" s="41"/>
      <c r="C2380" s="42"/>
      <c r="D2380" s="228" t="s">
        <v>192</v>
      </c>
      <c r="E2380" s="42"/>
      <c r="F2380" s="229" t="s">
        <v>1044</v>
      </c>
      <c r="G2380" s="42"/>
      <c r="H2380" s="42"/>
      <c r="I2380" s="230"/>
      <c r="J2380" s="42"/>
      <c r="K2380" s="42"/>
      <c r="L2380" s="46"/>
      <c r="M2380" s="231"/>
      <c r="N2380" s="232"/>
      <c r="O2380" s="86"/>
      <c r="P2380" s="86"/>
      <c r="Q2380" s="86"/>
      <c r="R2380" s="86"/>
      <c r="S2380" s="86"/>
      <c r="T2380" s="87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T2380" s="19" t="s">
        <v>192</v>
      </c>
      <c r="AU2380" s="19" t="s">
        <v>84</v>
      </c>
    </row>
    <row r="2381" s="12" customFormat="1" ht="22.8" customHeight="1">
      <c r="A2381" s="12"/>
      <c r="B2381" s="199"/>
      <c r="C2381" s="200"/>
      <c r="D2381" s="201" t="s">
        <v>74</v>
      </c>
      <c r="E2381" s="213" t="s">
        <v>2345</v>
      </c>
      <c r="F2381" s="213" t="s">
        <v>2346</v>
      </c>
      <c r="G2381" s="200"/>
      <c r="H2381" s="200"/>
      <c r="I2381" s="203"/>
      <c r="J2381" s="214">
        <f>BK2381</f>
        <v>0</v>
      </c>
      <c r="K2381" s="200"/>
      <c r="L2381" s="205"/>
      <c r="M2381" s="206"/>
      <c r="N2381" s="207"/>
      <c r="O2381" s="207"/>
      <c r="P2381" s="208">
        <f>SUM(P2382:P2423)</f>
        <v>0</v>
      </c>
      <c r="Q2381" s="207"/>
      <c r="R2381" s="208">
        <f>SUM(R2382:R2423)</f>
        <v>24.144199999999998</v>
      </c>
      <c r="S2381" s="207"/>
      <c r="T2381" s="209">
        <f>SUM(T2382:T2423)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0" t="s">
        <v>84</v>
      </c>
      <c r="AT2381" s="211" t="s">
        <v>74</v>
      </c>
      <c r="AU2381" s="211" t="s">
        <v>82</v>
      </c>
      <c r="AY2381" s="210" t="s">
        <v>183</v>
      </c>
      <c r="BK2381" s="212">
        <f>SUM(BK2382:BK2423)</f>
        <v>0</v>
      </c>
    </row>
    <row r="2382" s="2" customFormat="1" ht="24.15" customHeight="1">
      <c r="A2382" s="40"/>
      <c r="B2382" s="41"/>
      <c r="C2382" s="215" t="s">
        <v>2347</v>
      </c>
      <c r="D2382" s="215" t="s">
        <v>185</v>
      </c>
      <c r="E2382" s="216" t="s">
        <v>2348</v>
      </c>
      <c r="F2382" s="217" t="s">
        <v>2349</v>
      </c>
      <c r="G2382" s="218" t="s">
        <v>188</v>
      </c>
      <c r="H2382" s="219">
        <v>1</v>
      </c>
      <c r="I2382" s="220"/>
      <c r="J2382" s="221">
        <f>ROUND(I2382*H2382,2)</f>
        <v>0</v>
      </c>
      <c r="K2382" s="217" t="s">
        <v>19</v>
      </c>
      <c r="L2382" s="46"/>
      <c r="M2382" s="222" t="s">
        <v>19</v>
      </c>
      <c r="N2382" s="223" t="s">
        <v>46</v>
      </c>
      <c r="O2382" s="86"/>
      <c r="P2382" s="224">
        <f>O2382*H2382</f>
        <v>0</v>
      </c>
      <c r="Q2382" s="224">
        <v>0.54000000000000004</v>
      </c>
      <c r="R2382" s="224">
        <f>Q2382*H2382</f>
        <v>0.54000000000000004</v>
      </c>
      <c r="S2382" s="224">
        <v>0</v>
      </c>
      <c r="T2382" s="225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6" t="s">
        <v>277</v>
      </c>
      <c r="AT2382" s="226" t="s">
        <v>185</v>
      </c>
      <c r="AU2382" s="226" t="s">
        <v>84</v>
      </c>
      <c r="AY2382" s="19" t="s">
        <v>183</v>
      </c>
      <c r="BE2382" s="227">
        <f>IF(N2382="základní",J2382,0)</f>
        <v>0</v>
      </c>
      <c r="BF2382" s="227">
        <f>IF(N2382="snížená",J2382,0)</f>
        <v>0</v>
      </c>
      <c r="BG2382" s="227">
        <f>IF(N2382="zákl. přenesená",J2382,0)</f>
        <v>0</v>
      </c>
      <c r="BH2382" s="227">
        <f>IF(N2382="sníž. přenesená",J2382,0)</f>
        <v>0</v>
      </c>
      <c r="BI2382" s="227">
        <f>IF(N2382="nulová",J2382,0)</f>
        <v>0</v>
      </c>
      <c r="BJ2382" s="19" t="s">
        <v>82</v>
      </c>
      <c r="BK2382" s="227">
        <f>ROUND(I2382*H2382,2)</f>
        <v>0</v>
      </c>
      <c r="BL2382" s="19" t="s">
        <v>277</v>
      </c>
      <c r="BM2382" s="226" t="s">
        <v>2350</v>
      </c>
    </row>
    <row r="2383" s="2" customFormat="1">
      <c r="A2383" s="40"/>
      <c r="B2383" s="41"/>
      <c r="C2383" s="42"/>
      <c r="D2383" s="235" t="s">
        <v>274</v>
      </c>
      <c r="E2383" s="42"/>
      <c r="F2383" s="255" t="s">
        <v>2351</v>
      </c>
      <c r="G2383" s="42"/>
      <c r="H2383" s="42"/>
      <c r="I2383" s="230"/>
      <c r="J2383" s="42"/>
      <c r="K2383" s="42"/>
      <c r="L2383" s="46"/>
      <c r="M2383" s="231"/>
      <c r="N2383" s="232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274</v>
      </c>
      <c r="AU2383" s="19" t="s">
        <v>84</v>
      </c>
    </row>
    <row r="2384" s="2" customFormat="1" ht="24.15" customHeight="1">
      <c r="A2384" s="40"/>
      <c r="B2384" s="41"/>
      <c r="C2384" s="215" t="s">
        <v>2352</v>
      </c>
      <c r="D2384" s="215" t="s">
        <v>185</v>
      </c>
      <c r="E2384" s="216" t="s">
        <v>2353</v>
      </c>
      <c r="F2384" s="217" t="s">
        <v>2354</v>
      </c>
      <c r="G2384" s="218" t="s">
        <v>188</v>
      </c>
      <c r="H2384" s="219">
        <v>1</v>
      </c>
      <c r="I2384" s="220"/>
      <c r="J2384" s="221">
        <f>ROUND(I2384*H2384,2)</f>
        <v>0</v>
      </c>
      <c r="K2384" s="217" t="s">
        <v>19</v>
      </c>
      <c r="L2384" s="46"/>
      <c r="M2384" s="222" t="s">
        <v>19</v>
      </c>
      <c r="N2384" s="223" t="s">
        <v>46</v>
      </c>
      <c r="O2384" s="86"/>
      <c r="P2384" s="224">
        <f>O2384*H2384</f>
        <v>0</v>
      </c>
      <c r="Q2384" s="224">
        <v>1.5600000000000001</v>
      </c>
      <c r="R2384" s="224">
        <f>Q2384*H2384</f>
        <v>1.5600000000000001</v>
      </c>
      <c r="S2384" s="224">
        <v>0</v>
      </c>
      <c r="T2384" s="225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26" t="s">
        <v>277</v>
      </c>
      <c r="AT2384" s="226" t="s">
        <v>185</v>
      </c>
      <c r="AU2384" s="226" t="s">
        <v>84</v>
      </c>
      <c r="AY2384" s="19" t="s">
        <v>183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19" t="s">
        <v>82</v>
      </c>
      <c r="BK2384" s="227">
        <f>ROUND(I2384*H2384,2)</f>
        <v>0</v>
      </c>
      <c r="BL2384" s="19" t="s">
        <v>277</v>
      </c>
      <c r="BM2384" s="226" t="s">
        <v>2355</v>
      </c>
    </row>
    <row r="2385" s="2" customFormat="1">
      <c r="A2385" s="40"/>
      <c r="B2385" s="41"/>
      <c r="C2385" s="42"/>
      <c r="D2385" s="235" t="s">
        <v>274</v>
      </c>
      <c r="E2385" s="42"/>
      <c r="F2385" s="255" t="s">
        <v>2351</v>
      </c>
      <c r="G2385" s="42"/>
      <c r="H2385" s="42"/>
      <c r="I2385" s="230"/>
      <c r="J2385" s="42"/>
      <c r="K2385" s="42"/>
      <c r="L2385" s="46"/>
      <c r="M2385" s="231"/>
      <c r="N2385" s="232"/>
      <c r="O2385" s="86"/>
      <c r="P2385" s="86"/>
      <c r="Q2385" s="86"/>
      <c r="R2385" s="86"/>
      <c r="S2385" s="86"/>
      <c r="T2385" s="87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9" t="s">
        <v>274</v>
      </c>
      <c r="AU2385" s="19" t="s">
        <v>84</v>
      </c>
    </row>
    <row r="2386" s="2" customFormat="1" ht="24.15" customHeight="1">
      <c r="A2386" s="40"/>
      <c r="B2386" s="41"/>
      <c r="C2386" s="215" t="s">
        <v>2356</v>
      </c>
      <c r="D2386" s="215" t="s">
        <v>185</v>
      </c>
      <c r="E2386" s="216" t="s">
        <v>2357</v>
      </c>
      <c r="F2386" s="217" t="s">
        <v>2358</v>
      </c>
      <c r="G2386" s="218" t="s">
        <v>188</v>
      </c>
      <c r="H2386" s="219">
        <v>1</v>
      </c>
      <c r="I2386" s="220"/>
      <c r="J2386" s="221">
        <f>ROUND(I2386*H2386,2)</f>
        <v>0</v>
      </c>
      <c r="K2386" s="217" t="s">
        <v>19</v>
      </c>
      <c r="L2386" s="46"/>
      <c r="M2386" s="222" t="s">
        <v>19</v>
      </c>
      <c r="N2386" s="223" t="s">
        <v>46</v>
      </c>
      <c r="O2386" s="86"/>
      <c r="P2386" s="224">
        <f>O2386*H2386</f>
        <v>0</v>
      </c>
      <c r="Q2386" s="224">
        <v>0.69999999999999996</v>
      </c>
      <c r="R2386" s="224">
        <f>Q2386*H2386</f>
        <v>0.69999999999999996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277</v>
      </c>
      <c r="AT2386" s="226" t="s">
        <v>185</v>
      </c>
      <c r="AU2386" s="226" t="s">
        <v>84</v>
      </c>
      <c r="AY2386" s="19" t="s">
        <v>183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82</v>
      </c>
      <c r="BK2386" s="227">
        <f>ROUND(I2386*H2386,2)</f>
        <v>0</v>
      </c>
      <c r="BL2386" s="19" t="s">
        <v>277</v>
      </c>
      <c r="BM2386" s="226" t="s">
        <v>2359</v>
      </c>
    </row>
    <row r="2387" s="2" customFormat="1">
      <c r="A2387" s="40"/>
      <c r="B2387" s="41"/>
      <c r="C2387" s="42"/>
      <c r="D2387" s="235" t="s">
        <v>274</v>
      </c>
      <c r="E2387" s="42"/>
      <c r="F2387" s="255" t="s">
        <v>2351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274</v>
      </c>
      <c r="AU2387" s="19" t="s">
        <v>84</v>
      </c>
    </row>
    <row r="2388" s="2" customFormat="1" ht="24.15" customHeight="1">
      <c r="A2388" s="40"/>
      <c r="B2388" s="41"/>
      <c r="C2388" s="215" t="s">
        <v>2360</v>
      </c>
      <c r="D2388" s="215" t="s">
        <v>185</v>
      </c>
      <c r="E2388" s="216" t="s">
        <v>2361</v>
      </c>
      <c r="F2388" s="217" t="s">
        <v>2362</v>
      </c>
      <c r="G2388" s="218" t="s">
        <v>188</v>
      </c>
      <c r="H2388" s="219">
        <v>1</v>
      </c>
      <c r="I2388" s="220"/>
      <c r="J2388" s="221">
        <f>ROUND(I2388*H2388,2)</f>
        <v>0</v>
      </c>
      <c r="K2388" s="217" t="s">
        <v>19</v>
      </c>
      <c r="L2388" s="46"/>
      <c r="M2388" s="222" t="s">
        <v>19</v>
      </c>
      <c r="N2388" s="223" t="s">
        <v>46</v>
      </c>
      <c r="O2388" s="86"/>
      <c r="P2388" s="224">
        <f>O2388*H2388</f>
        <v>0</v>
      </c>
      <c r="Q2388" s="224">
        <v>0.80000000000000004</v>
      </c>
      <c r="R2388" s="224">
        <f>Q2388*H2388</f>
        <v>0.80000000000000004</v>
      </c>
      <c r="S2388" s="224">
        <v>0</v>
      </c>
      <c r="T2388" s="225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6" t="s">
        <v>277</v>
      </c>
      <c r="AT2388" s="226" t="s">
        <v>185</v>
      </c>
      <c r="AU2388" s="226" t="s">
        <v>84</v>
      </c>
      <c r="AY2388" s="19" t="s">
        <v>183</v>
      </c>
      <c r="BE2388" s="227">
        <f>IF(N2388="základní",J2388,0)</f>
        <v>0</v>
      </c>
      <c r="BF2388" s="227">
        <f>IF(N2388="snížená",J2388,0)</f>
        <v>0</v>
      </c>
      <c r="BG2388" s="227">
        <f>IF(N2388="zákl. přenesená",J2388,0)</f>
        <v>0</v>
      </c>
      <c r="BH2388" s="227">
        <f>IF(N2388="sníž. přenesená",J2388,0)</f>
        <v>0</v>
      </c>
      <c r="BI2388" s="227">
        <f>IF(N2388="nulová",J2388,0)</f>
        <v>0</v>
      </c>
      <c r="BJ2388" s="19" t="s">
        <v>82</v>
      </c>
      <c r="BK2388" s="227">
        <f>ROUND(I2388*H2388,2)</f>
        <v>0</v>
      </c>
      <c r="BL2388" s="19" t="s">
        <v>277</v>
      </c>
      <c r="BM2388" s="226" t="s">
        <v>2363</v>
      </c>
    </row>
    <row r="2389" s="2" customFormat="1">
      <c r="A2389" s="40"/>
      <c r="B2389" s="41"/>
      <c r="C2389" s="42"/>
      <c r="D2389" s="235" t="s">
        <v>274</v>
      </c>
      <c r="E2389" s="42"/>
      <c r="F2389" s="255" t="s">
        <v>2351</v>
      </c>
      <c r="G2389" s="42"/>
      <c r="H2389" s="42"/>
      <c r="I2389" s="230"/>
      <c r="J2389" s="42"/>
      <c r="K2389" s="42"/>
      <c r="L2389" s="46"/>
      <c r="M2389" s="231"/>
      <c r="N2389" s="232"/>
      <c r="O2389" s="86"/>
      <c r="P2389" s="86"/>
      <c r="Q2389" s="86"/>
      <c r="R2389" s="86"/>
      <c r="S2389" s="86"/>
      <c r="T2389" s="87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9" t="s">
        <v>274</v>
      </c>
      <c r="AU2389" s="19" t="s">
        <v>84</v>
      </c>
    </row>
    <row r="2390" s="2" customFormat="1" ht="24.15" customHeight="1">
      <c r="A2390" s="40"/>
      <c r="B2390" s="41"/>
      <c r="C2390" s="215" t="s">
        <v>2364</v>
      </c>
      <c r="D2390" s="215" t="s">
        <v>185</v>
      </c>
      <c r="E2390" s="216" t="s">
        <v>2365</v>
      </c>
      <c r="F2390" s="217" t="s">
        <v>2366</v>
      </c>
      <c r="G2390" s="218" t="s">
        <v>188</v>
      </c>
      <c r="H2390" s="219">
        <v>1</v>
      </c>
      <c r="I2390" s="220"/>
      <c r="J2390" s="221">
        <f>ROUND(I2390*H2390,2)</f>
        <v>0</v>
      </c>
      <c r="K2390" s="217" t="s">
        <v>19</v>
      </c>
      <c r="L2390" s="46"/>
      <c r="M2390" s="222" t="s">
        <v>19</v>
      </c>
      <c r="N2390" s="223" t="s">
        <v>46</v>
      </c>
      <c r="O2390" s="86"/>
      <c r="P2390" s="224">
        <f>O2390*H2390</f>
        <v>0</v>
      </c>
      <c r="Q2390" s="224">
        <v>0.80000000000000004</v>
      </c>
      <c r="R2390" s="224">
        <f>Q2390*H2390</f>
        <v>0.80000000000000004</v>
      </c>
      <c r="S2390" s="224">
        <v>0</v>
      </c>
      <c r="T2390" s="225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26" t="s">
        <v>277</v>
      </c>
      <c r="AT2390" s="226" t="s">
        <v>185</v>
      </c>
      <c r="AU2390" s="226" t="s">
        <v>84</v>
      </c>
      <c r="AY2390" s="19" t="s">
        <v>183</v>
      </c>
      <c r="BE2390" s="227">
        <f>IF(N2390="základní",J2390,0)</f>
        <v>0</v>
      </c>
      <c r="BF2390" s="227">
        <f>IF(N2390="snížená",J2390,0)</f>
        <v>0</v>
      </c>
      <c r="BG2390" s="227">
        <f>IF(N2390="zákl. přenesená",J2390,0)</f>
        <v>0</v>
      </c>
      <c r="BH2390" s="227">
        <f>IF(N2390="sníž. přenesená",J2390,0)</f>
        <v>0</v>
      </c>
      <c r="BI2390" s="227">
        <f>IF(N2390="nulová",J2390,0)</f>
        <v>0</v>
      </c>
      <c r="BJ2390" s="19" t="s">
        <v>82</v>
      </c>
      <c r="BK2390" s="227">
        <f>ROUND(I2390*H2390,2)</f>
        <v>0</v>
      </c>
      <c r="BL2390" s="19" t="s">
        <v>277</v>
      </c>
      <c r="BM2390" s="226" t="s">
        <v>2367</v>
      </c>
    </row>
    <row r="2391" s="2" customFormat="1">
      <c r="A2391" s="40"/>
      <c r="B2391" s="41"/>
      <c r="C2391" s="42"/>
      <c r="D2391" s="235" t="s">
        <v>274</v>
      </c>
      <c r="E2391" s="42"/>
      <c r="F2391" s="255" t="s">
        <v>2351</v>
      </c>
      <c r="G2391" s="42"/>
      <c r="H2391" s="42"/>
      <c r="I2391" s="230"/>
      <c r="J2391" s="42"/>
      <c r="K2391" s="42"/>
      <c r="L2391" s="46"/>
      <c r="M2391" s="231"/>
      <c r="N2391" s="232"/>
      <c r="O2391" s="86"/>
      <c r="P2391" s="86"/>
      <c r="Q2391" s="86"/>
      <c r="R2391" s="86"/>
      <c r="S2391" s="86"/>
      <c r="T2391" s="87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9" t="s">
        <v>274</v>
      </c>
      <c r="AU2391" s="19" t="s">
        <v>84</v>
      </c>
    </row>
    <row r="2392" s="2" customFormat="1" ht="24.15" customHeight="1">
      <c r="A2392" s="40"/>
      <c r="B2392" s="41"/>
      <c r="C2392" s="215" t="s">
        <v>2368</v>
      </c>
      <c r="D2392" s="215" t="s">
        <v>185</v>
      </c>
      <c r="E2392" s="216" t="s">
        <v>2369</v>
      </c>
      <c r="F2392" s="217" t="s">
        <v>2370</v>
      </c>
      <c r="G2392" s="218" t="s">
        <v>188</v>
      </c>
      <c r="H2392" s="219">
        <v>1</v>
      </c>
      <c r="I2392" s="220"/>
      <c r="J2392" s="221">
        <f>ROUND(I2392*H2392,2)</f>
        <v>0</v>
      </c>
      <c r="K2392" s="217" t="s">
        <v>19</v>
      </c>
      <c r="L2392" s="46"/>
      <c r="M2392" s="222" t="s">
        <v>19</v>
      </c>
      <c r="N2392" s="223" t="s">
        <v>46</v>
      </c>
      <c r="O2392" s="86"/>
      <c r="P2392" s="224">
        <f>O2392*H2392</f>
        <v>0</v>
      </c>
      <c r="Q2392" s="224">
        <v>0.54000000000000004</v>
      </c>
      <c r="R2392" s="224">
        <f>Q2392*H2392</f>
        <v>0.54000000000000004</v>
      </c>
      <c r="S2392" s="224">
        <v>0</v>
      </c>
      <c r="T2392" s="225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6" t="s">
        <v>277</v>
      </c>
      <c r="AT2392" s="226" t="s">
        <v>185</v>
      </c>
      <c r="AU2392" s="226" t="s">
        <v>84</v>
      </c>
      <c r="AY2392" s="19" t="s">
        <v>183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19" t="s">
        <v>82</v>
      </c>
      <c r="BK2392" s="227">
        <f>ROUND(I2392*H2392,2)</f>
        <v>0</v>
      </c>
      <c r="BL2392" s="19" t="s">
        <v>277</v>
      </c>
      <c r="BM2392" s="226" t="s">
        <v>2371</v>
      </c>
    </row>
    <row r="2393" s="2" customFormat="1">
      <c r="A2393" s="40"/>
      <c r="B2393" s="41"/>
      <c r="C2393" s="42"/>
      <c r="D2393" s="235" t="s">
        <v>274</v>
      </c>
      <c r="E2393" s="42"/>
      <c r="F2393" s="255" t="s">
        <v>2351</v>
      </c>
      <c r="G2393" s="42"/>
      <c r="H2393" s="42"/>
      <c r="I2393" s="230"/>
      <c r="J2393" s="42"/>
      <c r="K2393" s="42"/>
      <c r="L2393" s="46"/>
      <c r="M2393" s="231"/>
      <c r="N2393" s="232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274</v>
      </c>
      <c r="AU2393" s="19" t="s">
        <v>84</v>
      </c>
    </row>
    <row r="2394" s="2" customFormat="1" ht="33" customHeight="1">
      <c r="A2394" s="40"/>
      <c r="B2394" s="41"/>
      <c r="C2394" s="215" t="s">
        <v>2372</v>
      </c>
      <c r="D2394" s="215" t="s">
        <v>185</v>
      </c>
      <c r="E2394" s="216" t="s">
        <v>2373</v>
      </c>
      <c r="F2394" s="217" t="s">
        <v>2374</v>
      </c>
      <c r="G2394" s="218" t="s">
        <v>438</v>
      </c>
      <c r="H2394" s="219">
        <v>5.5999999999999996</v>
      </c>
      <c r="I2394" s="220"/>
      <c r="J2394" s="221">
        <f>ROUND(I2394*H2394,2)</f>
        <v>0</v>
      </c>
      <c r="K2394" s="217" t="s">
        <v>19</v>
      </c>
      <c r="L2394" s="46"/>
      <c r="M2394" s="222" t="s">
        <v>19</v>
      </c>
      <c r="N2394" s="223" t="s">
        <v>46</v>
      </c>
      <c r="O2394" s="86"/>
      <c r="P2394" s="224">
        <f>O2394*H2394</f>
        <v>0</v>
      </c>
      <c r="Q2394" s="224">
        <v>0.0089999999999999993</v>
      </c>
      <c r="R2394" s="224">
        <f>Q2394*H2394</f>
        <v>0.050399999999999993</v>
      </c>
      <c r="S2394" s="224">
        <v>0</v>
      </c>
      <c r="T2394" s="225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277</v>
      </c>
      <c r="AT2394" s="226" t="s">
        <v>185</v>
      </c>
      <c r="AU2394" s="226" t="s">
        <v>84</v>
      </c>
      <c r="AY2394" s="19" t="s">
        <v>183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82</v>
      </c>
      <c r="BK2394" s="227">
        <f>ROUND(I2394*H2394,2)</f>
        <v>0</v>
      </c>
      <c r="BL2394" s="19" t="s">
        <v>277</v>
      </c>
      <c r="BM2394" s="226" t="s">
        <v>2375</v>
      </c>
    </row>
    <row r="2395" s="2" customFormat="1">
      <c r="A2395" s="40"/>
      <c r="B2395" s="41"/>
      <c r="C2395" s="42"/>
      <c r="D2395" s="235" t="s">
        <v>274</v>
      </c>
      <c r="E2395" s="42"/>
      <c r="F2395" s="255" t="s">
        <v>2376</v>
      </c>
      <c r="G2395" s="42"/>
      <c r="H2395" s="42"/>
      <c r="I2395" s="230"/>
      <c r="J2395" s="42"/>
      <c r="K2395" s="42"/>
      <c r="L2395" s="46"/>
      <c r="M2395" s="231"/>
      <c r="N2395" s="232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274</v>
      </c>
      <c r="AU2395" s="19" t="s">
        <v>84</v>
      </c>
    </row>
    <row r="2396" s="2" customFormat="1" ht="33" customHeight="1">
      <c r="A2396" s="40"/>
      <c r="B2396" s="41"/>
      <c r="C2396" s="215" t="s">
        <v>2377</v>
      </c>
      <c r="D2396" s="215" t="s">
        <v>185</v>
      </c>
      <c r="E2396" s="216" t="s">
        <v>2378</v>
      </c>
      <c r="F2396" s="217" t="s">
        <v>2379</v>
      </c>
      <c r="G2396" s="218" t="s">
        <v>438</v>
      </c>
      <c r="H2396" s="219">
        <v>15.6</v>
      </c>
      <c r="I2396" s="220"/>
      <c r="J2396" s="221">
        <f>ROUND(I2396*H2396,2)</f>
        <v>0</v>
      </c>
      <c r="K2396" s="217" t="s">
        <v>19</v>
      </c>
      <c r="L2396" s="46"/>
      <c r="M2396" s="222" t="s">
        <v>19</v>
      </c>
      <c r="N2396" s="223" t="s">
        <v>46</v>
      </c>
      <c r="O2396" s="86"/>
      <c r="P2396" s="224">
        <f>O2396*H2396</f>
        <v>0</v>
      </c>
      <c r="Q2396" s="224">
        <v>0.0089999999999999993</v>
      </c>
      <c r="R2396" s="224">
        <f>Q2396*H2396</f>
        <v>0.1404</v>
      </c>
      <c r="S2396" s="224">
        <v>0</v>
      </c>
      <c r="T2396" s="225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6" t="s">
        <v>277</v>
      </c>
      <c r="AT2396" s="226" t="s">
        <v>185</v>
      </c>
      <c r="AU2396" s="226" t="s">
        <v>84</v>
      </c>
      <c r="AY2396" s="19" t="s">
        <v>183</v>
      </c>
      <c r="BE2396" s="227">
        <f>IF(N2396="základní",J2396,0)</f>
        <v>0</v>
      </c>
      <c r="BF2396" s="227">
        <f>IF(N2396="snížená",J2396,0)</f>
        <v>0</v>
      </c>
      <c r="BG2396" s="227">
        <f>IF(N2396="zákl. přenesená",J2396,0)</f>
        <v>0</v>
      </c>
      <c r="BH2396" s="227">
        <f>IF(N2396="sníž. přenesená",J2396,0)</f>
        <v>0</v>
      </c>
      <c r="BI2396" s="227">
        <f>IF(N2396="nulová",J2396,0)</f>
        <v>0</v>
      </c>
      <c r="BJ2396" s="19" t="s">
        <v>82</v>
      </c>
      <c r="BK2396" s="227">
        <f>ROUND(I2396*H2396,2)</f>
        <v>0</v>
      </c>
      <c r="BL2396" s="19" t="s">
        <v>277</v>
      </c>
      <c r="BM2396" s="226" t="s">
        <v>2380</v>
      </c>
    </row>
    <row r="2397" s="2" customFormat="1">
      <c r="A2397" s="40"/>
      <c r="B2397" s="41"/>
      <c r="C2397" s="42"/>
      <c r="D2397" s="235" t="s">
        <v>274</v>
      </c>
      <c r="E2397" s="42"/>
      <c r="F2397" s="255" t="s">
        <v>2376</v>
      </c>
      <c r="G2397" s="42"/>
      <c r="H2397" s="42"/>
      <c r="I2397" s="230"/>
      <c r="J2397" s="42"/>
      <c r="K2397" s="42"/>
      <c r="L2397" s="46"/>
      <c r="M2397" s="231"/>
      <c r="N2397" s="232"/>
      <c r="O2397" s="86"/>
      <c r="P2397" s="86"/>
      <c r="Q2397" s="86"/>
      <c r="R2397" s="86"/>
      <c r="S2397" s="86"/>
      <c r="T2397" s="87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9" t="s">
        <v>274</v>
      </c>
      <c r="AU2397" s="19" t="s">
        <v>84</v>
      </c>
    </row>
    <row r="2398" s="2" customFormat="1" ht="33" customHeight="1">
      <c r="A2398" s="40"/>
      <c r="B2398" s="41"/>
      <c r="C2398" s="215" t="s">
        <v>2381</v>
      </c>
      <c r="D2398" s="215" t="s">
        <v>185</v>
      </c>
      <c r="E2398" s="216" t="s">
        <v>2382</v>
      </c>
      <c r="F2398" s="217" t="s">
        <v>2383</v>
      </c>
      <c r="G2398" s="218" t="s">
        <v>438</v>
      </c>
      <c r="H2398" s="219">
        <v>7</v>
      </c>
      <c r="I2398" s="220"/>
      <c r="J2398" s="221">
        <f>ROUND(I2398*H2398,2)</f>
        <v>0</v>
      </c>
      <c r="K2398" s="217" t="s">
        <v>19</v>
      </c>
      <c r="L2398" s="46"/>
      <c r="M2398" s="222" t="s">
        <v>19</v>
      </c>
      <c r="N2398" s="223" t="s">
        <v>46</v>
      </c>
      <c r="O2398" s="86"/>
      <c r="P2398" s="224">
        <f>O2398*H2398</f>
        <v>0</v>
      </c>
      <c r="Q2398" s="224">
        <v>0.0089999999999999993</v>
      </c>
      <c r="R2398" s="224">
        <f>Q2398*H2398</f>
        <v>0.063</v>
      </c>
      <c r="S2398" s="224">
        <v>0</v>
      </c>
      <c r="T2398" s="225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6" t="s">
        <v>277</v>
      </c>
      <c r="AT2398" s="226" t="s">
        <v>185</v>
      </c>
      <c r="AU2398" s="226" t="s">
        <v>84</v>
      </c>
      <c r="AY2398" s="19" t="s">
        <v>183</v>
      </c>
      <c r="BE2398" s="227">
        <f>IF(N2398="základní",J2398,0)</f>
        <v>0</v>
      </c>
      <c r="BF2398" s="227">
        <f>IF(N2398="snížená",J2398,0)</f>
        <v>0</v>
      </c>
      <c r="BG2398" s="227">
        <f>IF(N2398="zákl. přenesená",J2398,0)</f>
        <v>0</v>
      </c>
      <c r="BH2398" s="227">
        <f>IF(N2398="sníž. přenesená",J2398,0)</f>
        <v>0</v>
      </c>
      <c r="BI2398" s="227">
        <f>IF(N2398="nulová",J2398,0)</f>
        <v>0</v>
      </c>
      <c r="BJ2398" s="19" t="s">
        <v>82</v>
      </c>
      <c r="BK2398" s="227">
        <f>ROUND(I2398*H2398,2)</f>
        <v>0</v>
      </c>
      <c r="BL2398" s="19" t="s">
        <v>277</v>
      </c>
      <c r="BM2398" s="226" t="s">
        <v>2384</v>
      </c>
    </row>
    <row r="2399" s="2" customFormat="1">
      <c r="A2399" s="40"/>
      <c r="B2399" s="41"/>
      <c r="C2399" s="42"/>
      <c r="D2399" s="235" t="s">
        <v>274</v>
      </c>
      <c r="E2399" s="42"/>
      <c r="F2399" s="255" t="s">
        <v>2376</v>
      </c>
      <c r="G2399" s="42"/>
      <c r="H2399" s="42"/>
      <c r="I2399" s="230"/>
      <c r="J2399" s="42"/>
      <c r="K2399" s="42"/>
      <c r="L2399" s="46"/>
      <c r="M2399" s="231"/>
      <c r="N2399" s="232"/>
      <c r="O2399" s="86"/>
      <c r="P2399" s="86"/>
      <c r="Q2399" s="86"/>
      <c r="R2399" s="86"/>
      <c r="S2399" s="86"/>
      <c r="T2399" s="87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9" t="s">
        <v>274</v>
      </c>
      <c r="AU2399" s="19" t="s">
        <v>84</v>
      </c>
    </row>
    <row r="2400" s="2" customFormat="1" ht="33" customHeight="1">
      <c r="A2400" s="40"/>
      <c r="B2400" s="41"/>
      <c r="C2400" s="215" t="s">
        <v>2385</v>
      </c>
      <c r="D2400" s="215" t="s">
        <v>185</v>
      </c>
      <c r="E2400" s="216" t="s">
        <v>2386</v>
      </c>
      <c r="F2400" s="217" t="s">
        <v>2387</v>
      </c>
      <c r="G2400" s="218" t="s">
        <v>438</v>
      </c>
      <c r="H2400" s="219">
        <v>8</v>
      </c>
      <c r="I2400" s="220"/>
      <c r="J2400" s="221">
        <f>ROUND(I2400*H2400,2)</f>
        <v>0</v>
      </c>
      <c r="K2400" s="217" t="s">
        <v>19</v>
      </c>
      <c r="L2400" s="46"/>
      <c r="M2400" s="222" t="s">
        <v>19</v>
      </c>
      <c r="N2400" s="223" t="s">
        <v>46</v>
      </c>
      <c r="O2400" s="86"/>
      <c r="P2400" s="224">
        <f>O2400*H2400</f>
        <v>0</v>
      </c>
      <c r="Q2400" s="224">
        <v>0.0089999999999999993</v>
      </c>
      <c r="R2400" s="224">
        <f>Q2400*H2400</f>
        <v>0.071999999999999995</v>
      </c>
      <c r="S2400" s="224">
        <v>0</v>
      </c>
      <c r="T2400" s="225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26" t="s">
        <v>277</v>
      </c>
      <c r="AT2400" s="226" t="s">
        <v>185</v>
      </c>
      <c r="AU2400" s="226" t="s">
        <v>84</v>
      </c>
      <c r="AY2400" s="19" t="s">
        <v>183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19" t="s">
        <v>82</v>
      </c>
      <c r="BK2400" s="227">
        <f>ROUND(I2400*H2400,2)</f>
        <v>0</v>
      </c>
      <c r="BL2400" s="19" t="s">
        <v>277</v>
      </c>
      <c r="BM2400" s="226" t="s">
        <v>2388</v>
      </c>
    </row>
    <row r="2401" s="2" customFormat="1">
      <c r="A2401" s="40"/>
      <c r="B2401" s="41"/>
      <c r="C2401" s="42"/>
      <c r="D2401" s="235" t="s">
        <v>274</v>
      </c>
      <c r="E2401" s="42"/>
      <c r="F2401" s="255" t="s">
        <v>2376</v>
      </c>
      <c r="G2401" s="42"/>
      <c r="H2401" s="42"/>
      <c r="I2401" s="230"/>
      <c r="J2401" s="42"/>
      <c r="K2401" s="42"/>
      <c r="L2401" s="46"/>
      <c r="M2401" s="231"/>
      <c r="N2401" s="232"/>
      <c r="O2401" s="86"/>
      <c r="P2401" s="86"/>
      <c r="Q2401" s="86"/>
      <c r="R2401" s="86"/>
      <c r="S2401" s="86"/>
      <c r="T2401" s="87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T2401" s="19" t="s">
        <v>274</v>
      </c>
      <c r="AU2401" s="19" t="s">
        <v>84</v>
      </c>
    </row>
    <row r="2402" s="2" customFormat="1" ht="33" customHeight="1">
      <c r="A2402" s="40"/>
      <c r="B2402" s="41"/>
      <c r="C2402" s="215" t="s">
        <v>2389</v>
      </c>
      <c r="D2402" s="215" t="s">
        <v>185</v>
      </c>
      <c r="E2402" s="216" t="s">
        <v>2390</v>
      </c>
      <c r="F2402" s="217" t="s">
        <v>2391</v>
      </c>
      <c r="G2402" s="218" t="s">
        <v>438</v>
      </c>
      <c r="H2402" s="219">
        <v>8</v>
      </c>
      <c r="I2402" s="220"/>
      <c r="J2402" s="221">
        <f>ROUND(I2402*H2402,2)</f>
        <v>0</v>
      </c>
      <c r="K2402" s="217" t="s">
        <v>19</v>
      </c>
      <c r="L2402" s="46"/>
      <c r="M2402" s="222" t="s">
        <v>19</v>
      </c>
      <c r="N2402" s="223" t="s">
        <v>46</v>
      </c>
      <c r="O2402" s="86"/>
      <c r="P2402" s="224">
        <f>O2402*H2402</f>
        <v>0</v>
      </c>
      <c r="Q2402" s="224">
        <v>0.0089999999999999993</v>
      </c>
      <c r="R2402" s="224">
        <f>Q2402*H2402</f>
        <v>0.071999999999999995</v>
      </c>
      <c r="S2402" s="224">
        <v>0</v>
      </c>
      <c r="T2402" s="225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6" t="s">
        <v>277</v>
      </c>
      <c r="AT2402" s="226" t="s">
        <v>185</v>
      </c>
      <c r="AU2402" s="226" t="s">
        <v>84</v>
      </c>
      <c r="AY2402" s="19" t="s">
        <v>183</v>
      </c>
      <c r="BE2402" s="227">
        <f>IF(N2402="základní",J2402,0)</f>
        <v>0</v>
      </c>
      <c r="BF2402" s="227">
        <f>IF(N2402="snížená",J2402,0)</f>
        <v>0</v>
      </c>
      <c r="BG2402" s="227">
        <f>IF(N2402="zákl. přenesená",J2402,0)</f>
        <v>0</v>
      </c>
      <c r="BH2402" s="227">
        <f>IF(N2402="sníž. přenesená",J2402,0)</f>
        <v>0</v>
      </c>
      <c r="BI2402" s="227">
        <f>IF(N2402="nulová",J2402,0)</f>
        <v>0</v>
      </c>
      <c r="BJ2402" s="19" t="s">
        <v>82</v>
      </c>
      <c r="BK2402" s="227">
        <f>ROUND(I2402*H2402,2)</f>
        <v>0</v>
      </c>
      <c r="BL2402" s="19" t="s">
        <v>277</v>
      </c>
      <c r="BM2402" s="226" t="s">
        <v>2392</v>
      </c>
    </row>
    <row r="2403" s="2" customFormat="1">
      <c r="A2403" s="40"/>
      <c r="B2403" s="41"/>
      <c r="C2403" s="42"/>
      <c r="D2403" s="235" t="s">
        <v>274</v>
      </c>
      <c r="E2403" s="42"/>
      <c r="F2403" s="255" t="s">
        <v>2376</v>
      </c>
      <c r="G2403" s="42"/>
      <c r="H2403" s="42"/>
      <c r="I2403" s="230"/>
      <c r="J2403" s="42"/>
      <c r="K2403" s="42"/>
      <c r="L2403" s="46"/>
      <c r="M2403" s="231"/>
      <c r="N2403" s="232"/>
      <c r="O2403" s="86"/>
      <c r="P2403" s="86"/>
      <c r="Q2403" s="86"/>
      <c r="R2403" s="86"/>
      <c r="S2403" s="86"/>
      <c r="T2403" s="87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9" t="s">
        <v>274</v>
      </c>
      <c r="AU2403" s="19" t="s">
        <v>84</v>
      </c>
    </row>
    <row r="2404" s="2" customFormat="1" ht="33" customHeight="1">
      <c r="A2404" s="40"/>
      <c r="B2404" s="41"/>
      <c r="C2404" s="215" t="s">
        <v>2393</v>
      </c>
      <c r="D2404" s="215" t="s">
        <v>185</v>
      </c>
      <c r="E2404" s="216" t="s">
        <v>2394</v>
      </c>
      <c r="F2404" s="217" t="s">
        <v>2395</v>
      </c>
      <c r="G2404" s="218" t="s">
        <v>438</v>
      </c>
      <c r="H2404" s="219">
        <v>5.5999999999999996</v>
      </c>
      <c r="I2404" s="220"/>
      <c r="J2404" s="221">
        <f>ROUND(I2404*H2404,2)</f>
        <v>0</v>
      </c>
      <c r="K2404" s="217" t="s">
        <v>19</v>
      </c>
      <c r="L2404" s="46"/>
      <c r="M2404" s="222" t="s">
        <v>19</v>
      </c>
      <c r="N2404" s="223" t="s">
        <v>46</v>
      </c>
      <c r="O2404" s="86"/>
      <c r="P2404" s="224">
        <f>O2404*H2404</f>
        <v>0</v>
      </c>
      <c r="Q2404" s="224">
        <v>0.0089999999999999993</v>
      </c>
      <c r="R2404" s="224">
        <f>Q2404*H2404</f>
        <v>0.050399999999999993</v>
      </c>
      <c r="S2404" s="224">
        <v>0</v>
      </c>
      <c r="T2404" s="225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26" t="s">
        <v>277</v>
      </c>
      <c r="AT2404" s="226" t="s">
        <v>185</v>
      </c>
      <c r="AU2404" s="226" t="s">
        <v>84</v>
      </c>
      <c r="AY2404" s="19" t="s">
        <v>183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19" t="s">
        <v>82</v>
      </c>
      <c r="BK2404" s="227">
        <f>ROUND(I2404*H2404,2)</f>
        <v>0</v>
      </c>
      <c r="BL2404" s="19" t="s">
        <v>277</v>
      </c>
      <c r="BM2404" s="226" t="s">
        <v>2396</v>
      </c>
    </row>
    <row r="2405" s="2" customFormat="1">
      <c r="A2405" s="40"/>
      <c r="B2405" s="41"/>
      <c r="C2405" s="42"/>
      <c r="D2405" s="235" t="s">
        <v>274</v>
      </c>
      <c r="E2405" s="42"/>
      <c r="F2405" s="255" t="s">
        <v>2376</v>
      </c>
      <c r="G2405" s="42"/>
      <c r="H2405" s="42"/>
      <c r="I2405" s="230"/>
      <c r="J2405" s="42"/>
      <c r="K2405" s="42"/>
      <c r="L2405" s="46"/>
      <c r="M2405" s="231"/>
      <c r="N2405" s="232"/>
      <c r="O2405" s="86"/>
      <c r="P2405" s="86"/>
      <c r="Q2405" s="86"/>
      <c r="R2405" s="86"/>
      <c r="S2405" s="86"/>
      <c r="T2405" s="87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T2405" s="19" t="s">
        <v>274</v>
      </c>
      <c r="AU2405" s="19" t="s">
        <v>84</v>
      </c>
    </row>
    <row r="2406" s="2" customFormat="1" ht="16.5" customHeight="1">
      <c r="A2406" s="40"/>
      <c r="B2406" s="41"/>
      <c r="C2406" s="215" t="s">
        <v>2397</v>
      </c>
      <c r="D2406" s="215" t="s">
        <v>185</v>
      </c>
      <c r="E2406" s="216" t="s">
        <v>2398</v>
      </c>
      <c r="F2406" s="217" t="s">
        <v>2399</v>
      </c>
      <c r="G2406" s="218" t="s">
        <v>188</v>
      </c>
      <c r="H2406" s="219">
        <v>4</v>
      </c>
      <c r="I2406" s="220"/>
      <c r="J2406" s="221">
        <f>ROUND(I2406*H2406,2)</f>
        <v>0</v>
      </c>
      <c r="K2406" s="217" t="s">
        <v>19</v>
      </c>
      <c r="L2406" s="46"/>
      <c r="M2406" s="222" t="s">
        <v>19</v>
      </c>
      <c r="N2406" s="223" t="s">
        <v>46</v>
      </c>
      <c r="O2406" s="86"/>
      <c r="P2406" s="224">
        <f>O2406*H2406</f>
        <v>0</v>
      </c>
      <c r="Q2406" s="224">
        <v>0.0080000000000000002</v>
      </c>
      <c r="R2406" s="224">
        <f>Q2406*H2406</f>
        <v>0.032000000000000001</v>
      </c>
      <c r="S2406" s="224">
        <v>0</v>
      </c>
      <c r="T2406" s="225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26" t="s">
        <v>277</v>
      </c>
      <c r="AT2406" s="226" t="s">
        <v>185</v>
      </c>
      <c r="AU2406" s="226" t="s">
        <v>84</v>
      </c>
      <c r="AY2406" s="19" t="s">
        <v>183</v>
      </c>
      <c r="BE2406" s="227">
        <f>IF(N2406="základní",J2406,0)</f>
        <v>0</v>
      </c>
      <c r="BF2406" s="227">
        <f>IF(N2406="snížená",J2406,0)</f>
        <v>0</v>
      </c>
      <c r="BG2406" s="227">
        <f>IF(N2406="zákl. přenesená",J2406,0)</f>
        <v>0</v>
      </c>
      <c r="BH2406" s="227">
        <f>IF(N2406="sníž. přenesená",J2406,0)</f>
        <v>0</v>
      </c>
      <c r="BI2406" s="227">
        <f>IF(N2406="nulová",J2406,0)</f>
        <v>0</v>
      </c>
      <c r="BJ2406" s="19" t="s">
        <v>82</v>
      </c>
      <c r="BK2406" s="227">
        <f>ROUND(I2406*H2406,2)</f>
        <v>0</v>
      </c>
      <c r="BL2406" s="19" t="s">
        <v>277</v>
      </c>
      <c r="BM2406" s="226" t="s">
        <v>2400</v>
      </c>
    </row>
    <row r="2407" s="2" customFormat="1">
      <c r="A2407" s="40"/>
      <c r="B2407" s="41"/>
      <c r="C2407" s="42"/>
      <c r="D2407" s="235" t="s">
        <v>274</v>
      </c>
      <c r="E2407" s="42"/>
      <c r="F2407" s="255" t="s">
        <v>2401</v>
      </c>
      <c r="G2407" s="42"/>
      <c r="H2407" s="42"/>
      <c r="I2407" s="230"/>
      <c r="J2407" s="42"/>
      <c r="K2407" s="42"/>
      <c r="L2407" s="46"/>
      <c r="M2407" s="231"/>
      <c r="N2407" s="232"/>
      <c r="O2407" s="86"/>
      <c r="P2407" s="86"/>
      <c r="Q2407" s="86"/>
      <c r="R2407" s="86"/>
      <c r="S2407" s="86"/>
      <c r="T2407" s="87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9" t="s">
        <v>274</v>
      </c>
      <c r="AU2407" s="19" t="s">
        <v>84</v>
      </c>
    </row>
    <row r="2408" s="2" customFormat="1" ht="16.5" customHeight="1">
      <c r="A2408" s="40"/>
      <c r="B2408" s="41"/>
      <c r="C2408" s="215" t="s">
        <v>2402</v>
      </c>
      <c r="D2408" s="215" t="s">
        <v>185</v>
      </c>
      <c r="E2408" s="216" t="s">
        <v>2403</v>
      </c>
      <c r="F2408" s="217" t="s">
        <v>2404</v>
      </c>
      <c r="G2408" s="218" t="s">
        <v>188</v>
      </c>
      <c r="H2408" s="219">
        <v>3</v>
      </c>
      <c r="I2408" s="220"/>
      <c r="J2408" s="221">
        <f>ROUND(I2408*H2408,2)</f>
        <v>0</v>
      </c>
      <c r="K2408" s="217" t="s">
        <v>19</v>
      </c>
      <c r="L2408" s="46"/>
      <c r="M2408" s="222" t="s">
        <v>19</v>
      </c>
      <c r="N2408" s="223" t="s">
        <v>46</v>
      </c>
      <c r="O2408" s="86"/>
      <c r="P2408" s="224">
        <f>O2408*H2408</f>
        <v>0</v>
      </c>
      <c r="Q2408" s="224">
        <v>0.0080000000000000002</v>
      </c>
      <c r="R2408" s="224">
        <f>Q2408*H2408</f>
        <v>0.024</v>
      </c>
      <c r="S2408" s="224">
        <v>0</v>
      </c>
      <c r="T2408" s="225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26" t="s">
        <v>277</v>
      </c>
      <c r="AT2408" s="226" t="s">
        <v>185</v>
      </c>
      <c r="AU2408" s="226" t="s">
        <v>84</v>
      </c>
      <c r="AY2408" s="19" t="s">
        <v>183</v>
      </c>
      <c r="BE2408" s="227">
        <f>IF(N2408="základní",J2408,0)</f>
        <v>0</v>
      </c>
      <c r="BF2408" s="227">
        <f>IF(N2408="snížená",J2408,0)</f>
        <v>0</v>
      </c>
      <c r="BG2408" s="227">
        <f>IF(N2408="zákl. přenesená",J2408,0)</f>
        <v>0</v>
      </c>
      <c r="BH2408" s="227">
        <f>IF(N2408="sníž. přenesená",J2408,0)</f>
        <v>0</v>
      </c>
      <c r="BI2408" s="227">
        <f>IF(N2408="nulová",J2408,0)</f>
        <v>0</v>
      </c>
      <c r="BJ2408" s="19" t="s">
        <v>82</v>
      </c>
      <c r="BK2408" s="227">
        <f>ROUND(I2408*H2408,2)</f>
        <v>0</v>
      </c>
      <c r="BL2408" s="19" t="s">
        <v>277</v>
      </c>
      <c r="BM2408" s="226" t="s">
        <v>2405</v>
      </c>
    </row>
    <row r="2409" s="2" customFormat="1">
      <c r="A2409" s="40"/>
      <c r="B2409" s="41"/>
      <c r="C2409" s="42"/>
      <c r="D2409" s="235" t="s">
        <v>274</v>
      </c>
      <c r="E2409" s="42"/>
      <c r="F2409" s="255" t="s">
        <v>2401</v>
      </c>
      <c r="G2409" s="42"/>
      <c r="H2409" s="42"/>
      <c r="I2409" s="230"/>
      <c r="J2409" s="42"/>
      <c r="K2409" s="42"/>
      <c r="L2409" s="46"/>
      <c r="M2409" s="231"/>
      <c r="N2409" s="232"/>
      <c r="O2409" s="86"/>
      <c r="P2409" s="86"/>
      <c r="Q2409" s="86"/>
      <c r="R2409" s="86"/>
      <c r="S2409" s="86"/>
      <c r="T2409" s="87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T2409" s="19" t="s">
        <v>274</v>
      </c>
      <c r="AU2409" s="19" t="s">
        <v>84</v>
      </c>
    </row>
    <row r="2410" s="2" customFormat="1" ht="16.5" customHeight="1">
      <c r="A2410" s="40"/>
      <c r="B2410" s="41"/>
      <c r="C2410" s="215" t="s">
        <v>2406</v>
      </c>
      <c r="D2410" s="215" t="s">
        <v>185</v>
      </c>
      <c r="E2410" s="216" t="s">
        <v>2407</v>
      </c>
      <c r="F2410" s="217" t="s">
        <v>2408</v>
      </c>
      <c r="G2410" s="218" t="s">
        <v>188</v>
      </c>
      <c r="H2410" s="219">
        <v>1</v>
      </c>
      <c r="I2410" s="220"/>
      <c r="J2410" s="221">
        <f>ROUND(I2410*H2410,2)</f>
        <v>0</v>
      </c>
      <c r="K2410" s="217" t="s">
        <v>19</v>
      </c>
      <c r="L2410" s="46"/>
      <c r="M2410" s="222" t="s">
        <v>19</v>
      </c>
      <c r="N2410" s="223" t="s">
        <v>46</v>
      </c>
      <c r="O2410" s="86"/>
      <c r="P2410" s="224">
        <f>O2410*H2410</f>
        <v>0</v>
      </c>
      <c r="Q2410" s="224">
        <v>0.54000000000000004</v>
      </c>
      <c r="R2410" s="224">
        <f>Q2410*H2410</f>
        <v>0.54000000000000004</v>
      </c>
      <c r="S2410" s="224">
        <v>0</v>
      </c>
      <c r="T2410" s="225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26" t="s">
        <v>277</v>
      </c>
      <c r="AT2410" s="226" t="s">
        <v>185</v>
      </c>
      <c r="AU2410" s="226" t="s">
        <v>84</v>
      </c>
      <c r="AY2410" s="19" t="s">
        <v>183</v>
      </c>
      <c r="BE2410" s="227">
        <f>IF(N2410="základní",J2410,0)</f>
        <v>0</v>
      </c>
      <c r="BF2410" s="227">
        <f>IF(N2410="snížená",J2410,0)</f>
        <v>0</v>
      </c>
      <c r="BG2410" s="227">
        <f>IF(N2410="zákl. přenesená",J2410,0)</f>
        <v>0</v>
      </c>
      <c r="BH2410" s="227">
        <f>IF(N2410="sníž. přenesená",J2410,0)</f>
        <v>0</v>
      </c>
      <c r="BI2410" s="227">
        <f>IF(N2410="nulová",J2410,0)</f>
        <v>0</v>
      </c>
      <c r="BJ2410" s="19" t="s">
        <v>82</v>
      </c>
      <c r="BK2410" s="227">
        <f>ROUND(I2410*H2410,2)</f>
        <v>0</v>
      </c>
      <c r="BL2410" s="19" t="s">
        <v>277</v>
      </c>
      <c r="BM2410" s="226" t="s">
        <v>2409</v>
      </c>
    </row>
    <row r="2411" s="2" customFormat="1">
      <c r="A2411" s="40"/>
      <c r="B2411" s="41"/>
      <c r="C2411" s="42"/>
      <c r="D2411" s="235" t="s">
        <v>274</v>
      </c>
      <c r="E2411" s="42"/>
      <c r="F2411" s="255" t="s">
        <v>2410</v>
      </c>
      <c r="G2411" s="42"/>
      <c r="H2411" s="42"/>
      <c r="I2411" s="230"/>
      <c r="J2411" s="42"/>
      <c r="K2411" s="42"/>
      <c r="L2411" s="46"/>
      <c r="M2411" s="231"/>
      <c r="N2411" s="232"/>
      <c r="O2411" s="86"/>
      <c r="P2411" s="86"/>
      <c r="Q2411" s="86"/>
      <c r="R2411" s="86"/>
      <c r="S2411" s="86"/>
      <c r="T2411" s="87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T2411" s="19" t="s">
        <v>274</v>
      </c>
      <c r="AU2411" s="19" t="s">
        <v>84</v>
      </c>
    </row>
    <row r="2412" s="2" customFormat="1" ht="16.5" customHeight="1">
      <c r="A2412" s="40"/>
      <c r="B2412" s="41"/>
      <c r="C2412" s="215" t="s">
        <v>2411</v>
      </c>
      <c r="D2412" s="215" t="s">
        <v>185</v>
      </c>
      <c r="E2412" s="216" t="s">
        <v>2412</v>
      </c>
      <c r="F2412" s="217" t="s">
        <v>2413</v>
      </c>
      <c r="G2412" s="218" t="s">
        <v>188</v>
      </c>
      <c r="H2412" s="219">
        <v>1</v>
      </c>
      <c r="I2412" s="220"/>
      <c r="J2412" s="221">
        <f>ROUND(I2412*H2412,2)</f>
        <v>0</v>
      </c>
      <c r="K2412" s="217" t="s">
        <v>19</v>
      </c>
      <c r="L2412" s="46"/>
      <c r="M2412" s="222" t="s">
        <v>19</v>
      </c>
      <c r="N2412" s="223" t="s">
        <v>46</v>
      </c>
      <c r="O2412" s="86"/>
      <c r="P2412" s="224">
        <f>O2412*H2412</f>
        <v>0</v>
      </c>
      <c r="Q2412" s="224">
        <v>0.40000000000000002</v>
      </c>
      <c r="R2412" s="224">
        <f>Q2412*H2412</f>
        <v>0.40000000000000002</v>
      </c>
      <c r="S2412" s="224">
        <v>0</v>
      </c>
      <c r="T2412" s="225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6" t="s">
        <v>277</v>
      </c>
      <c r="AT2412" s="226" t="s">
        <v>185</v>
      </c>
      <c r="AU2412" s="226" t="s">
        <v>84</v>
      </c>
      <c r="AY2412" s="19" t="s">
        <v>183</v>
      </c>
      <c r="BE2412" s="227">
        <f>IF(N2412="základní",J2412,0)</f>
        <v>0</v>
      </c>
      <c r="BF2412" s="227">
        <f>IF(N2412="snížená",J2412,0)</f>
        <v>0</v>
      </c>
      <c r="BG2412" s="227">
        <f>IF(N2412="zákl. přenesená",J2412,0)</f>
        <v>0</v>
      </c>
      <c r="BH2412" s="227">
        <f>IF(N2412="sníž. přenesená",J2412,0)</f>
        <v>0</v>
      </c>
      <c r="BI2412" s="227">
        <f>IF(N2412="nulová",J2412,0)</f>
        <v>0</v>
      </c>
      <c r="BJ2412" s="19" t="s">
        <v>82</v>
      </c>
      <c r="BK2412" s="227">
        <f>ROUND(I2412*H2412,2)</f>
        <v>0</v>
      </c>
      <c r="BL2412" s="19" t="s">
        <v>277</v>
      </c>
      <c r="BM2412" s="226" t="s">
        <v>2414</v>
      </c>
    </row>
    <row r="2413" s="2" customFormat="1">
      <c r="A2413" s="40"/>
      <c r="B2413" s="41"/>
      <c r="C2413" s="42"/>
      <c r="D2413" s="235" t="s">
        <v>274</v>
      </c>
      <c r="E2413" s="42"/>
      <c r="F2413" s="255" t="s">
        <v>2410</v>
      </c>
      <c r="G2413" s="42"/>
      <c r="H2413" s="42"/>
      <c r="I2413" s="230"/>
      <c r="J2413" s="42"/>
      <c r="K2413" s="42"/>
      <c r="L2413" s="46"/>
      <c r="M2413" s="231"/>
      <c r="N2413" s="232"/>
      <c r="O2413" s="86"/>
      <c r="P2413" s="86"/>
      <c r="Q2413" s="86"/>
      <c r="R2413" s="86"/>
      <c r="S2413" s="86"/>
      <c r="T2413" s="87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T2413" s="19" t="s">
        <v>274</v>
      </c>
      <c r="AU2413" s="19" t="s">
        <v>84</v>
      </c>
    </row>
    <row r="2414" s="2" customFormat="1" ht="21.75" customHeight="1">
      <c r="A2414" s="40"/>
      <c r="B2414" s="41"/>
      <c r="C2414" s="215" t="s">
        <v>2415</v>
      </c>
      <c r="D2414" s="215" t="s">
        <v>185</v>
      </c>
      <c r="E2414" s="216" t="s">
        <v>2416</v>
      </c>
      <c r="F2414" s="217" t="s">
        <v>2227</v>
      </c>
      <c r="G2414" s="218" t="s">
        <v>188</v>
      </c>
      <c r="H2414" s="219">
        <v>23</v>
      </c>
      <c r="I2414" s="220"/>
      <c r="J2414" s="221">
        <f>ROUND(I2414*H2414,2)</f>
        <v>0</v>
      </c>
      <c r="K2414" s="217" t="s">
        <v>19</v>
      </c>
      <c r="L2414" s="46"/>
      <c r="M2414" s="222" t="s">
        <v>19</v>
      </c>
      <c r="N2414" s="223" t="s">
        <v>46</v>
      </c>
      <c r="O2414" s="86"/>
      <c r="P2414" s="224">
        <f>O2414*H2414</f>
        <v>0</v>
      </c>
      <c r="Q2414" s="224">
        <v>0.54000000000000004</v>
      </c>
      <c r="R2414" s="224">
        <f>Q2414*H2414</f>
        <v>12.420000000000002</v>
      </c>
      <c r="S2414" s="224">
        <v>0</v>
      </c>
      <c r="T2414" s="225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26" t="s">
        <v>277</v>
      </c>
      <c r="AT2414" s="226" t="s">
        <v>185</v>
      </c>
      <c r="AU2414" s="226" t="s">
        <v>84</v>
      </c>
      <c r="AY2414" s="19" t="s">
        <v>183</v>
      </c>
      <c r="BE2414" s="227">
        <f>IF(N2414="základní",J2414,0)</f>
        <v>0</v>
      </c>
      <c r="BF2414" s="227">
        <f>IF(N2414="snížená",J2414,0)</f>
        <v>0</v>
      </c>
      <c r="BG2414" s="227">
        <f>IF(N2414="zákl. přenesená",J2414,0)</f>
        <v>0</v>
      </c>
      <c r="BH2414" s="227">
        <f>IF(N2414="sníž. přenesená",J2414,0)</f>
        <v>0</v>
      </c>
      <c r="BI2414" s="227">
        <f>IF(N2414="nulová",J2414,0)</f>
        <v>0</v>
      </c>
      <c r="BJ2414" s="19" t="s">
        <v>82</v>
      </c>
      <c r="BK2414" s="227">
        <f>ROUND(I2414*H2414,2)</f>
        <v>0</v>
      </c>
      <c r="BL2414" s="19" t="s">
        <v>277</v>
      </c>
      <c r="BM2414" s="226" t="s">
        <v>2417</v>
      </c>
    </row>
    <row r="2415" s="2" customFormat="1">
      <c r="A2415" s="40"/>
      <c r="B2415" s="41"/>
      <c r="C2415" s="42"/>
      <c r="D2415" s="235" t="s">
        <v>274</v>
      </c>
      <c r="E2415" s="42"/>
      <c r="F2415" s="255" t="s">
        <v>2418</v>
      </c>
      <c r="G2415" s="42"/>
      <c r="H2415" s="42"/>
      <c r="I2415" s="230"/>
      <c r="J2415" s="42"/>
      <c r="K2415" s="42"/>
      <c r="L2415" s="46"/>
      <c r="M2415" s="231"/>
      <c r="N2415" s="232"/>
      <c r="O2415" s="86"/>
      <c r="P2415" s="86"/>
      <c r="Q2415" s="86"/>
      <c r="R2415" s="86"/>
      <c r="S2415" s="86"/>
      <c r="T2415" s="87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T2415" s="19" t="s">
        <v>274</v>
      </c>
      <c r="AU2415" s="19" t="s">
        <v>84</v>
      </c>
    </row>
    <row r="2416" s="2" customFormat="1" ht="21.75" customHeight="1">
      <c r="A2416" s="40"/>
      <c r="B2416" s="41"/>
      <c r="C2416" s="215" t="s">
        <v>2419</v>
      </c>
      <c r="D2416" s="215" t="s">
        <v>185</v>
      </c>
      <c r="E2416" s="216" t="s">
        <v>2420</v>
      </c>
      <c r="F2416" s="217" t="s">
        <v>2229</v>
      </c>
      <c r="G2416" s="218" t="s">
        <v>188</v>
      </c>
      <c r="H2416" s="219">
        <v>6</v>
      </c>
      <c r="I2416" s="220"/>
      <c r="J2416" s="221">
        <f>ROUND(I2416*H2416,2)</f>
        <v>0</v>
      </c>
      <c r="K2416" s="217" t="s">
        <v>19</v>
      </c>
      <c r="L2416" s="46"/>
      <c r="M2416" s="222" t="s">
        <v>19</v>
      </c>
      <c r="N2416" s="223" t="s">
        <v>46</v>
      </c>
      <c r="O2416" s="86"/>
      <c r="P2416" s="224">
        <f>O2416*H2416</f>
        <v>0</v>
      </c>
      <c r="Q2416" s="224">
        <v>0.54000000000000004</v>
      </c>
      <c r="R2416" s="224">
        <f>Q2416*H2416</f>
        <v>3.2400000000000002</v>
      </c>
      <c r="S2416" s="224">
        <v>0</v>
      </c>
      <c r="T2416" s="225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6" t="s">
        <v>277</v>
      </c>
      <c r="AT2416" s="226" t="s">
        <v>185</v>
      </c>
      <c r="AU2416" s="226" t="s">
        <v>84</v>
      </c>
      <c r="AY2416" s="19" t="s">
        <v>183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19" t="s">
        <v>82</v>
      </c>
      <c r="BK2416" s="227">
        <f>ROUND(I2416*H2416,2)</f>
        <v>0</v>
      </c>
      <c r="BL2416" s="19" t="s">
        <v>277</v>
      </c>
      <c r="BM2416" s="226" t="s">
        <v>2421</v>
      </c>
    </row>
    <row r="2417" s="2" customFormat="1">
      <c r="A2417" s="40"/>
      <c r="B2417" s="41"/>
      <c r="C2417" s="42"/>
      <c r="D2417" s="235" t="s">
        <v>274</v>
      </c>
      <c r="E2417" s="42"/>
      <c r="F2417" s="255" t="s">
        <v>2418</v>
      </c>
      <c r="G2417" s="42"/>
      <c r="H2417" s="42"/>
      <c r="I2417" s="230"/>
      <c r="J2417" s="42"/>
      <c r="K2417" s="42"/>
      <c r="L2417" s="46"/>
      <c r="M2417" s="231"/>
      <c r="N2417" s="232"/>
      <c r="O2417" s="86"/>
      <c r="P2417" s="86"/>
      <c r="Q2417" s="86"/>
      <c r="R2417" s="86"/>
      <c r="S2417" s="86"/>
      <c r="T2417" s="87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T2417" s="19" t="s">
        <v>274</v>
      </c>
      <c r="AU2417" s="19" t="s">
        <v>84</v>
      </c>
    </row>
    <row r="2418" s="2" customFormat="1" ht="21.75" customHeight="1">
      <c r="A2418" s="40"/>
      <c r="B2418" s="41"/>
      <c r="C2418" s="215" t="s">
        <v>2422</v>
      </c>
      <c r="D2418" s="215" t="s">
        <v>185</v>
      </c>
      <c r="E2418" s="216" t="s">
        <v>2423</v>
      </c>
      <c r="F2418" s="217" t="s">
        <v>2231</v>
      </c>
      <c r="G2418" s="218" t="s">
        <v>188</v>
      </c>
      <c r="H2418" s="219">
        <v>3</v>
      </c>
      <c r="I2418" s="220"/>
      <c r="J2418" s="221">
        <f>ROUND(I2418*H2418,2)</f>
        <v>0</v>
      </c>
      <c r="K2418" s="217" t="s">
        <v>19</v>
      </c>
      <c r="L2418" s="46"/>
      <c r="M2418" s="222" t="s">
        <v>19</v>
      </c>
      <c r="N2418" s="223" t="s">
        <v>46</v>
      </c>
      <c r="O2418" s="86"/>
      <c r="P2418" s="224">
        <f>O2418*H2418</f>
        <v>0</v>
      </c>
      <c r="Q2418" s="224">
        <v>0.29999999999999999</v>
      </c>
      <c r="R2418" s="224">
        <f>Q2418*H2418</f>
        <v>0.89999999999999991</v>
      </c>
      <c r="S2418" s="224">
        <v>0</v>
      </c>
      <c r="T2418" s="225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6" t="s">
        <v>277</v>
      </c>
      <c r="AT2418" s="226" t="s">
        <v>185</v>
      </c>
      <c r="AU2418" s="226" t="s">
        <v>84</v>
      </c>
      <c r="AY2418" s="19" t="s">
        <v>183</v>
      </c>
      <c r="BE2418" s="227">
        <f>IF(N2418="základní",J2418,0)</f>
        <v>0</v>
      </c>
      <c r="BF2418" s="227">
        <f>IF(N2418="snížená",J2418,0)</f>
        <v>0</v>
      </c>
      <c r="BG2418" s="227">
        <f>IF(N2418="zákl. přenesená",J2418,0)</f>
        <v>0</v>
      </c>
      <c r="BH2418" s="227">
        <f>IF(N2418="sníž. přenesená",J2418,0)</f>
        <v>0</v>
      </c>
      <c r="BI2418" s="227">
        <f>IF(N2418="nulová",J2418,0)</f>
        <v>0</v>
      </c>
      <c r="BJ2418" s="19" t="s">
        <v>82</v>
      </c>
      <c r="BK2418" s="227">
        <f>ROUND(I2418*H2418,2)</f>
        <v>0</v>
      </c>
      <c r="BL2418" s="19" t="s">
        <v>277</v>
      </c>
      <c r="BM2418" s="226" t="s">
        <v>2424</v>
      </c>
    </row>
    <row r="2419" s="2" customFormat="1">
      <c r="A2419" s="40"/>
      <c r="B2419" s="41"/>
      <c r="C2419" s="42"/>
      <c r="D2419" s="235" t="s">
        <v>274</v>
      </c>
      <c r="E2419" s="42"/>
      <c r="F2419" s="255" t="s">
        <v>2418</v>
      </c>
      <c r="G2419" s="42"/>
      <c r="H2419" s="42"/>
      <c r="I2419" s="230"/>
      <c r="J2419" s="42"/>
      <c r="K2419" s="42"/>
      <c r="L2419" s="46"/>
      <c r="M2419" s="231"/>
      <c r="N2419" s="232"/>
      <c r="O2419" s="86"/>
      <c r="P2419" s="86"/>
      <c r="Q2419" s="86"/>
      <c r="R2419" s="86"/>
      <c r="S2419" s="86"/>
      <c r="T2419" s="87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9" t="s">
        <v>274</v>
      </c>
      <c r="AU2419" s="19" t="s">
        <v>84</v>
      </c>
    </row>
    <row r="2420" s="2" customFormat="1" ht="21.75" customHeight="1">
      <c r="A2420" s="40"/>
      <c r="B2420" s="41"/>
      <c r="C2420" s="215" t="s">
        <v>2425</v>
      </c>
      <c r="D2420" s="215" t="s">
        <v>185</v>
      </c>
      <c r="E2420" s="216" t="s">
        <v>2426</v>
      </c>
      <c r="F2420" s="217" t="s">
        <v>2233</v>
      </c>
      <c r="G2420" s="218" t="s">
        <v>188</v>
      </c>
      <c r="H2420" s="219">
        <v>4</v>
      </c>
      <c r="I2420" s="220"/>
      <c r="J2420" s="221">
        <f>ROUND(I2420*H2420,2)</f>
        <v>0</v>
      </c>
      <c r="K2420" s="217" t="s">
        <v>19</v>
      </c>
      <c r="L2420" s="46"/>
      <c r="M2420" s="222" t="s">
        <v>19</v>
      </c>
      <c r="N2420" s="223" t="s">
        <v>46</v>
      </c>
      <c r="O2420" s="86"/>
      <c r="P2420" s="224">
        <f>O2420*H2420</f>
        <v>0</v>
      </c>
      <c r="Q2420" s="224">
        <v>0.29999999999999999</v>
      </c>
      <c r="R2420" s="224">
        <f>Q2420*H2420</f>
        <v>1.2</v>
      </c>
      <c r="S2420" s="224">
        <v>0</v>
      </c>
      <c r="T2420" s="225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6" t="s">
        <v>277</v>
      </c>
      <c r="AT2420" s="226" t="s">
        <v>185</v>
      </c>
      <c r="AU2420" s="226" t="s">
        <v>84</v>
      </c>
      <c r="AY2420" s="19" t="s">
        <v>183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19" t="s">
        <v>82</v>
      </c>
      <c r="BK2420" s="227">
        <f>ROUND(I2420*H2420,2)</f>
        <v>0</v>
      </c>
      <c r="BL2420" s="19" t="s">
        <v>277</v>
      </c>
      <c r="BM2420" s="226" t="s">
        <v>2427</v>
      </c>
    </row>
    <row r="2421" s="2" customFormat="1">
      <c r="A2421" s="40"/>
      <c r="B2421" s="41"/>
      <c r="C2421" s="42"/>
      <c r="D2421" s="235" t="s">
        <v>274</v>
      </c>
      <c r="E2421" s="42"/>
      <c r="F2421" s="255" t="s">
        <v>2418</v>
      </c>
      <c r="G2421" s="42"/>
      <c r="H2421" s="42"/>
      <c r="I2421" s="230"/>
      <c r="J2421" s="42"/>
      <c r="K2421" s="42"/>
      <c r="L2421" s="46"/>
      <c r="M2421" s="231"/>
      <c r="N2421" s="232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274</v>
      </c>
      <c r="AU2421" s="19" t="s">
        <v>84</v>
      </c>
    </row>
    <row r="2422" s="2" customFormat="1" ht="24.15" customHeight="1">
      <c r="A2422" s="40"/>
      <c r="B2422" s="41"/>
      <c r="C2422" s="215" t="s">
        <v>2428</v>
      </c>
      <c r="D2422" s="215" t="s">
        <v>185</v>
      </c>
      <c r="E2422" s="216" t="s">
        <v>2429</v>
      </c>
      <c r="F2422" s="217" t="s">
        <v>2430</v>
      </c>
      <c r="G2422" s="218" t="s">
        <v>256</v>
      </c>
      <c r="H2422" s="219">
        <v>24.143999999999998</v>
      </c>
      <c r="I2422" s="220"/>
      <c r="J2422" s="221">
        <f>ROUND(I2422*H2422,2)</f>
        <v>0</v>
      </c>
      <c r="K2422" s="217" t="s">
        <v>189</v>
      </c>
      <c r="L2422" s="46"/>
      <c r="M2422" s="222" t="s">
        <v>19</v>
      </c>
      <c r="N2422" s="223" t="s">
        <v>46</v>
      </c>
      <c r="O2422" s="86"/>
      <c r="P2422" s="224">
        <f>O2422*H2422</f>
        <v>0</v>
      </c>
      <c r="Q2422" s="224">
        <v>0</v>
      </c>
      <c r="R2422" s="224">
        <f>Q2422*H2422</f>
        <v>0</v>
      </c>
      <c r="S2422" s="224">
        <v>0</v>
      </c>
      <c r="T2422" s="225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26" t="s">
        <v>277</v>
      </c>
      <c r="AT2422" s="226" t="s">
        <v>185</v>
      </c>
      <c r="AU2422" s="226" t="s">
        <v>84</v>
      </c>
      <c r="AY2422" s="19" t="s">
        <v>183</v>
      </c>
      <c r="BE2422" s="227">
        <f>IF(N2422="základní",J2422,0)</f>
        <v>0</v>
      </c>
      <c r="BF2422" s="227">
        <f>IF(N2422="snížená",J2422,0)</f>
        <v>0</v>
      </c>
      <c r="BG2422" s="227">
        <f>IF(N2422="zákl. přenesená",J2422,0)</f>
        <v>0</v>
      </c>
      <c r="BH2422" s="227">
        <f>IF(N2422="sníž. přenesená",J2422,0)</f>
        <v>0</v>
      </c>
      <c r="BI2422" s="227">
        <f>IF(N2422="nulová",J2422,0)</f>
        <v>0</v>
      </c>
      <c r="BJ2422" s="19" t="s">
        <v>82</v>
      </c>
      <c r="BK2422" s="227">
        <f>ROUND(I2422*H2422,2)</f>
        <v>0</v>
      </c>
      <c r="BL2422" s="19" t="s">
        <v>277</v>
      </c>
      <c r="BM2422" s="226" t="s">
        <v>2431</v>
      </c>
    </row>
    <row r="2423" s="2" customFormat="1">
      <c r="A2423" s="40"/>
      <c r="B2423" s="41"/>
      <c r="C2423" s="42"/>
      <c r="D2423" s="228" t="s">
        <v>192</v>
      </c>
      <c r="E2423" s="42"/>
      <c r="F2423" s="229" t="s">
        <v>2432</v>
      </c>
      <c r="G2423" s="42"/>
      <c r="H2423" s="42"/>
      <c r="I2423" s="230"/>
      <c r="J2423" s="42"/>
      <c r="K2423" s="42"/>
      <c r="L2423" s="46"/>
      <c r="M2423" s="231"/>
      <c r="N2423" s="232"/>
      <c r="O2423" s="86"/>
      <c r="P2423" s="86"/>
      <c r="Q2423" s="86"/>
      <c r="R2423" s="86"/>
      <c r="S2423" s="86"/>
      <c r="T2423" s="87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T2423" s="19" t="s">
        <v>192</v>
      </c>
      <c r="AU2423" s="19" t="s">
        <v>84</v>
      </c>
    </row>
    <row r="2424" s="12" customFormat="1" ht="22.8" customHeight="1">
      <c r="A2424" s="12"/>
      <c r="B2424" s="199"/>
      <c r="C2424" s="200"/>
      <c r="D2424" s="201" t="s">
        <v>74</v>
      </c>
      <c r="E2424" s="213" t="s">
        <v>1045</v>
      </c>
      <c r="F2424" s="213" t="s">
        <v>1046</v>
      </c>
      <c r="G2424" s="200"/>
      <c r="H2424" s="200"/>
      <c r="I2424" s="203"/>
      <c r="J2424" s="214">
        <f>BK2424</f>
        <v>0</v>
      </c>
      <c r="K2424" s="200"/>
      <c r="L2424" s="205"/>
      <c r="M2424" s="206"/>
      <c r="N2424" s="207"/>
      <c r="O2424" s="207"/>
      <c r="P2424" s="208">
        <f>SUM(P2425:P2632)</f>
        <v>0</v>
      </c>
      <c r="Q2424" s="207"/>
      <c r="R2424" s="208">
        <f>SUM(R2425:R2632)</f>
        <v>33.073848950000006</v>
      </c>
      <c r="S2424" s="207"/>
      <c r="T2424" s="209">
        <f>SUM(T2425:T2632)</f>
        <v>0</v>
      </c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R2424" s="210" t="s">
        <v>84</v>
      </c>
      <c r="AT2424" s="211" t="s">
        <v>74</v>
      </c>
      <c r="AU2424" s="211" t="s">
        <v>82</v>
      </c>
      <c r="AY2424" s="210" t="s">
        <v>183</v>
      </c>
      <c r="BK2424" s="212">
        <f>SUM(BK2425:BK2632)</f>
        <v>0</v>
      </c>
    </row>
    <row r="2425" s="2" customFormat="1" ht="16.5" customHeight="1">
      <c r="A2425" s="40"/>
      <c r="B2425" s="41"/>
      <c r="C2425" s="215" t="s">
        <v>2433</v>
      </c>
      <c r="D2425" s="215" t="s">
        <v>185</v>
      </c>
      <c r="E2425" s="216" t="s">
        <v>2434</v>
      </c>
      <c r="F2425" s="217" t="s">
        <v>2435</v>
      </c>
      <c r="G2425" s="218" t="s">
        <v>304</v>
      </c>
      <c r="H2425" s="219">
        <v>791</v>
      </c>
      <c r="I2425" s="220"/>
      <c r="J2425" s="221">
        <f>ROUND(I2425*H2425,2)</f>
        <v>0</v>
      </c>
      <c r="K2425" s="217" t="s">
        <v>189</v>
      </c>
      <c r="L2425" s="46"/>
      <c r="M2425" s="222" t="s">
        <v>19</v>
      </c>
      <c r="N2425" s="223" t="s">
        <v>46</v>
      </c>
      <c r="O2425" s="86"/>
      <c r="P2425" s="224">
        <f>O2425*H2425</f>
        <v>0</v>
      </c>
      <c r="Q2425" s="224">
        <v>9.6749999999999994E-05</v>
      </c>
      <c r="R2425" s="224">
        <f>Q2425*H2425</f>
        <v>0.076529249999999993</v>
      </c>
      <c r="S2425" s="224">
        <v>0</v>
      </c>
      <c r="T2425" s="225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26" t="s">
        <v>277</v>
      </c>
      <c r="AT2425" s="226" t="s">
        <v>185</v>
      </c>
      <c r="AU2425" s="226" t="s">
        <v>84</v>
      </c>
      <c r="AY2425" s="19" t="s">
        <v>183</v>
      </c>
      <c r="BE2425" s="227">
        <f>IF(N2425="základní",J2425,0)</f>
        <v>0</v>
      </c>
      <c r="BF2425" s="227">
        <f>IF(N2425="snížená",J2425,0)</f>
        <v>0</v>
      </c>
      <c r="BG2425" s="227">
        <f>IF(N2425="zákl. přenesená",J2425,0)</f>
        <v>0</v>
      </c>
      <c r="BH2425" s="227">
        <f>IF(N2425="sníž. přenesená",J2425,0)</f>
        <v>0</v>
      </c>
      <c r="BI2425" s="227">
        <f>IF(N2425="nulová",J2425,0)</f>
        <v>0</v>
      </c>
      <c r="BJ2425" s="19" t="s">
        <v>82</v>
      </c>
      <c r="BK2425" s="227">
        <f>ROUND(I2425*H2425,2)</f>
        <v>0</v>
      </c>
      <c r="BL2425" s="19" t="s">
        <v>277</v>
      </c>
      <c r="BM2425" s="226" t="s">
        <v>2436</v>
      </c>
    </row>
    <row r="2426" s="2" customFormat="1">
      <c r="A2426" s="40"/>
      <c r="B2426" s="41"/>
      <c r="C2426" s="42"/>
      <c r="D2426" s="228" t="s">
        <v>192</v>
      </c>
      <c r="E2426" s="42"/>
      <c r="F2426" s="229" t="s">
        <v>2437</v>
      </c>
      <c r="G2426" s="42"/>
      <c r="H2426" s="42"/>
      <c r="I2426" s="230"/>
      <c r="J2426" s="42"/>
      <c r="K2426" s="42"/>
      <c r="L2426" s="46"/>
      <c r="M2426" s="231"/>
      <c r="N2426" s="232"/>
      <c r="O2426" s="86"/>
      <c r="P2426" s="86"/>
      <c r="Q2426" s="86"/>
      <c r="R2426" s="86"/>
      <c r="S2426" s="86"/>
      <c r="T2426" s="87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T2426" s="19" t="s">
        <v>192</v>
      </c>
      <c r="AU2426" s="19" t="s">
        <v>84</v>
      </c>
    </row>
    <row r="2427" s="13" customFormat="1">
      <c r="A2427" s="13"/>
      <c r="B2427" s="233"/>
      <c r="C2427" s="234"/>
      <c r="D2427" s="235" t="s">
        <v>194</v>
      </c>
      <c r="E2427" s="236" t="s">
        <v>19</v>
      </c>
      <c r="F2427" s="237" t="s">
        <v>1929</v>
      </c>
      <c r="G2427" s="234"/>
      <c r="H2427" s="236" t="s">
        <v>19</v>
      </c>
      <c r="I2427" s="238"/>
      <c r="J2427" s="234"/>
      <c r="K2427" s="234"/>
      <c r="L2427" s="239"/>
      <c r="M2427" s="240"/>
      <c r="N2427" s="241"/>
      <c r="O2427" s="241"/>
      <c r="P2427" s="241"/>
      <c r="Q2427" s="241"/>
      <c r="R2427" s="241"/>
      <c r="S2427" s="241"/>
      <c r="T2427" s="24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3" t="s">
        <v>194</v>
      </c>
      <c r="AU2427" s="243" t="s">
        <v>84</v>
      </c>
      <c r="AV2427" s="13" t="s">
        <v>82</v>
      </c>
      <c r="AW2427" s="13" t="s">
        <v>36</v>
      </c>
      <c r="AX2427" s="13" t="s">
        <v>75</v>
      </c>
      <c r="AY2427" s="243" t="s">
        <v>183</v>
      </c>
    </row>
    <row r="2428" s="13" customFormat="1">
      <c r="A2428" s="13"/>
      <c r="B2428" s="233"/>
      <c r="C2428" s="234"/>
      <c r="D2428" s="235" t="s">
        <v>194</v>
      </c>
      <c r="E2428" s="236" t="s">
        <v>19</v>
      </c>
      <c r="F2428" s="237" t="s">
        <v>1930</v>
      </c>
      <c r="G2428" s="234"/>
      <c r="H2428" s="236" t="s">
        <v>19</v>
      </c>
      <c r="I2428" s="238"/>
      <c r="J2428" s="234"/>
      <c r="K2428" s="234"/>
      <c r="L2428" s="239"/>
      <c r="M2428" s="240"/>
      <c r="N2428" s="241"/>
      <c r="O2428" s="241"/>
      <c r="P2428" s="241"/>
      <c r="Q2428" s="241"/>
      <c r="R2428" s="241"/>
      <c r="S2428" s="241"/>
      <c r="T2428" s="242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3" t="s">
        <v>194</v>
      </c>
      <c r="AU2428" s="243" t="s">
        <v>84</v>
      </c>
      <c r="AV2428" s="13" t="s">
        <v>82</v>
      </c>
      <c r="AW2428" s="13" t="s">
        <v>36</v>
      </c>
      <c r="AX2428" s="13" t="s">
        <v>75</v>
      </c>
      <c r="AY2428" s="243" t="s">
        <v>183</v>
      </c>
    </row>
    <row r="2429" s="13" customFormat="1">
      <c r="A2429" s="13"/>
      <c r="B2429" s="233"/>
      <c r="C2429" s="234"/>
      <c r="D2429" s="235" t="s">
        <v>194</v>
      </c>
      <c r="E2429" s="236" t="s">
        <v>19</v>
      </c>
      <c r="F2429" s="237" t="s">
        <v>1932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194</v>
      </c>
      <c r="AU2429" s="243" t="s">
        <v>84</v>
      </c>
      <c r="AV2429" s="13" t="s">
        <v>82</v>
      </c>
      <c r="AW2429" s="13" t="s">
        <v>36</v>
      </c>
      <c r="AX2429" s="13" t="s">
        <v>75</v>
      </c>
      <c r="AY2429" s="243" t="s">
        <v>183</v>
      </c>
    </row>
    <row r="2430" s="13" customFormat="1">
      <c r="A2430" s="13"/>
      <c r="B2430" s="233"/>
      <c r="C2430" s="234"/>
      <c r="D2430" s="235" t="s">
        <v>194</v>
      </c>
      <c r="E2430" s="236" t="s">
        <v>19</v>
      </c>
      <c r="F2430" s="237" t="s">
        <v>1933</v>
      </c>
      <c r="G2430" s="234"/>
      <c r="H2430" s="236" t="s">
        <v>19</v>
      </c>
      <c r="I2430" s="238"/>
      <c r="J2430" s="234"/>
      <c r="K2430" s="234"/>
      <c r="L2430" s="239"/>
      <c r="M2430" s="240"/>
      <c r="N2430" s="241"/>
      <c r="O2430" s="241"/>
      <c r="P2430" s="241"/>
      <c r="Q2430" s="241"/>
      <c r="R2430" s="241"/>
      <c r="S2430" s="241"/>
      <c r="T2430" s="242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3" t="s">
        <v>194</v>
      </c>
      <c r="AU2430" s="243" t="s">
        <v>84</v>
      </c>
      <c r="AV2430" s="13" t="s">
        <v>82</v>
      </c>
      <c r="AW2430" s="13" t="s">
        <v>36</v>
      </c>
      <c r="AX2430" s="13" t="s">
        <v>75</v>
      </c>
      <c r="AY2430" s="243" t="s">
        <v>183</v>
      </c>
    </row>
    <row r="2431" s="14" customFormat="1">
      <c r="A2431" s="14"/>
      <c r="B2431" s="244"/>
      <c r="C2431" s="245"/>
      <c r="D2431" s="235" t="s">
        <v>194</v>
      </c>
      <c r="E2431" s="246" t="s">
        <v>19</v>
      </c>
      <c r="F2431" s="247" t="s">
        <v>2438</v>
      </c>
      <c r="G2431" s="245"/>
      <c r="H2431" s="248">
        <v>924</v>
      </c>
      <c r="I2431" s="249"/>
      <c r="J2431" s="245"/>
      <c r="K2431" s="245"/>
      <c r="L2431" s="250"/>
      <c r="M2431" s="251"/>
      <c r="N2431" s="252"/>
      <c r="O2431" s="252"/>
      <c r="P2431" s="252"/>
      <c r="Q2431" s="252"/>
      <c r="R2431" s="252"/>
      <c r="S2431" s="252"/>
      <c r="T2431" s="25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4" t="s">
        <v>194</v>
      </c>
      <c r="AU2431" s="254" t="s">
        <v>84</v>
      </c>
      <c r="AV2431" s="14" t="s">
        <v>84</v>
      </c>
      <c r="AW2431" s="14" t="s">
        <v>36</v>
      </c>
      <c r="AX2431" s="14" t="s">
        <v>75</v>
      </c>
      <c r="AY2431" s="254" t="s">
        <v>183</v>
      </c>
    </row>
    <row r="2432" s="13" customFormat="1">
      <c r="A2432" s="13"/>
      <c r="B2432" s="233"/>
      <c r="C2432" s="234"/>
      <c r="D2432" s="235" t="s">
        <v>194</v>
      </c>
      <c r="E2432" s="236" t="s">
        <v>19</v>
      </c>
      <c r="F2432" s="237" t="s">
        <v>2439</v>
      </c>
      <c r="G2432" s="234"/>
      <c r="H2432" s="236" t="s">
        <v>19</v>
      </c>
      <c r="I2432" s="238"/>
      <c r="J2432" s="234"/>
      <c r="K2432" s="234"/>
      <c r="L2432" s="239"/>
      <c r="M2432" s="240"/>
      <c r="N2432" s="241"/>
      <c r="O2432" s="241"/>
      <c r="P2432" s="241"/>
      <c r="Q2432" s="241"/>
      <c r="R2432" s="241"/>
      <c r="S2432" s="241"/>
      <c r="T2432" s="24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3" t="s">
        <v>194</v>
      </c>
      <c r="AU2432" s="243" t="s">
        <v>84</v>
      </c>
      <c r="AV2432" s="13" t="s">
        <v>82</v>
      </c>
      <c r="AW2432" s="13" t="s">
        <v>36</v>
      </c>
      <c r="AX2432" s="13" t="s">
        <v>75</v>
      </c>
      <c r="AY2432" s="243" t="s">
        <v>183</v>
      </c>
    </row>
    <row r="2433" s="14" customFormat="1">
      <c r="A2433" s="14"/>
      <c r="B2433" s="244"/>
      <c r="C2433" s="245"/>
      <c r="D2433" s="235" t="s">
        <v>194</v>
      </c>
      <c r="E2433" s="246" t="s">
        <v>19</v>
      </c>
      <c r="F2433" s="247" t="s">
        <v>2440</v>
      </c>
      <c r="G2433" s="245"/>
      <c r="H2433" s="248">
        <v>-133.91999999999999</v>
      </c>
      <c r="I2433" s="249"/>
      <c r="J2433" s="245"/>
      <c r="K2433" s="245"/>
      <c r="L2433" s="250"/>
      <c r="M2433" s="251"/>
      <c r="N2433" s="252"/>
      <c r="O2433" s="252"/>
      <c r="P2433" s="252"/>
      <c r="Q2433" s="252"/>
      <c r="R2433" s="252"/>
      <c r="S2433" s="252"/>
      <c r="T2433" s="25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4" t="s">
        <v>194</v>
      </c>
      <c r="AU2433" s="254" t="s">
        <v>84</v>
      </c>
      <c r="AV2433" s="14" t="s">
        <v>84</v>
      </c>
      <c r="AW2433" s="14" t="s">
        <v>36</v>
      </c>
      <c r="AX2433" s="14" t="s">
        <v>75</v>
      </c>
      <c r="AY2433" s="254" t="s">
        <v>183</v>
      </c>
    </row>
    <row r="2434" s="15" customFormat="1">
      <c r="A2434" s="15"/>
      <c r="B2434" s="259"/>
      <c r="C2434" s="260"/>
      <c r="D2434" s="235" t="s">
        <v>194</v>
      </c>
      <c r="E2434" s="261" t="s">
        <v>19</v>
      </c>
      <c r="F2434" s="262" t="s">
        <v>320</v>
      </c>
      <c r="G2434" s="260"/>
      <c r="H2434" s="263">
        <v>790.08000000000004</v>
      </c>
      <c r="I2434" s="264"/>
      <c r="J2434" s="260"/>
      <c r="K2434" s="260"/>
      <c r="L2434" s="265"/>
      <c r="M2434" s="266"/>
      <c r="N2434" s="267"/>
      <c r="O2434" s="267"/>
      <c r="P2434" s="267"/>
      <c r="Q2434" s="267"/>
      <c r="R2434" s="267"/>
      <c r="S2434" s="267"/>
      <c r="T2434" s="268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69" t="s">
        <v>194</v>
      </c>
      <c r="AU2434" s="269" t="s">
        <v>84</v>
      </c>
      <c r="AV2434" s="15" t="s">
        <v>190</v>
      </c>
      <c r="AW2434" s="15" t="s">
        <v>36</v>
      </c>
      <c r="AX2434" s="15" t="s">
        <v>75</v>
      </c>
      <c r="AY2434" s="269" t="s">
        <v>183</v>
      </c>
    </row>
    <row r="2435" s="14" customFormat="1">
      <c r="A2435" s="14"/>
      <c r="B2435" s="244"/>
      <c r="C2435" s="245"/>
      <c r="D2435" s="235" t="s">
        <v>194</v>
      </c>
      <c r="E2435" s="246" t="s">
        <v>19</v>
      </c>
      <c r="F2435" s="247" t="s">
        <v>1934</v>
      </c>
      <c r="G2435" s="245"/>
      <c r="H2435" s="248">
        <v>791</v>
      </c>
      <c r="I2435" s="249"/>
      <c r="J2435" s="245"/>
      <c r="K2435" s="245"/>
      <c r="L2435" s="250"/>
      <c r="M2435" s="251"/>
      <c r="N2435" s="252"/>
      <c r="O2435" s="252"/>
      <c r="P2435" s="252"/>
      <c r="Q2435" s="252"/>
      <c r="R2435" s="252"/>
      <c r="S2435" s="252"/>
      <c r="T2435" s="253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4" t="s">
        <v>194</v>
      </c>
      <c r="AU2435" s="254" t="s">
        <v>84</v>
      </c>
      <c r="AV2435" s="14" t="s">
        <v>84</v>
      </c>
      <c r="AW2435" s="14" t="s">
        <v>36</v>
      </c>
      <c r="AX2435" s="14" t="s">
        <v>82</v>
      </c>
      <c r="AY2435" s="254" t="s">
        <v>183</v>
      </c>
    </row>
    <row r="2436" s="2" customFormat="1" ht="16.5" customHeight="1">
      <c r="A2436" s="40"/>
      <c r="B2436" s="41"/>
      <c r="C2436" s="270" t="s">
        <v>2441</v>
      </c>
      <c r="D2436" s="270" t="s">
        <v>348</v>
      </c>
      <c r="E2436" s="271" t="s">
        <v>2442</v>
      </c>
      <c r="F2436" s="272" t="s">
        <v>2443</v>
      </c>
      <c r="G2436" s="273" t="s">
        <v>304</v>
      </c>
      <c r="H2436" s="274">
        <v>896.20299999999997</v>
      </c>
      <c r="I2436" s="275"/>
      <c r="J2436" s="276">
        <f>ROUND(I2436*H2436,2)</f>
        <v>0</v>
      </c>
      <c r="K2436" s="272" t="s">
        <v>19</v>
      </c>
      <c r="L2436" s="277"/>
      <c r="M2436" s="278" t="s">
        <v>19</v>
      </c>
      <c r="N2436" s="279" t="s">
        <v>46</v>
      </c>
      <c r="O2436" s="86"/>
      <c r="P2436" s="224">
        <f>O2436*H2436</f>
        <v>0</v>
      </c>
      <c r="Q2436" s="224">
        <v>0.0099000000000000008</v>
      </c>
      <c r="R2436" s="224">
        <f>Q2436*H2436</f>
        <v>8.8724097000000004</v>
      </c>
      <c r="S2436" s="224">
        <v>0</v>
      </c>
      <c r="T2436" s="225">
        <f>S2436*H2436</f>
        <v>0</v>
      </c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R2436" s="226" t="s">
        <v>370</v>
      </c>
      <c r="AT2436" s="226" t="s">
        <v>348</v>
      </c>
      <c r="AU2436" s="226" t="s">
        <v>84</v>
      </c>
      <c r="AY2436" s="19" t="s">
        <v>183</v>
      </c>
      <c r="BE2436" s="227">
        <f>IF(N2436="základní",J2436,0)</f>
        <v>0</v>
      </c>
      <c r="BF2436" s="227">
        <f>IF(N2436="snížená",J2436,0)</f>
        <v>0</v>
      </c>
      <c r="BG2436" s="227">
        <f>IF(N2436="zákl. přenesená",J2436,0)</f>
        <v>0</v>
      </c>
      <c r="BH2436" s="227">
        <f>IF(N2436="sníž. přenesená",J2436,0)</f>
        <v>0</v>
      </c>
      <c r="BI2436" s="227">
        <f>IF(N2436="nulová",J2436,0)</f>
        <v>0</v>
      </c>
      <c r="BJ2436" s="19" t="s">
        <v>82</v>
      </c>
      <c r="BK2436" s="227">
        <f>ROUND(I2436*H2436,2)</f>
        <v>0</v>
      </c>
      <c r="BL2436" s="19" t="s">
        <v>277</v>
      </c>
      <c r="BM2436" s="226" t="s">
        <v>2444</v>
      </c>
    </row>
    <row r="2437" s="14" customFormat="1">
      <c r="A2437" s="14"/>
      <c r="B2437" s="244"/>
      <c r="C2437" s="245"/>
      <c r="D2437" s="235" t="s">
        <v>194</v>
      </c>
      <c r="E2437" s="245"/>
      <c r="F2437" s="247" t="s">
        <v>2445</v>
      </c>
      <c r="G2437" s="245"/>
      <c r="H2437" s="248">
        <v>896.20299999999997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194</v>
      </c>
      <c r="AU2437" s="254" t="s">
        <v>84</v>
      </c>
      <c r="AV2437" s="14" t="s">
        <v>84</v>
      </c>
      <c r="AW2437" s="14" t="s">
        <v>4</v>
      </c>
      <c r="AX2437" s="14" t="s">
        <v>82</v>
      </c>
      <c r="AY2437" s="254" t="s">
        <v>183</v>
      </c>
    </row>
    <row r="2438" s="2" customFormat="1" ht="16.5" customHeight="1">
      <c r="A2438" s="40"/>
      <c r="B2438" s="41"/>
      <c r="C2438" s="215" t="s">
        <v>2446</v>
      </c>
      <c r="D2438" s="215" t="s">
        <v>185</v>
      </c>
      <c r="E2438" s="216" t="s">
        <v>2447</v>
      </c>
      <c r="F2438" s="217" t="s">
        <v>2448</v>
      </c>
      <c r="G2438" s="218" t="s">
        <v>188</v>
      </c>
      <c r="H2438" s="219">
        <v>3</v>
      </c>
      <c r="I2438" s="220"/>
      <c r="J2438" s="221">
        <f>ROUND(I2438*H2438,2)</f>
        <v>0</v>
      </c>
      <c r="K2438" s="217" t="s">
        <v>189</v>
      </c>
      <c r="L2438" s="46"/>
      <c r="M2438" s="222" t="s">
        <v>19</v>
      </c>
      <c r="N2438" s="223" t="s">
        <v>46</v>
      </c>
      <c r="O2438" s="86"/>
      <c r="P2438" s="224">
        <f>O2438*H2438</f>
        <v>0</v>
      </c>
      <c r="Q2438" s="224">
        <v>0</v>
      </c>
      <c r="R2438" s="224">
        <f>Q2438*H2438</f>
        <v>0</v>
      </c>
      <c r="S2438" s="224">
        <v>0</v>
      </c>
      <c r="T2438" s="225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26" t="s">
        <v>277</v>
      </c>
      <c r="AT2438" s="226" t="s">
        <v>185</v>
      </c>
      <c r="AU2438" s="226" t="s">
        <v>84</v>
      </c>
      <c r="AY2438" s="19" t="s">
        <v>183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19" t="s">
        <v>82</v>
      </c>
      <c r="BK2438" s="227">
        <f>ROUND(I2438*H2438,2)</f>
        <v>0</v>
      </c>
      <c r="BL2438" s="19" t="s">
        <v>277</v>
      </c>
      <c r="BM2438" s="226" t="s">
        <v>2449</v>
      </c>
    </row>
    <row r="2439" s="2" customFormat="1">
      <c r="A2439" s="40"/>
      <c r="B2439" s="41"/>
      <c r="C2439" s="42"/>
      <c r="D2439" s="228" t="s">
        <v>192</v>
      </c>
      <c r="E2439" s="42"/>
      <c r="F2439" s="229" t="s">
        <v>2450</v>
      </c>
      <c r="G2439" s="42"/>
      <c r="H2439" s="42"/>
      <c r="I2439" s="230"/>
      <c r="J2439" s="42"/>
      <c r="K2439" s="42"/>
      <c r="L2439" s="46"/>
      <c r="M2439" s="231"/>
      <c r="N2439" s="232"/>
      <c r="O2439" s="86"/>
      <c r="P2439" s="86"/>
      <c r="Q2439" s="86"/>
      <c r="R2439" s="86"/>
      <c r="S2439" s="86"/>
      <c r="T2439" s="87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9" t="s">
        <v>192</v>
      </c>
      <c r="AU2439" s="19" t="s">
        <v>84</v>
      </c>
    </row>
    <row r="2440" s="13" customFormat="1">
      <c r="A2440" s="13"/>
      <c r="B2440" s="233"/>
      <c r="C2440" s="234"/>
      <c r="D2440" s="235" t="s">
        <v>194</v>
      </c>
      <c r="E2440" s="236" t="s">
        <v>19</v>
      </c>
      <c r="F2440" s="237" t="s">
        <v>1712</v>
      </c>
      <c r="G2440" s="234"/>
      <c r="H2440" s="236" t="s">
        <v>19</v>
      </c>
      <c r="I2440" s="238"/>
      <c r="J2440" s="234"/>
      <c r="K2440" s="234"/>
      <c r="L2440" s="239"/>
      <c r="M2440" s="240"/>
      <c r="N2440" s="241"/>
      <c r="O2440" s="241"/>
      <c r="P2440" s="241"/>
      <c r="Q2440" s="241"/>
      <c r="R2440" s="241"/>
      <c r="S2440" s="241"/>
      <c r="T2440" s="242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3" t="s">
        <v>194</v>
      </c>
      <c r="AU2440" s="243" t="s">
        <v>84</v>
      </c>
      <c r="AV2440" s="13" t="s">
        <v>82</v>
      </c>
      <c r="AW2440" s="13" t="s">
        <v>36</v>
      </c>
      <c r="AX2440" s="13" t="s">
        <v>75</v>
      </c>
      <c r="AY2440" s="243" t="s">
        <v>183</v>
      </c>
    </row>
    <row r="2441" s="13" customFormat="1">
      <c r="A2441" s="13"/>
      <c r="B2441" s="233"/>
      <c r="C2441" s="234"/>
      <c r="D2441" s="235" t="s">
        <v>194</v>
      </c>
      <c r="E2441" s="236" t="s">
        <v>19</v>
      </c>
      <c r="F2441" s="237" t="s">
        <v>1713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194</v>
      </c>
      <c r="AU2441" s="243" t="s">
        <v>84</v>
      </c>
      <c r="AV2441" s="13" t="s">
        <v>82</v>
      </c>
      <c r="AW2441" s="13" t="s">
        <v>36</v>
      </c>
      <c r="AX2441" s="13" t="s">
        <v>75</v>
      </c>
      <c r="AY2441" s="243" t="s">
        <v>183</v>
      </c>
    </row>
    <row r="2442" s="13" customFormat="1">
      <c r="A2442" s="13"/>
      <c r="B2442" s="233"/>
      <c r="C2442" s="234"/>
      <c r="D2442" s="235" t="s">
        <v>194</v>
      </c>
      <c r="E2442" s="236" t="s">
        <v>19</v>
      </c>
      <c r="F2442" s="237" t="s">
        <v>1714</v>
      </c>
      <c r="G2442" s="234"/>
      <c r="H2442" s="236" t="s">
        <v>19</v>
      </c>
      <c r="I2442" s="238"/>
      <c r="J2442" s="234"/>
      <c r="K2442" s="234"/>
      <c r="L2442" s="239"/>
      <c r="M2442" s="240"/>
      <c r="N2442" s="241"/>
      <c r="O2442" s="241"/>
      <c r="P2442" s="241"/>
      <c r="Q2442" s="241"/>
      <c r="R2442" s="241"/>
      <c r="S2442" s="241"/>
      <c r="T2442" s="242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3" t="s">
        <v>194</v>
      </c>
      <c r="AU2442" s="243" t="s">
        <v>84</v>
      </c>
      <c r="AV2442" s="13" t="s">
        <v>82</v>
      </c>
      <c r="AW2442" s="13" t="s">
        <v>36</v>
      </c>
      <c r="AX2442" s="13" t="s">
        <v>75</v>
      </c>
      <c r="AY2442" s="243" t="s">
        <v>183</v>
      </c>
    </row>
    <row r="2443" s="14" customFormat="1">
      <c r="A2443" s="14"/>
      <c r="B2443" s="244"/>
      <c r="C2443" s="245"/>
      <c r="D2443" s="235" t="s">
        <v>194</v>
      </c>
      <c r="E2443" s="246" t="s">
        <v>19</v>
      </c>
      <c r="F2443" s="247" t="s">
        <v>82</v>
      </c>
      <c r="G2443" s="245"/>
      <c r="H2443" s="248">
        <v>1</v>
      </c>
      <c r="I2443" s="249"/>
      <c r="J2443" s="245"/>
      <c r="K2443" s="245"/>
      <c r="L2443" s="250"/>
      <c r="M2443" s="251"/>
      <c r="N2443" s="252"/>
      <c r="O2443" s="252"/>
      <c r="P2443" s="252"/>
      <c r="Q2443" s="252"/>
      <c r="R2443" s="252"/>
      <c r="S2443" s="252"/>
      <c r="T2443" s="253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4" t="s">
        <v>194</v>
      </c>
      <c r="AU2443" s="254" t="s">
        <v>84</v>
      </c>
      <c r="AV2443" s="14" t="s">
        <v>84</v>
      </c>
      <c r="AW2443" s="14" t="s">
        <v>36</v>
      </c>
      <c r="AX2443" s="14" t="s">
        <v>75</v>
      </c>
      <c r="AY2443" s="254" t="s">
        <v>183</v>
      </c>
    </row>
    <row r="2444" s="13" customFormat="1">
      <c r="A2444" s="13"/>
      <c r="B2444" s="233"/>
      <c r="C2444" s="234"/>
      <c r="D2444" s="235" t="s">
        <v>194</v>
      </c>
      <c r="E2444" s="236" t="s">
        <v>19</v>
      </c>
      <c r="F2444" s="237" t="s">
        <v>1716</v>
      </c>
      <c r="G2444" s="234"/>
      <c r="H2444" s="236" t="s">
        <v>19</v>
      </c>
      <c r="I2444" s="238"/>
      <c r="J2444" s="234"/>
      <c r="K2444" s="234"/>
      <c r="L2444" s="239"/>
      <c r="M2444" s="240"/>
      <c r="N2444" s="241"/>
      <c r="O2444" s="241"/>
      <c r="P2444" s="241"/>
      <c r="Q2444" s="241"/>
      <c r="R2444" s="241"/>
      <c r="S2444" s="241"/>
      <c r="T2444" s="242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3" t="s">
        <v>194</v>
      </c>
      <c r="AU2444" s="243" t="s">
        <v>84</v>
      </c>
      <c r="AV2444" s="13" t="s">
        <v>82</v>
      </c>
      <c r="AW2444" s="13" t="s">
        <v>36</v>
      </c>
      <c r="AX2444" s="13" t="s">
        <v>75</v>
      </c>
      <c r="AY2444" s="243" t="s">
        <v>183</v>
      </c>
    </row>
    <row r="2445" s="13" customFormat="1">
      <c r="A2445" s="13"/>
      <c r="B2445" s="233"/>
      <c r="C2445" s="234"/>
      <c r="D2445" s="235" t="s">
        <v>194</v>
      </c>
      <c r="E2445" s="236" t="s">
        <v>19</v>
      </c>
      <c r="F2445" s="237" t="s">
        <v>1717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194</v>
      </c>
      <c r="AU2445" s="243" t="s">
        <v>84</v>
      </c>
      <c r="AV2445" s="13" t="s">
        <v>82</v>
      </c>
      <c r="AW2445" s="13" t="s">
        <v>36</v>
      </c>
      <c r="AX2445" s="13" t="s">
        <v>75</v>
      </c>
      <c r="AY2445" s="243" t="s">
        <v>183</v>
      </c>
    </row>
    <row r="2446" s="13" customFormat="1">
      <c r="A2446" s="13"/>
      <c r="B2446" s="233"/>
      <c r="C2446" s="234"/>
      <c r="D2446" s="235" t="s">
        <v>194</v>
      </c>
      <c r="E2446" s="236" t="s">
        <v>19</v>
      </c>
      <c r="F2446" s="237" t="s">
        <v>1718</v>
      </c>
      <c r="G2446" s="234"/>
      <c r="H2446" s="236" t="s">
        <v>19</v>
      </c>
      <c r="I2446" s="238"/>
      <c r="J2446" s="234"/>
      <c r="K2446" s="234"/>
      <c r="L2446" s="239"/>
      <c r="M2446" s="240"/>
      <c r="N2446" s="241"/>
      <c r="O2446" s="241"/>
      <c r="P2446" s="241"/>
      <c r="Q2446" s="241"/>
      <c r="R2446" s="241"/>
      <c r="S2446" s="241"/>
      <c r="T2446" s="242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3" t="s">
        <v>194</v>
      </c>
      <c r="AU2446" s="243" t="s">
        <v>84</v>
      </c>
      <c r="AV2446" s="13" t="s">
        <v>82</v>
      </c>
      <c r="AW2446" s="13" t="s">
        <v>36</v>
      </c>
      <c r="AX2446" s="13" t="s">
        <v>75</v>
      </c>
      <c r="AY2446" s="243" t="s">
        <v>183</v>
      </c>
    </row>
    <row r="2447" s="13" customFormat="1">
      <c r="A2447" s="13"/>
      <c r="B2447" s="233"/>
      <c r="C2447" s="234"/>
      <c r="D2447" s="235" t="s">
        <v>194</v>
      </c>
      <c r="E2447" s="236" t="s">
        <v>19</v>
      </c>
      <c r="F2447" s="237" t="s">
        <v>1719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194</v>
      </c>
      <c r="AU2447" s="243" t="s">
        <v>84</v>
      </c>
      <c r="AV2447" s="13" t="s">
        <v>82</v>
      </c>
      <c r="AW2447" s="13" t="s">
        <v>36</v>
      </c>
      <c r="AX2447" s="13" t="s">
        <v>75</v>
      </c>
      <c r="AY2447" s="243" t="s">
        <v>183</v>
      </c>
    </row>
    <row r="2448" s="13" customFormat="1">
      <c r="A2448" s="13"/>
      <c r="B2448" s="233"/>
      <c r="C2448" s="234"/>
      <c r="D2448" s="235" t="s">
        <v>194</v>
      </c>
      <c r="E2448" s="236" t="s">
        <v>19</v>
      </c>
      <c r="F2448" s="237" t="s">
        <v>1720</v>
      </c>
      <c r="G2448" s="234"/>
      <c r="H2448" s="236" t="s">
        <v>19</v>
      </c>
      <c r="I2448" s="238"/>
      <c r="J2448" s="234"/>
      <c r="K2448" s="234"/>
      <c r="L2448" s="239"/>
      <c r="M2448" s="240"/>
      <c r="N2448" s="241"/>
      <c r="O2448" s="241"/>
      <c r="P2448" s="241"/>
      <c r="Q2448" s="241"/>
      <c r="R2448" s="241"/>
      <c r="S2448" s="241"/>
      <c r="T2448" s="242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3" t="s">
        <v>194</v>
      </c>
      <c r="AU2448" s="243" t="s">
        <v>84</v>
      </c>
      <c r="AV2448" s="13" t="s">
        <v>82</v>
      </c>
      <c r="AW2448" s="13" t="s">
        <v>36</v>
      </c>
      <c r="AX2448" s="13" t="s">
        <v>75</v>
      </c>
      <c r="AY2448" s="243" t="s">
        <v>183</v>
      </c>
    </row>
    <row r="2449" s="13" customFormat="1">
      <c r="A2449" s="13"/>
      <c r="B2449" s="233"/>
      <c r="C2449" s="234"/>
      <c r="D2449" s="235" t="s">
        <v>194</v>
      </c>
      <c r="E2449" s="236" t="s">
        <v>19</v>
      </c>
      <c r="F2449" s="237" t="s">
        <v>1721</v>
      </c>
      <c r="G2449" s="234"/>
      <c r="H2449" s="236" t="s">
        <v>19</v>
      </c>
      <c r="I2449" s="238"/>
      <c r="J2449" s="234"/>
      <c r="K2449" s="234"/>
      <c r="L2449" s="239"/>
      <c r="M2449" s="240"/>
      <c r="N2449" s="241"/>
      <c r="O2449" s="241"/>
      <c r="P2449" s="241"/>
      <c r="Q2449" s="241"/>
      <c r="R2449" s="241"/>
      <c r="S2449" s="241"/>
      <c r="T2449" s="242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3" t="s">
        <v>194</v>
      </c>
      <c r="AU2449" s="243" t="s">
        <v>84</v>
      </c>
      <c r="AV2449" s="13" t="s">
        <v>82</v>
      </c>
      <c r="AW2449" s="13" t="s">
        <v>36</v>
      </c>
      <c r="AX2449" s="13" t="s">
        <v>75</v>
      </c>
      <c r="AY2449" s="243" t="s">
        <v>183</v>
      </c>
    </row>
    <row r="2450" s="13" customFormat="1">
      <c r="A2450" s="13"/>
      <c r="B2450" s="233"/>
      <c r="C2450" s="234"/>
      <c r="D2450" s="235" t="s">
        <v>194</v>
      </c>
      <c r="E2450" s="236" t="s">
        <v>19</v>
      </c>
      <c r="F2450" s="237" t="s">
        <v>1722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194</v>
      </c>
      <c r="AU2450" s="243" t="s">
        <v>84</v>
      </c>
      <c r="AV2450" s="13" t="s">
        <v>82</v>
      </c>
      <c r="AW2450" s="13" t="s">
        <v>36</v>
      </c>
      <c r="AX2450" s="13" t="s">
        <v>75</v>
      </c>
      <c r="AY2450" s="243" t="s">
        <v>183</v>
      </c>
    </row>
    <row r="2451" s="14" customFormat="1">
      <c r="A2451" s="14"/>
      <c r="B2451" s="244"/>
      <c r="C2451" s="245"/>
      <c r="D2451" s="235" t="s">
        <v>194</v>
      </c>
      <c r="E2451" s="246" t="s">
        <v>19</v>
      </c>
      <c r="F2451" s="247" t="s">
        <v>82</v>
      </c>
      <c r="G2451" s="245"/>
      <c r="H2451" s="248">
        <v>1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194</v>
      </c>
      <c r="AU2451" s="254" t="s">
        <v>84</v>
      </c>
      <c r="AV2451" s="14" t="s">
        <v>84</v>
      </c>
      <c r="AW2451" s="14" t="s">
        <v>36</v>
      </c>
      <c r="AX2451" s="14" t="s">
        <v>75</v>
      </c>
      <c r="AY2451" s="254" t="s">
        <v>183</v>
      </c>
    </row>
    <row r="2452" s="13" customFormat="1">
      <c r="A2452" s="13"/>
      <c r="B2452" s="233"/>
      <c r="C2452" s="234"/>
      <c r="D2452" s="235" t="s">
        <v>194</v>
      </c>
      <c r="E2452" s="236" t="s">
        <v>19</v>
      </c>
      <c r="F2452" s="237" t="s">
        <v>1716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194</v>
      </c>
      <c r="AU2452" s="243" t="s">
        <v>84</v>
      </c>
      <c r="AV2452" s="13" t="s">
        <v>82</v>
      </c>
      <c r="AW2452" s="13" t="s">
        <v>36</v>
      </c>
      <c r="AX2452" s="13" t="s">
        <v>75</v>
      </c>
      <c r="AY2452" s="243" t="s">
        <v>183</v>
      </c>
    </row>
    <row r="2453" s="13" customFormat="1">
      <c r="A2453" s="13"/>
      <c r="B2453" s="233"/>
      <c r="C2453" s="234"/>
      <c r="D2453" s="235" t="s">
        <v>194</v>
      </c>
      <c r="E2453" s="236" t="s">
        <v>19</v>
      </c>
      <c r="F2453" s="237" t="s">
        <v>1724</v>
      </c>
      <c r="G2453" s="234"/>
      <c r="H2453" s="236" t="s">
        <v>19</v>
      </c>
      <c r="I2453" s="238"/>
      <c r="J2453" s="234"/>
      <c r="K2453" s="234"/>
      <c r="L2453" s="239"/>
      <c r="M2453" s="240"/>
      <c r="N2453" s="241"/>
      <c r="O2453" s="241"/>
      <c r="P2453" s="241"/>
      <c r="Q2453" s="241"/>
      <c r="R2453" s="241"/>
      <c r="S2453" s="241"/>
      <c r="T2453" s="242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3" t="s">
        <v>194</v>
      </c>
      <c r="AU2453" s="243" t="s">
        <v>84</v>
      </c>
      <c r="AV2453" s="13" t="s">
        <v>82</v>
      </c>
      <c r="AW2453" s="13" t="s">
        <v>36</v>
      </c>
      <c r="AX2453" s="13" t="s">
        <v>75</v>
      </c>
      <c r="AY2453" s="243" t="s">
        <v>183</v>
      </c>
    </row>
    <row r="2454" s="13" customFormat="1">
      <c r="A2454" s="13"/>
      <c r="B2454" s="233"/>
      <c r="C2454" s="234"/>
      <c r="D2454" s="235" t="s">
        <v>194</v>
      </c>
      <c r="E2454" s="236" t="s">
        <v>19</v>
      </c>
      <c r="F2454" s="237" t="s">
        <v>1718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194</v>
      </c>
      <c r="AU2454" s="243" t="s">
        <v>84</v>
      </c>
      <c r="AV2454" s="13" t="s">
        <v>82</v>
      </c>
      <c r="AW2454" s="13" t="s">
        <v>36</v>
      </c>
      <c r="AX2454" s="13" t="s">
        <v>75</v>
      </c>
      <c r="AY2454" s="243" t="s">
        <v>183</v>
      </c>
    </row>
    <row r="2455" s="13" customFormat="1">
      <c r="A2455" s="13"/>
      <c r="B2455" s="233"/>
      <c r="C2455" s="234"/>
      <c r="D2455" s="235" t="s">
        <v>194</v>
      </c>
      <c r="E2455" s="236" t="s">
        <v>19</v>
      </c>
      <c r="F2455" s="237" t="s">
        <v>1725</v>
      </c>
      <c r="G2455" s="234"/>
      <c r="H2455" s="236" t="s">
        <v>19</v>
      </c>
      <c r="I2455" s="238"/>
      <c r="J2455" s="234"/>
      <c r="K2455" s="234"/>
      <c r="L2455" s="239"/>
      <c r="M2455" s="240"/>
      <c r="N2455" s="241"/>
      <c r="O2455" s="241"/>
      <c r="P2455" s="241"/>
      <c r="Q2455" s="241"/>
      <c r="R2455" s="241"/>
      <c r="S2455" s="241"/>
      <c r="T2455" s="242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3" t="s">
        <v>194</v>
      </c>
      <c r="AU2455" s="243" t="s">
        <v>84</v>
      </c>
      <c r="AV2455" s="13" t="s">
        <v>82</v>
      </c>
      <c r="AW2455" s="13" t="s">
        <v>36</v>
      </c>
      <c r="AX2455" s="13" t="s">
        <v>75</v>
      </c>
      <c r="AY2455" s="243" t="s">
        <v>183</v>
      </c>
    </row>
    <row r="2456" s="13" customFormat="1">
      <c r="A2456" s="13"/>
      <c r="B2456" s="233"/>
      <c r="C2456" s="234"/>
      <c r="D2456" s="235" t="s">
        <v>194</v>
      </c>
      <c r="E2456" s="236" t="s">
        <v>19</v>
      </c>
      <c r="F2456" s="237" t="s">
        <v>1726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194</v>
      </c>
      <c r="AU2456" s="243" t="s">
        <v>84</v>
      </c>
      <c r="AV2456" s="13" t="s">
        <v>82</v>
      </c>
      <c r="AW2456" s="13" t="s">
        <v>36</v>
      </c>
      <c r="AX2456" s="13" t="s">
        <v>75</v>
      </c>
      <c r="AY2456" s="243" t="s">
        <v>183</v>
      </c>
    </row>
    <row r="2457" s="13" customFormat="1">
      <c r="A2457" s="13"/>
      <c r="B2457" s="233"/>
      <c r="C2457" s="234"/>
      <c r="D2457" s="235" t="s">
        <v>194</v>
      </c>
      <c r="E2457" s="236" t="s">
        <v>19</v>
      </c>
      <c r="F2457" s="237" t="s">
        <v>1727</v>
      </c>
      <c r="G2457" s="234"/>
      <c r="H2457" s="236" t="s">
        <v>19</v>
      </c>
      <c r="I2457" s="238"/>
      <c r="J2457" s="234"/>
      <c r="K2457" s="234"/>
      <c r="L2457" s="239"/>
      <c r="M2457" s="240"/>
      <c r="N2457" s="241"/>
      <c r="O2457" s="241"/>
      <c r="P2457" s="241"/>
      <c r="Q2457" s="241"/>
      <c r="R2457" s="241"/>
      <c r="S2457" s="241"/>
      <c r="T2457" s="242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3" t="s">
        <v>194</v>
      </c>
      <c r="AU2457" s="243" t="s">
        <v>84</v>
      </c>
      <c r="AV2457" s="13" t="s">
        <v>82</v>
      </c>
      <c r="AW2457" s="13" t="s">
        <v>36</v>
      </c>
      <c r="AX2457" s="13" t="s">
        <v>75</v>
      </c>
      <c r="AY2457" s="243" t="s">
        <v>183</v>
      </c>
    </row>
    <row r="2458" s="13" customFormat="1">
      <c r="A2458" s="13"/>
      <c r="B2458" s="233"/>
      <c r="C2458" s="234"/>
      <c r="D2458" s="235" t="s">
        <v>194</v>
      </c>
      <c r="E2458" s="236" t="s">
        <v>19</v>
      </c>
      <c r="F2458" s="237" t="s">
        <v>1722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194</v>
      </c>
      <c r="AU2458" s="243" t="s">
        <v>84</v>
      </c>
      <c r="AV2458" s="13" t="s">
        <v>82</v>
      </c>
      <c r="AW2458" s="13" t="s">
        <v>36</v>
      </c>
      <c r="AX2458" s="13" t="s">
        <v>75</v>
      </c>
      <c r="AY2458" s="243" t="s">
        <v>183</v>
      </c>
    </row>
    <row r="2459" s="14" customFormat="1">
      <c r="A2459" s="14"/>
      <c r="B2459" s="244"/>
      <c r="C2459" s="245"/>
      <c r="D2459" s="235" t="s">
        <v>194</v>
      </c>
      <c r="E2459" s="246" t="s">
        <v>19</v>
      </c>
      <c r="F2459" s="247" t="s">
        <v>82</v>
      </c>
      <c r="G2459" s="245"/>
      <c r="H2459" s="248">
        <v>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194</v>
      </c>
      <c r="AU2459" s="254" t="s">
        <v>84</v>
      </c>
      <c r="AV2459" s="14" t="s">
        <v>84</v>
      </c>
      <c r="AW2459" s="14" t="s">
        <v>36</v>
      </c>
      <c r="AX2459" s="14" t="s">
        <v>75</v>
      </c>
      <c r="AY2459" s="254" t="s">
        <v>183</v>
      </c>
    </row>
    <row r="2460" s="13" customFormat="1">
      <c r="A2460" s="13"/>
      <c r="B2460" s="233"/>
      <c r="C2460" s="234"/>
      <c r="D2460" s="235" t="s">
        <v>194</v>
      </c>
      <c r="E2460" s="236" t="s">
        <v>19</v>
      </c>
      <c r="F2460" s="237" t="s">
        <v>1716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194</v>
      </c>
      <c r="AU2460" s="243" t="s">
        <v>84</v>
      </c>
      <c r="AV2460" s="13" t="s">
        <v>82</v>
      </c>
      <c r="AW2460" s="13" t="s">
        <v>36</v>
      </c>
      <c r="AX2460" s="13" t="s">
        <v>75</v>
      </c>
      <c r="AY2460" s="243" t="s">
        <v>183</v>
      </c>
    </row>
    <row r="2461" s="13" customFormat="1">
      <c r="A2461" s="13"/>
      <c r="B2461" s="233"/>
      <c r="C2461" s="234"/>
      <c r="D2461" s="235" t="s">
        <v>194</v>
      </c>
      <c r="E2461" s="236" t="s">
        <v>19</v>
      </c>
      <c r="F2461" s="237" t="s">
        <v>1729</v>
      </c>
      <c r="G2461" s="234"/>
      <c r="H2461" s="236" t="s">
        <v>19</v>
      </c>
      <c r="I2461" s="238"/>
      <c r="J2461" s="234"/>
      <c r="K2461" s="234"/>
      <c r="L2461" s="239"/>
      <c r="M2461" s="240"/>
      <c r="N2461" s="241"/>
      <c r="O2461" s="241"/>
      <c r="P2461" s="241"/>
      <c r="Q2461" s="241"/>
      <c r="R2461" s="241"/>
      <c r="S2461" s="241"/>
      <c r="T2461" s="242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3" t="s">
        <v>194</v>
      </c>
      <c r="AU2461" s="243" t="s">
        <v>84</v>
      </c>
      <c r="AV2461" s="13" t="s">
        <v>82</v>
      </c>
      <c r="AW2461" s="13" t="s">
        <v>36</v>
      </c>
      <c r="AX2461" s="13" t="s">
        <v>75</v>
      </c>
      <c r="AY2461" s="243" t="s">
        <v>183</v>
      </c>
    </row>
    <row r="2462" s="13" customFormat="1">
      <c r="A2462" s="13"/>
      <c r="B2462" s="233"/>
      <c r="C2462" s="234"/>
      <c r="D2462" s="235" t="s">
        <v>194</v>
      </c>
      <c r="E2462" s="236" t="s">
        <v>19</v>
      </c>
      <c r="F2462" s="237" t="s">
        <v>1718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194</v>
      </c>
      <c r="AU2462" s="243" t="s">
        <v>84</v>
      </c>
      <c r="AV2462" s="13" t="s">
        <v>82</v>
      </c>
      <c r="AW2462" s="13" t="s">
        <v>36</v>
      </c>
      <c r="AX2462" s="13" t="s">
        <v>75</v>
      </c>
      <c r="AY2462" s="243" t="s">
        <v>183</v>
      </c>
    </row>
    <row r="2463" s="13" customFormat="1">
      <c r="A2463" s="13"/>
      <c r="B2463" s="233"/>
      <c r="C2463" s="234"/>
      <c r="D2463" s="235" t="s">
        <v>194</v>
      </c>
      <c r="E2463" s="236" t="s">
        <v>19</v>
      </c>
      <c r="F2463" s="237" t="s">
        <v>1730</v>
      </c>
      <c r="G2463" s="234"/>
      <c r="H2463" s="236" t="s">
        <v>19</v>
      </c>
      <c r="I2463" s="238"/>
      <c r="J2463" s="234"/>
      <c r="K2463" s="234"/>
      <c r="L2463" s="239"/>
      <c r="M2463" s="240"/>
      <c r="N2463" s="241"/>
      <c r="O2463" s="241"/>
      <c r="P2463" s="241"/>
      <c r="Q2463" s="241"/>
      <c r="R2463" s="241"/>
      <c r="S2463" s="241"/>
      <c r="T2463" s="242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3" t="s">
        <v>194</v>
      </c>
      <c r="AU2463" s="243" t="s">
        <v>84</v>
      </c>
      <c r="AV2463" s="13" t="s">
        <v>82</v>
      </c>
      <c r="AW2463" s="13" t="s">
        <v>36</v>
      </c>
      <c r="AX2463" s="13" t="s">
        <v>75</v>
      </c>
      <c r="AY2463" s="243" t="s">
        <v>183</v>
      </c>
    </row>
    <row r="2464" s="15" customFormat="1">
      <c r="A2464" s="15"/>
      <c r="B2464" s="259"/>
      <c r="C2464" s="260"/>
      <c r="D2464" s="235" t="s">
        <v>194</v>
      </c>
      <c r="E2464" s="261" t="s">
        <v>19</v>
      </c>
      <c r="F2464" s="262" t="s">
        <v>320</v>
      </c>
      <c r="G2464" s="260"/>
      <c r="H2464" s="263">
        <v>3</v>
      </c>
      <c r="I2464" s="264"/>
      <c r="J2464" s="260"/>
      <c r="K2464" s="260"/>
      <c r="L2464" s="265"/>
      <c r="M2464" s="266"/>
      <c r="N2464" s="267"/>
      <c r="O2464" s="267"/>
      <c r="P2464" s="267"/>
      <c r="Q2464" s="267"/>
      <c r="R2464" s="267"/>
      <c r="S2464" s="267"/>
      <c r="T2464" s="268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69" t="s">
        <v>194</v>
      </c>
      <c r="AU2464" s="269" t="s">
        <v>84</v>
      </c>
      <c r="AV2464" s="15" t="s">
        <v>190</v>
      </c>
      <c r="AW2464" s="15" t="s">
        <v>36</v>
      </c>
      <c r="AX2464" s="15" t="s">
        <v>82</v>
      </c>
      <c r="AY2464" s="269" t="s">
        <v>183</v>
      </c>
    </row>
    <row r="2465" s="2" customFormat="1" ht="16.5" customHeight="1">
      <c r="A2465" s="40"/>
      <c r="B2465" s="41"/>
      <c r="C2465" s="215" t="s">
        <v>2451</v>
      </c>
      <c r="D2465" s="215" t="s">
        <v>185</v>
      </c>
      <c r="E2465" s="216" t="s">
        <v>2452</v>
      </c>
      <c r="F2465" s="217" t="s">
        <v>2453</v>
      </c>
      <c r="G2465" s="218" t="s">
        <v>188</v>
      </c>
      <c r="H2465" s="219">
        <v>2</v>
      </c>
      <c r="I2465" s="220"/>
      <c r="J2465" s="221">
        <f>ROUND(I2465*H2465,2)</f>
        <v>0</v>
      </c>
      <c r="K2465" s="217" t="s">
        <v>189</v>
      </c>
      <c r="L2465" s="46"/>
      <c r="M2465" s="222" t="s">
        <v>19</v>
      </c>
      <c r="N2465" s="223" t="s">
        <v>46</v>
      </c>
      <c r="O2465" s="86"/>
      <c r="P2465" s="224">
        <f>O2465*H2465</f>
        <v>0</v>
      </c>
      <c r="Q2465" s="224">
        <v>0</v>
      </c>
      <c r="R2465" s="224">
        <f>Q2465*H2465</f>
        <v>0</v>
      </c>
      <c r="S2465" s="224">
        <v>0</v>
      </c>
      <c r="T2465" s="225">
        <f>S2465*H2465</f>
        <v>0</v>
      </c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R2465" s="226" t="s">
        <v>277</v>
      </c>
      <c r="AT2465" s="226" t="s">
        <v>185</v>
      </c>
      <c r="AU2465" s="226" t="s">
        <v>84</v>
      </c>
      <c r="AY2465" s="19" t="s">
        <v>183</v>
      </c>
      <c r="BE2465" s="227">
        <f>IF(N2465="základní",J2465,0)</f>
        <v>0</v>
      </c>
      <c r="BF2465" s="227">
        <f>IF(N2465="snížená",J2465,0)</f>
        <v>0</v>
      </c>
      <c r="BG2465" s="227">
        <f>IF(N2465="zákl. přenesená",J2465,0)</f>
        <v>0</v>
      </c>
      <c r="BH2465" s="227">
        <f>IF(N2465="sníž. přenesená",J2465,0)</f>
        <v>0</v>
      </c>
      <c r="BI2465" s="227">
        <f>IF(N2465="nulová",J2465,0)</f>
        <v>0</v>
      </c>
      <c r="BJ2465" s="19" t="s">
        <v>82</v>
      </c>
      <c r="BK2465" s="227">
        <f>ROUND(I2465*H2465,2)</f>
        <v>0</v>
      </c>
      <c r="BL2465" s="19" t="s">
        <v>277</v>
      </c>
      <c r="BM2465" s="226" t="s">
        <v>2454</v>
      </c>
    </row>
    <row r="2466" s="2" customFormat="1">
      <c r="A2466" s="40"/>
      <c r="B2466" s="41"/>
      <c r="C2466" s="42"/>
      <c r="D2466" s="228" t="s">
        <v>192</v>
      </c>
      <c r="E2466" s="42"/>
      <c r="F2466" s="229" t="s">
        <v>2455</v>
      </c>
      <c r="G2466" s="42"/>
      <c r="H2466" s="42"/>
      <c r="I2466" s="230"/>
      <c r="J2466" s="42"/>
      <c r="K2466" s="42"/>
      <c r="L2466" s="46"/>
      <c r="M2466" s="231"/>
      <c r="N2466" s="232"/>
      <c r="O2466" s="86"/>
      <c r="P2466" s="86"/>
      <c r="Q2466" s="86"/>
      <c r="R2466" s="86"/>
      <c r="S2466" s="86"/>
      <c r="T2466" s="87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T2466" s="19" t="s">
        <v>192</v>
      </c>
      <c r="AU2466" s="19" t="s">
        <v>84</v>
      </c>
    </row>
    <row r="2467" s="13" customFormat="1">
      <c r="A2467" s="13"/>
      <c r="B2467" s="233"/>
      <c r="C2467" s="234"/>
      <c r="D2467" s="235" t="s">
        <v>194</v>
      </c>
      <c r="E2467" s="236" t="s">
        <v>19</v>
      </c>
      <c r="F2467" s="237" t="s">
        <v>1736</v>
      </c>
      <c r="G2467" s="234"/>
      <c r="H2467" s="236" t="s">
        <v>19</v>
      </c>
      <c r="I2467" s="238"/>
      <c r="J2467" s="234"/>
      <c r="K2467" s="234"/>
      <c r="L2467" s="239"/>
      <c r="M2467" s="240"/>
      <c r="N2467" s="241"/>
      <c r="O2467" s="241"/>
      <c r="P2467" s="241"/>
      <c r="Q2467" s="241"/>
      <c r="R2467" s="241"/>
      <c r="S2467" s="241"/>
      <c r="T2467" s="242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3" t="s">
        <v>194</v>
      </c>
      <c r="AU2467" s="243" t="s">
        <v>84</v>
      </c>
      <c r="AV2467" s="13" t="s">
        <v>82</v>
      </c>
      <c r="AW2467" s="13" t="s">
        <v>36</v>
      </c>
      <c r="AX2467" s="13" t="s">
        <v>75</v>
      </c>
      <c r="AY2467" s="243" t="s">
        <v>183</v>
      </c>
    </row>
    <row r="2468" s="13" customFormat="1">
      <c r="A2468" s="13"/>
      <c r="B2468" s="233"/>
      <c r="C2468" s="234"/>
      <c r="D2468" s="235" t="s">
        <v>194</v>
      </c>
      <c r="E2468" s="236" t="s">
        <v>19</v>
      </c>
      <c r="F2468" s="237" t="s">
        <v>1737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194</v>
      </c>
      <c r="AU2468" s="243" t="s">
        <v>84</v>
      </c>
      <c r="AV2468" s="13" t="s">
        <v>82</v>
      </c>
      <c r="AW2468" s="13" t="s">
        <v>36</v>
      </c>
      <c r="AX2468" s="13" t="s">
        <v>75</v>
      </c>
      <c r="AY2468" s="243" t="s">
        <v>183</v>
      </c>
    </row>
    <row r="2469" s="13" customFormat="1">
      <c r="A2469" s="13"/>
      <c r="B2469" s="233"/>
      <c r="C2469" s="234"/>
      <c r="D2469" s="235" t="s">
        <v>194</v>
      </c>
      <c r="E2469" s="236" t="s">
        <v>19</v>
      </c>
      <c r="F2469" s="237" t="s">
        <v>1738</v>
      </c>
      <c r="G2469" s="234"/>
      <c r="H2469" s="236" t="s">
        <v>19</v>
      </c>
      <c r="I2469" s="238"/>
      <c r="J2469" s="234"/>
      <c r="K2469" s="234"/>
      <c r="L2469" s="239"/>
      <c r="M2469" s="240"/>
      <c r="N2469" s="241"/>
      <c r="O2469" s="241"/>
      <c r="P2469" s="241"/>
      <c r="Q2469" s="241"/>
      <c r="R2469" s="241"/>
      <c r="S2469" s="241"/>
      <c r="T2469" s="242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3" t="s">
        <v>194</v>
      </c>
      <c r="AU2469" s="243" t="s">
        <v>84</v>
      </c>
      <c r="AV2469" s="13" t="s">
        <v>82</v>
      </c>
      <c r="AW2469" s="13" t="s">
        <v>36</v>
      </c>
      <c r="AX2469" s="13" t="s">
        <v>75</v>
      </c>
      <c r="AY2469" s="243" t="s">
        <v>183</v>
      </c>
    </row>
    <row r="2470" s="14" customFormat="1">
      <c r="A2470" s="14"/>
      <c r="B2470" s="244"/>
      <c r="C2470" s="245"/>
      <c r="D2470" s="235" t="s">
        <v>194</v>
      </c>
      <c r="E2470" s="246" t="s">
        <v>19</v>
      </c>
      <c r="F2470" s="247" t="s">
        <v>82</v>
      </c>
      <c r="G2470" s="245"/>
      <c r="H2470" s="248">
        <v>1</v>
      </c>
      <c r="I2470" s="249"/>
      <c r="J2470" s="245"/>
      <c r="K2470" s="245"/>
      <c r="L2470" s="250"/>
      <c r="M2470" s="251"/>
      <c r="N2470" s="252"/>
      <c r="O2470" s="252"/>
      <c r="P2470" s="252"/>
      <c r="Q2470" s="252"/>
      <c r="R2470" s="252"/>
      <c r="S2470" s="252"/>
      <c r="T2470" s="253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4" t="s">
        <v>194</v>
      </c>
      <c r="AU2470" s="254" t="s">
        <v>84</v>
      </c>
      <c r="AV2470" s="14" t="s">
        <v>84</v>
      </c>
      <c r="AW2470" s="14" t="s">
        <v>36</v>
      </c>
      <c r="AX2470" s="14" t="s">
        <v>75</v>
      </c>
      <c r="AY2470" s="254" t="s">
        <v>183</v>
      </c>
    </row>
    <row r="2471" s="13" customFormat="1">
      <c r="A2471" s="13"/>
      <c r="B2471" s="233"/>
      <c r="C2471" s="234"/>
      <c r="D2471" s="235" t="s">
        <v>194</v>
      </c>
      <c r="E2471" s="236" t="s">
        <v>19</v>
      </c>
      <c r="F2471" s="237" t="s">
        <v>1740</v>
      </c>
      <c r="G2471" s="234"/>
      <c r="H2471" s="236" t="s">
        <v>19</v>
      </c>
      <c r="I2471" s="238"/>
      <c r="J2471" s="234"/>
      <c r="K2471" s="234"/>
      <c r="L2471" s="239"/>
      <c r="M2471" s="240"/>
      <c r="N2471" s="241"/>
      <c r="O2471" s="241"/>
      <c r="P2471" s="241"/>
      <c r="Q2471" s="241"/>
      <c r="R2471" s="241"/>
      <c r="S2471" s="241"/>
      <c r="T2471" s="242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3" t="s">
        <v>194</v>
      </c>
      <c r="AU2471" s="243" t="s">
        <v>84</v>
      </c>
      <c r="AV2471" s="13" t="s">
        <v>82</v>
      </c>
      <c r="AW2471" s="13" t="s">
        <v>36</v>
      </c>
      <c r="AX2471" s="13" t="s">
        <v>75</v>
      </c>
      <c r="AY2471" s="243" t="s">
        <v>183</v>
      </c>
    </row>
    <row r="2472" s="13" customFormat="1">
      <c r="A2472" s="13"/>
      <c r="B2472" s="233"/>
      <c r="C2472" s="234"/>
      <c r="D2472" s="235" t="s">
        <v>194</v>
      </c>
      <c r="E2472" s="236" t="s">
        <v>19</v>
      </c>
      <c r="F2472" s="237" t="s">
        <v>1696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194</v>
      </c>
      <c r="AU2472" s="243" t="s">
        <v>84</v>
      </c>
      <c r="AV2472" s="13" t="s">
        <v>82</v>
      </c>
      <c r="AW2472" s="13" t="s">
        <v>36</v>
      </c>
      <c r="AX2472" s="13" t="s">
        <v>75</v>
      </c>
      <c r="AY2472" s="243" t="s">
        <v>183</v>
      </c>
    </row>
    <row r="2473" s="13" customFormat="1">
      <c r="A2473" s="13"/>
      <c r="B2473" s="233"/>
      <c r="C2473" s="234"/>
      <c r="D2473" s="235" t="s">
        <v>194</v>
      </c>
      <c r="E2473" s="236" t="s">
        <v>19</v>
      </c>
      <c r="F2473" s="237" t="s">
        <v>1718</v>
      </c>
      <c r="G2473" s="234"/>
      <c r="H2473" s="236" t="s">
        <v>19</v>
      </c>
      <c r="I2473" s="238"/>
      <c r="J2473" s="234"/>
      <c r="K2473" s="234"/>
      <c r="L2473" s="239"/>
      <c r="M2473" s="240"/>
      <c r="N2473" s="241"/>
      <c r="O2473" s="241"/>
      <c r="P2473" s="241"/>
      <c r="Q2473" s="241"/>
      <c r="R2473" s="241"/>
      <c r="S2473" s="241"/>
      <c r="T2473" s="242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3" t="s">
        <v>194</v>
      </c>
      <c r="AU2473" s="243" t="s">
        <v>84</v>
      </c>
      <c r="AV2473" s="13" t="s">
        <v>82</v>
      </c>
      <c r="AW2473" s="13" t="s">
        <v>36</v>
      </c>
      <c r="AX2473" s="13" t="s">
        <v>75</v>
      </c>
      <c r="AY2473" s="243" t="s">
        <v>183</v>
      </c>
    </row>
    <row r="2474" s="13" customFormat="1">
      <c r="A2474" s="13"/>
      <c r="B2474" s="233"/>
      <c r="C2474" s="234"/>
      <c r="D2474" s="235" t="s">
        <v>194</v>
      </c>
      <c r="E2474" s="236" t="s">
        <v>19</v>
      </c>
      <c r="F2474" s="237" t="s">
        <v>1674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194</v>
      </c>
      <c r="AU2474" s="243" t="s">
        <v>84</v>
      </c>
      <c r="AV2474" s="13" t="s">
        <v>82</v>
      </c>
      <c r="AW2474" s="13" t="s">
        <v>36</v>
      </c>
      <c r="AX2474" s="13" t="s">
        <v>75</v>
      </c>
      <c r="AY2474" s="243" t="s">
        <v>183</v>
      </c>
    </row>
    <row r="2475" s="13" customFormat="1">
      <c r="A2475" s="13"/>
      <c r="B2475" s="233"/>
      <c r="C2475" s="234"/>
      <c r="D2475" s="235" t="s">
        <v>194</v>
      </c>
      <c r="E2475" s="236" t="s">
        <v>19</v>
      </c>
      <c r="F2475" s="237" t="s">
        <v>1741</v>
      </c>
      <c r="G2475" s="234"/>
      <c r="H2475" s="236" t="s">
        <v>19</v>
      </c>
      <c r="I2475" s="238"/>
      <c r="J2475" s="234"/>
      <c r="K2475" s="234"/>
      <c r="L2475" s="239"/>
      <c r="M2475" s="240"/>
      <c r="N2475" s="241"/>
      <c r="O2475" s="241"/>
      <c r="P2475" s="241"/>
      <c r="Q2475" s="241"/>
      <c r="R2475" s="241"/>
      <c r="S2475" s="241"/>
      <c r="T2475" s="242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3" t="s">
        <v>194</v>
      </c>
      <c r="AU2475" s="243" t="s">
        <v>84</v>
      </c>
      <c r="AV2475" s="13" t="s">
        <v>82</v>
      </c>
      <c r="AW2475" s="13" t="s">
        <v>36</v>
      </c>
      <c r="AX2475" s="13" t="s">
        <v>75</v>
      </c>
      <c r="AY2475" s="243" t="s">
        <v>183</v>
      </c>
    </row>
    <row r="2476" s="13" customFormat="1">
      <c r="A2476" s="13"/>
      <c r="B2476" s="233"/>
      <c r="C2476" s="234"/>
      <c r="D2476" s="235" t="s">
        <v>194</v>
      </c>
      <c r="E2476" s="236" t="s">
        <v>19</v>
      </c>
      <c r="F2476" s="237" t="s">
        <v>1742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194</v>
      </c>
      <c r="AU2476" s="243" t="s">
        <v>84</v>
      </c>
      <c r="AV2476" s="13" t="s">
        <v>82</v>
      </c>
      <c r="AW2476" s="13" t="s">
        <v>36</v>
      </c>
      <c r="AX2476" s="13" t="s">
        <v>75</v>
      </c>
      <c r="AY2476" s="243" t="s">
        <v>183</v>
      </c>
    </row>
    <row r="2477" s="13" customFormat="1">
      <c r="A2477" s="13"/>
      <c r="B2477" s="233"/>
      <c r="C2477" s="234"/>
      <c r="D2477" s="235" t="s">
        <v>194</v>
      </c>
      <c r="E2477" s="236" t="s">
        <v>19</v>
      </c>
      <c r="F2477" s="237" t="s">
        <v>1743</v>
      </c>
      <c r="G2477" s="234"/>
      <c r="H2477" s="236" t="s">
        <v>19</v>
      </c>
      <c r="I2477" s="238"/>
      <c r="J2477" s="234"/>
      <c r="K2477" s="234"/>
      <c r="L2477" s="239"/>
      <c r="M2477" s="240"/>
      <c r="N2477" s="241"/>
      <c r="O2477" s="241"/>
      <c r="P2477" s="241"/>
      <c r="Q2477" s="241"/>
      <c r="R2477" s="241"/>
      <c r="S2477" s="241"/>
      <c r="T2477" s="242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3" t="s">
        <v>194</v>
      </c>
      <c r="AU2477" s="243" t="s">
        <v>84</v>
      </c>
      <c r="AV2477" s="13" t="s">
        <v>82</v>
      </c>
      <c r="AW2477" s="13" t="s">
        <v>36</v>
      </c>
      <c r="AX2477" s="13" t="s">
        <v>75</v>
      </c>
      <c r="AY2477" s="243" t="s">
        <v>183</v>
      </c>
    </row>
    <row r="2478" s="14" customFormat="1">
      <c r="A2478" s="14"/>
      <c r="B2478" s="244"/>
      <c r="C2478" s="245"/>
      <c r="D2478" s="235" t="s">
        <v>194</v>
      </c>
      <c r="E2478" s="246" t="s">
        <v>19</v>
      </c>
      <c r="F2478" s="247" t="s">
        <v>82</v>
      </c>
      <c r="G2478" s="245"/>
      <c r="H2478" s="248">
        <v>1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194</v>
      </c>
      <c r="AU2478" s="254" t="s">
        <v>84</v>
      </c>
      <c r="AV2478" s="14" t="s">
        <v>84</v>
      </c>
      <c r="AW2478" s="14" t="s">
        <v>36</v>
      </c>
      <c r="AX2478" s="14" t="s">
        <v>75</v>
      </c>
      <c r="AY2478" s="254" t="s">
        <v>183</v>
      </c>
    </row>
    <row r="2479" s="13" customFormat="1">
      <c r="A2479" s="13"/>
      <c r="B2479" s="233"/>
      <c r="C2479" s="234"/>
      <c r="D2479" s="235" t="s">
        <v>194</v>
      </c>
      <c r="E2479" s="236" t="s">
        <v>19</v>
      </c>
      <c r="F2479" s="237" t="s">
        <v>1716</v>
      </c>
      <c r="G2479" s="234"/>
      <c r="H2479" s="236" t="s">
        <v>19</v>
      </c>
      <c r="I2479" s="238"/>
      <c r="J2479" s="234"/>
      <c r="K2479" s="234"/>
      <c r="L2479" s="239"/>
      <c r="M2479" s="240"/>
      <c r="N2479" s="241"/>
      <c r="O2479" s="241"/>
      <c r="P2479" s="241"/>
      <c r="Q2479" s="241"/>
      <c r="R2479" s="241"/>
      <c r="S2479" s="241"/>
      <c r="T2479" s="242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3" t="s">
        <v>194</v>
      </c>
      <c r="AU2479" s="243" t="s">
        <v>84</v>
      </c>
      <c r="AV2479" s="13" t="s">
        <v>82</v>
      </c>
      <c r="AW2479" s="13" t="s">
        <v>36</v>
      </c>
      <c r="AX2479" s="13" t="s">
        <v>75</v>
      </c>
      <c r="AY2479" s="243" t="s">
        <v>183</v>
      </c>
    </row>
    <row r="2480" s="13" customFormat="1">
      <c r="A2480" s="13"/>
      <c r="B2480" s="233"/>
      <c r="C2480" s="234"/>
      <c r="D2480" s="235" t="s">
        <v>194</v>
      </c>
      <c r="E2480" s="236" t="s">
        <v>19</v>
      </c>
      <c r="F2480" s="237" t="s">
        <v>1717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194</v>
      </c>
      <c r="AU2480" s="243" t="s">
        <v>84</v>
      </c>
      <c r="AV2480" s="13" t="s">
        <v>82</v>
      </c>
      <c r="AW2480" s="13" t="s">
        <v>36</v>
      </c>
      <c r="AX2480" s="13" t="s">
        <v>75</v>
      </c>
      <c r="AY2480" s="243" t="s">
        <v>183</v>
      </c>
    </row>
    <row r="2481" s="13" customFormat="1">
      <c r="A2481" s="13"/>
      <c r="B2481" s="233"/>
      <c r="C2481" s="234"/>
      <c r="D2481" s="235" t="s">
        <v>194</v>
      </c>
      <c r="E2481" s="236" t="s">
        <v>19</v>
      </c>
      <c r="F2481" s="237" t="s">
        <v>1718</v>
      </c>
      <c r="G2481" s="234"/>
      <c r="H2481" s="236" t="s">
        <v>19</v>
      </c>
      <c r="I2481" s="238"/>
      <c r="J2481" s="234"/>
      <c r="K2481" s="234"/>
      <c r="L2481" s="239"/>
      <c r="M2481" s="240"/>
      <c r="N2481" s="241"/>
      <c r="O2481" s="241"/>
      <c r="P2481" s="241"/>
      <c r="Q2481" s="241"/>
      <c r="R2481" s="241"/>
      <c r="S2481" s="241"/>
      <c r="T2481" s="242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3" t="s">
        <v>194</v>
      </c>
      <c r="AU2481" s="243" t="s">
        <v>84</v>
      </c>
      <c r="AV2481" s="13" t="s">
        <v>82</v>
      </c>
      <c r="AW2481" s="13" t="s">
        <v>36</v>
      </c>
      <c r="AX2481" s="13" t="s">
        <v>75</v>
      </c>
      <c r="AY2481" s="243" t="s">
        <v>183</v>
      </c>
    </row>
    <row r="2482" s="13" customFormat="1">
      <c r="A2482" s="13"/>
      <c r="B2482" s="233"/>
      <c r="C2482" s="234"/>
      <c r="D2482" s="235" t="s">
        <v>194</v>
      </c>
      <c r="E2482" s="236" t="s">
        <v>19</v>
      </c>
      <c r="F2482" s="237" t="s">
        <v>1719</v>
      </c>
      <c r="G2482" s="234"/>
      <c r="H2482" s="236" t="s">
        <v>19</v>
      </c>
      <c r="I2482" s="238"/>
      <c r="J2482" s="234"/>
      <c r="K2482" s="234"/>
      <c r="L2482" s="239"/>
      <c r="M2482" s="240"/>
      <c r="N2482" s="241"/>
      <c r="O2482" s="241"/>
      <c r="P2482" s="241"/>
      <c r="Q2482" s="241"/>
      <c r="R2482" s="241"/>
      <c r="S2482" s="241"/>
      <c r="T2482" s="242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3" t="s">
        <v>194</v>
      </c>
      <c r="AU2482" s="243" t="s">
        <v>84</v>
      </c>
      <c r="AV2482" s="13" t="s">
        <v>82</v>
      </c>
      <c r="AW2482" s="13" t="s">
        <v>36</v>
      </c>
      <c r="AX2482" s="13" t="s">
        <v>75</v>
      </c>
      <c r="AY2482" s="243" t="s">
        <v>183</v>
      </c>
    </row>
    <row r="2483" s="15" customFormat="1">
      <c r="A2483" s="15"/>
      <c r="B2483" s="259"/>
      <c r="C2483" s="260"/>
      <c r="D2483" s="235" t="s">
        <v>194</v>
      </c>
      <c r="E2483" s="261" t="s">
        <v>19</v>
      </c>
      <c r="F2483" s="262" t="s">
        <v>320</v>
      </c>
      <c r="G2483" s="260"/>
      <c r="H2483" s="263">
        <v>2</v>
      </c>
      <c r="I2483" s="264"/>
      <c r="J2483" s="260"/>
      <c r="K2483" s="260"/>
      <c r="L2483" s="265"/>
      <c r="M2483" s="266"/>
      <c r="N2483" s="267"/>
      <c r="O2483" s="267"/>
      <c r="P2483" s="267"/>
      <c r="Q2483" s="267"/>
      <c r="R2483" s="267"/>
      <c r="S2483" s="267"/>
      <c r="T2483" s="268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9" t="s">
        <v>194</v>
      </c>
      <c r="AU2483" s="269" t="s">
        <v>84</v>
      </c>
      <c r="AV2483" s="15" t="s">
        <v>190</v>
      </c>
      <c r="AW2483" s="15" t="s">
        <v>36</v>
      </c>
      <c r="AX2483" s="15" t="s">
        <v>82</v>
      </c>
      <c r="AY2483" s="269" t="s">
        <v>183</v>
      </c>
    </row>
    <row r="2484" s="2" customFormat="1" ht="24.15" customHeight="1">
      <c r="A2484" s="40"/>
      <c r="B2484" s="41"/>
      <c r="C2484" s="215" t="s">
        <v>2456</v>
      </c>
      <c r="D2484" s="215" t="s">
        <v>185</v>
      </c>
      <c r="E2484" s="216" t="s">
        <v>2457</v>
      </c>
      <c r="F2484" s="217" t="s">
        <v>2458</v>
      </c>
      <c r="G2484" s="218" t="s">
        <v>188</v>
      </c>
      <c r="H2484" s="219">
        <v>1</v>
      </c>
      <c r="I2484" s="220"/>
      <c r="J2484" s="221">
        <f>ROUND(I2484*H2484,2)</f>
        <v>0</v>
      </c>
      <c r="K2484" s="217" t="s">
        <v>19</v>
      </c>
      <c r="L2484" s="46"/>
      <c r="M2484" s="222" t="s">
        <v>19</v>
      </c>
      <c r="N2484" s="223" t="s">
        <v>46</v>
      </c>
      <c r="O2484" s="86"/>
      <c r="P2484" s="224">
        <f>O2484*H2484</f>
        <v>0</v>
      </c>
      <c r="Q2484" s="224">
        <v>0.080000000000000002</v>
      </c>
      <c r="R2484" s="224">
        <f>Q2484*H2484</f>
        <v>0.080000000000000002</v>
      </c>
      <c r="S2484" s="224">
        <v>0</v>
      </c>
      <c r="T2484" s="225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6" t="s">
        <v>277</v>
      </c>
      <c r="AT2484" s="226" t="s">
        <v>185</v>
      </c>
      <c r="AU2484" s="226" t="s">
        <v>84</v>
      </c>
      <c r="AY2484" s="19" t="s">
        <v>183</v>
      </c>
      <c r="BE2484" s="227">
        <f>IF(N2484="základní",J2484,0)</f>
        <v>0</v>
      </c>
      <c r="BF2484" s="227">
        <f>IF(N2484="snížená",J2484,0)</f>
        <v>0</v>
      </c>
      <c r="BG2484" s="227">
        <f>IF(N2484="zákl. přenesená",J2484,0)</f>
        <v>0</v>
      </c>
      <c r="BH2484" s="227">
        <f>IF(N2484="sníž. přenesená",J2484,0)</f>
        <v>0</v>
      </c>
      <c r="BI2484" s="227">
        <f>IF(N2484="nulová",J2484,0)</f>
        <v>0</v>
      </c>
      <c r="BJ2484" s="19" t="s">
        <v>82</v>
      </c>
      <c r="BK2484" s="227">
        <f>ROUND(I2484*H2484,2)</f>
        <v>0</v>
      </c>
      <c r="BL2484" s="19" t="s">
        <v>277</v>
      </c>
      <c r="BM2484" s="226" t="s">
        <v>2459</v>
      </c>
    </row>
    <row r="2485" s="2" customFormat="1">
      <c r="A2485" s="40"/>
      <c r="B2485" s="41"/>
      <c r="C2485" s="42"/>
      <c r="D2485" s="235" t="s">
        <v>274</v>
      </c>
      <c r="E2485" s="42"/>
      <c r="F2485" s="255" t="s">
        <v>2460</v>
      </c>
      <c r="G2485" s="42"/>
      <c r="H2485" s="42"/>
      <c r="I2485" s="230"/>
      <c r="J2485" s="42"/>
      <c r="K2485" s="42"/>
      <c r="L2485" s="46"/>
      <c r="M2485" s="231"/>
      <c r="N2485" s="232"/>
      <c r="O2485" s="86"/>
      <c r="P2485" s="86"/>
      <c r="Q2485" s="86"/>
      <c r="R2485" s="86"/>
      <c r="S2485" s="86"/>
      <c r="T2485" s="87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9" t="s">
        <v>274</v>
      </c>
      <c r="AU2485" s="19" t="s">
        <v>84</v>
      </c>
    </row>
    <row r="2486" s="2" customFormat="1" ht="24.15" customHeight="1">
      <c r="A2486" s="40"/>
      <c r="B2486" s="41"/>
      <c r="C2486" s="215" t="s">
        <v>2461</v>
      </c>
      <c r="D2486" s="215" t="s">
        <v>185</v>
      </c>
      <c r="E2486" s="216" t="s">
        <v>2462</v>
      </c>
      <c r="F2486" s="217" t="s">
        <v>2463</v>
      </c>
      <c r="G2486" s="218" t="s">
        <v>188</v>
      </c>
      <c r="H2486" s="219">
        <v>1</v>
      </c>
      <c r="I2486" s="220"/>
      <c r="J2486" s="221">
        <f>ROUND(I2486*H2486,2)</f>
        <v>0</v>
      </c>
      <c r="K2486" s="217" t="s">
        <v>19</v>
      </c>
      <c r="L2486" s="46"/>
      <c r="M2486" s="222" t="s">
        <v>19</v>
      </c>
      <c r="N2486" s="223" t="s">
        <v>46</v>
      </c>
      <c r="O2486" s="86"/>
      <c r="P2486" s="224">
        <f>O2486*H2486</f>
        <v>0</v>
      </c>
      <c r="Q2486" s="224">
        <v>0.25</v>
      </c>
      <c r="R2486" s="224">
        <f>Q2486*H2486</f>
        <v>0.25</v>
      </c>
      <c r="S2486" s="224">
        <v>0</v>
      </c>
      <c r="T2486" s="225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26" t="s">
        <v>277</v>
      </c>
      <c r="AT2486" s="226" t="s">
        <v>185</v>
      </c>
      <c r="AU2486" s="226" t="s">
        <v>84</v>
      </c>
      <c r="AY2486" s="19" t="s">
        <v>183</v>
      </c>
      <c r="BE2486" s="227">
        <f>IF(N2486="základní",J2486,0)</f>
        <v>0</v>
      </c>
      <c r="BF2486" s="227">
        <f>IF(N2486="snížená",J2486,0)</f>
        <v>0</v>
      </c>
      <c r="BG2486" s="227">
        <f>IF(N2486="zákl. přenesená",J2486,0)</f>
        <v>0</v>
      </c>
      <c r="BH2486" s="227">
        <f>IF(N2486="sníž. přenesená",J2486,0)</f>
        <v>0</v>
      </c>
      <c r="BI2486" s="227">
        <f>IF(N2486="nulová",J2486,0)</f>
        <v>0</v>
      </c>
      <c r="BJ2486" s="19" t="s">
        <v>82</v>
      </c>
      <c r="BK2486" s="227">
        <f>ROUND(I2486*H2486,2)</f>
        <v>0</v>
      </c>
      <c r="BL2486" s="19" t="s">
        <v>277</v>
      </c>
      <c r="BM2486" s="226" t="s">
        <v>2464</v>
      </c>
    </row>
    <row r="2487" s="2" customFormat="1">
      <c r="A2487" s="40"/>
      <c r="B2487" s="41"/>
      <c r="C2487" s="42"/>
      <c r="D2487" s="235" t="s">
        <v>274</v>
      </c>
      <c r="E2487" s="42"/>
      <c r="F2487" s="255" t="s">
        <v>2465</v>
      </c>
      <c r="G2487" s="42"/>
      <c r="H2487" s="42"/>
      <c r="I2487" s="230"/>
      <c r="J2487" s="42"/>
      <c r="K2487" s="42"/>
      <c r="L2487" s="46"/>
      <c r="M2487" s="231"/>
      <c r="N2487" s="232"/>
      <c r="O2487" s="86"/>
      <c r="P2487" s="86"/>
      <c r="Q2487" s="86"/>
      <c r="R2487" s="86"/>
      <c r="S2487" s="86"/>
      <c r="T2487" s="87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9" t="s">
        <v>274</v>
      </c>
      <c r="AU2487" s="19" t="s">
        <v>84</v>
      </c>
    </row>
    <row r="2488" s="2" customFormat="1" ht="24.15" customHeight="1">
      <c r="A2488" s="40"/>
      <c r="B2488" s="41"/>
      <c r="C2488" s="215" t="s">
        <v>2466</v>
      </c>
      <c r="D2488" s="215" t="s">
        <v>185</v>
      </c>
      <c r="E2488" s="216" t="s">
        <v>2467</v>
      </c>
      <c r="F2488" s="217" t="s">
        <v>2468</v>
      </c>
      <c r="G2488" s="218" t="s">
        <v>188</v>
      </c>
      <c r="H2488" s="219">
        <v>1</v>
      </c>
      <c r="I2488" s="220"/>
      <c r="J2488" s="221">
        <f>ROUND(I2488*H2488,2)</f>
        <v>0</v>
      </c>
      <c r="K2488" s="217" t="s">
        <v>19</v>
      </c>
      <c r="L2488" s="46"/>
      <c r="M2488" s="222" t="s">
        <v>19</v>
      </c>
      <c r="N2488" s="223" t="s">
        <v>46</v>
      </c>
      <c r="O2488" s="86"/>
      <c r="P2488" s="224">
        <f>O2488*H2488</f>
        <v>0</v>
      </c>
      <c r="Q2488" s="224">
        <v>0.089999999999999997</v>
      </c>
      <c r="R2488" s="224">
        <f>Q2488*H2488</f>
        <v>0.089999999999999997</v>
      </c>
      <c r="S2488" s="224">
        <v>0</v>
      </c>
      <c r="T2488" s="225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26" t="s">
        <v>277</v>
      </c>
      <c r="AT2488" s="226" t="s">
        <v>185</v>
      </c>
      <c r="AU2488" s="226" t="s">
        <v>84</v>
      </c>
      <c r="AY2488" s="19" t="s">
        <v>183</v>
      </c>
      <c r="BE2488" s="227">
        <f>IF(N2488="základní",J2488,0)</f>
        <v>0</v>
      </c>
      <c r="BF2488" s="227">
        <f>IF(N2488="snížená",J2488,0)</f>
        <v>0</v>
      </c>
      <c r="BG2488" s="227">
        <f>IF(N2488="zákl. přenesená",J2488,0)</f>
        <v>0</v>
      </c>
      <c r="BH2488" s="227">
        <f>IF(N2488="sníž. přenesená",J2488,0)</f>
        <v>0</v>
      </c>
      <c r="BI2488" s="227">
        <f>IF(N2488="nulová",J2488,0)</f>
        <v>0</v>
      </c>
      <c r="BJ2488" s="19" t="s">
        <v>82</v>
      </c>
      <c r="BK2488" s="227">
        <f>ROUND(I2488*H2488,2)</f>
        <v>0</v>
      </c>
      <c r="BL2488" s="19" t="s">
        <v>277</v>
      </c>
      <c r="BM2488" s="226" t="s">
        <v>2469</v>
      </c>
    </row>
    <row r="2489" s="2" customFormat="1">
      <c r="A2489" s="40"/>
      <c r="B2489" s="41"/>
      <c r="C2489" s="42"/>
      <c r="D2489" s="235" t="s">
        <v>274</v>
      </c>
      <c r="E2489" s="42"/>
      <c r="F2489" s="255" t="s">
        <v>2470</v>
      </c>
      <c r="G2489" s="42"/>
      <c r="H2489" s="42"/>
      <c r="I2489" s="230"/>
      <c r="J2489" s="42"/>
      <c r="K2489" s="42"/>
      <c r="L2489" s="46"/>
      <c r="M2489" s="231"/>
      <c r="N2489" s="232"/>
      <c r="O2489" s="86"/>
      <c r="P2489" s="86"/>
      <c r="Q2489" s="86"/>
      <c r="R2489" s="86"/>
      <c r="S2489" s="86"/>
      <c r="T2489" s="87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T2489" s="19" t="s">
        <v>274</v>
      </c>
      <c r="AU2489" s="19" t="s">
        <v>84</v>
      </c>
    </row>
    <row r="2490" s="2" customFormat="1" ht="24.15" customHeight="1">
      <c r="A2490" s="40"/>
      <c r="B2490" s="41"/>
      <c r="C2490" s="215" t="s">
        <v>2471</v>
      </c>
      <c r="D2490" s="215" t="s">
        <v>185</v>
      </c>
      <c r="E2490" s="216" t="s">
        <v>2472</v>
      </c>
      <c r="F2490" s="217" t="s">
        <v>2473</v>
      </c>
      <c r="G2490" s="218" t="s">
        <v>188</v>
      </c>
      <c r="H2490" s="219">
        <v>1</v>
      </c>
      <c r="I2490" s="220"/>
      <c r="J2490" s="221">
        <f>ROUND(I2490*H2490,2)</f>
        <v>0</v>
      </c>
      <c r="K2490" s="217" t="s">
        <v>19</v>
      </c>
      <c r="L2490" s="46"/>
      <c r="M2490" s="222" t="s">
        <v>19</v>
      </c>
      <c r="N2490" s="223" t="s">
        <v>46</v>
      </c>
      <c r="O2490" s="86"/>
      <c r="P2490" s="224">
        <f>O2490*H2490</f>
        <v>0</v>
      </c>
      <c r="Q2490" s="224">
        <v>0.089999999999999997</v>
      </c>
      <c r="R2490" s="224">
        <f>Q2490*H2490</f>
        <v>0.089999999999999997</v>
      </c>
      <c r="S2490" s="224">
        <v>0</v>
      </c>
      <c r="T2490" s="225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26" t="s">
        <v>277</v>
      </c>
      <c r="AT2490" s="226" t="s">
        <v>185</v>
      </c>
      <c r="AU2490" s="226" t="s">
        <v>84</v>
      </c>
      <c r="AY2490" s="19" t="s">
        <v>183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19" t="s">
        <v>82</v>
      </c>
      <c r="BK2490" s="227">
        <f>ROUND(I2490*H2490,2)</f>
        <v>0</v>
      </c>
      <c r="BL2490" s="19" t="s">
        <v>277</v>
      </c>
      <c r="BM2490" s="226" t="s">
        <v>2474</v>
      </c>
    </row>
    <row r="2491" s="2" customFormat="1">
      <c r="A2491" s="40"/>
      <c r="B2491" s="41"/>
      <c r="C2491" s="42"/>
      <c r="D2491" s="235" t="s">
        <v>274</v>
      </c>
      <c r="E2491" s="42"/>
      <c r="F2491" s="255" t="s">
        <v>2475</v>
      </c>
      <c r="G2491" s="42"/>
      <c r="H2491" s="42"/>
      <c r="I2491" s="230"/>
      <c r="J2491" s="42"/>
      <c r="K2491" s="42"/>
      <c r="L2491" s="46"/>
      <c r="M2491" s="231"/>
      <c r="N2491" s="232"/>
      <c r="O2491" s="86"/>
      <c r="P2491" s="86"/>
      <c r="Q2491" s="86"/>
      <c r="R2491" s="86"/>
      <c r="S2491" s="86"/>
      <c r="T2491" s="87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9" t="s">
        <v>274</v>
      </c>
      <c r="AU2491" s="19" t="s">
        <v>84</v>
      </c>
    </row>
    <row r="2492" s="2" customFormat="1" ht="24.15" customHeight="1">
      <c r="A2492" s="40"/>
      <c r="B2492" s="41"/>
      <c r="C2492" s="215" t="s">
        <v>2476</v>
      </c>
      <c r="D2492" s="215" t="s">
        <v>185</v>
      </c>
      <c r="E2492" s="216" t="s">
        <v>2477</v>
      </c>
      <c r="F2492" s="217" t="s">
        <v>2478</v>
      </c>
      <c r="G2492" s="218" t="s">
        <v>188</v>
      </c>
      <c r="H2492" s="219">
        <v>1</v>
      </c>
      <c r="I2492" s="220"/>
      <c r="J2492" s="221">
        <f>ROUND(I2492*H2492,2)</f>
        <v>0</v>
      </c>
      <c r="K2492" s="217" t="s">
        <v>19</v>
      </c>
      <c r="L2492" s="46"/>
      <c r="M2492" s="222" t="s">
        <v>19</v>
      </c>
      <c r="N2492" s="223" t="s">
        <v>46</v>
      </c>
      <c r="O2492" s="86"/>
      <c r="P2492" s="224">
        <f>O2492*H2492</f>
        <v>0</v>
      </c>
      <c r="Q2492" s="224">
        <v>0.10000000000000001</v>
      </c>
      <c r="R2492" s="224">
        <f>Q2492*H2492</f>
        <v>0.10000000000000001</v>
      </c>
      <c r="S2492" s="224">
        <v>0</v>
      </c>
      <c r="T2492" s="225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26" t="s">
        <v>277</v>
      </c>
      <c r="AT2492" s="226" t="s">
        <v>185</v>
      </c>
      <c r="AU2492" s="226" t="s">
        <v>84</v>
      </c>
      <c r="AY2492" s="19" t="s">
        <v>183</v>
      </c>
      <c r="BE2492" s="227">
        <f>IF(N2492="základní",J2492,0)</f>
        <v>0</v>
      </c>
      <c r="BF2492" s="227">
        <f>IF(N2492="snížená",J2492,0)</f>
        <v>0</v>
      </c>
      <c r="BG2492" s="227">
        <f>IF(N2492="zákl. přenesená",J2492,0)</f>
        <v>0</v>
      </c>
      <c r="BH2492" s="227">
        <f>IF(N2492="sníž. přenesená",J2492,0)</f>
        <v>0</v>
      </c>
      <c r="BI2492" s="227">
        <f>IF(N2492="nulová",J2492,0)</f>
        <v>0</v>
      </c>
      <c r="BJ2492" s="19" t="s">
        <v>82</v>
      </c>
      <c r="BK2492" s="227">
        <f>ROUND(I2492*H2492,2)</f>
        <v>0</v>
      </c>
      <c r="BL2492" s="19" t="s">
        <v>277</v>
      </c>
      <c r="BM2492" s="226" t="s">
        <v>2479</v>
      </c>
    </row>
    <row r="2493" s="2" customFormat="1">
      <c r="A2493" s="40"/>
      <c r="B2493" s="41"/>
      <c r="C2493" s="42"/>
      <c r="D2493" s="235" t="s">
        <v>274</v>
      </c>
      <c r="E2493" s="42"/>
      <c r="F2493" s="255" t="s">
        <v>2480</v>
      </c>
      <c r="G2493" s="42"/>
      <c r="H2493" s="42"/>
      <c r="I2493" s="230"/>
      <c r="J2493" s="42"/>
      <c r="K2493" s="42"/>
      <c r="L2493" s="46"/>
      <c r="M2493" s="231"/>
      <c r="N2493" s="232"/>
      <c r="O2493" s="86"/>
      <c r="P2493" s="86"/>
      <c r="Q2493" s="86"/>
      <c r="R2493" s="86"/>
      <c r="S2493" s="86"/>
      <c r="T2493" s="87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9" t="s">
        <v>274</v>
      </c>
      <c r="AU2493" s="19" t="s">
        <v>84</v>
      </c>
    </row>
    <row r="2494" s="2" customFormat="1" ht="24.15" customHeight="1">
      <c r="A2494" s="40"/>
      <c r="B2494" s="41"/>
      <c r="C2494" s="215" t="s">
        <v>2481</v>
      </c>
      <c r="D2494" s="215" t="s">
        <v>185</v>
      </c>
      <c r="E2494" s="216" t="s">
        <v>2482</v>
      </c>
      <c r="F2494" s="217" t="s">
        <v>2483</v>
      </c>
      <c r="G2494" s="218" t="s">
        <v>188</v>
      </c>
      <c r="H2494" s="219">
        <v>1</v>
      </c>
      <c r="I2494" s="220"/>
      <c r="J2494" s="221">
        <f>ROUND(I2494*H2494,2)</f>
        <v>0</v>
      </c>
      <c r="K2494" s="217" t="s">
        <v>19</v>
      </c>
      <c r="L2494" s="46"/>
      <c r="M2494" s="222" t="s">
        <v>19</v>
      </c>
      <c r="N2494" s="223" t="s">
        <v>46</v>
      </c>
      <c r="O2494" s="86"/>
      <c r="P2494" s="224">
        <f>O2494*H2494</f>
        <v>0</v>
      </c>
      <c r="Q2494" s="224">
        <v>0.10000000000000001</v>
      </c>
      <c r="R2494" s="224">
        <f>Q2494*H2494</f>
        <v>0.10000000000000001</v>
      </c>
      <c r="S2494" s="224">
        <v>0</v>
      </c>
      <c r="T2494" s="225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6" t="s">
        <v>277</v>
      </c>
      <c r="AT2494" s="226" t="s">
        <v>185</v>
      </c>
      <c r="AU2494" s="226" t="s">
        <v>84</v>
      </c>
      <c r="AY2494" s="19" t="s">
        <v>183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19" t="s">
        <v>82</v>
      </c>
      <c r="BK2494" s="227">
        <f>ROUND(I2494*H2494,2)</f>
        <v>0</v>
      </c>
      <c r="BL2494" s="19" t="s">
        <v>277</v>
      </c>
      <c r="BM2494" s="226" t="s">
        <v>2484</v>
      </c>
    </row>
    <row r="2495" s="2" customFormat="1">
      <c r="A2495" s="40"/>
      <c r="B2495" s="41"/>
      <c r="C2495" s="42"/>
      <c r="D2495" s="235" t="s">
        <v>274</v>
      </c>
      <c r="E2495" s="42"/>
      <c r="F2495" s="255" t="s">
        <v>2485</v>
      </c>
      <c r="G2495" s="42"/>
      <c r="H2495" s="42"/>
      <c r="I2495" s="230"/>
      <c r="J2495" s="42"/>
      <c r="K2495" s="42"/>
      <c r="L2495" s="46"/>
      <c r="M2495" s="231"/>
      <c r="N2495" s="232"/>
      <c r="O2495" s="86"/>
      <c r="P2495" s="86"/>
      <c r="Q2495" s="86"/>
      <c r="R2495" s="86"/>
      <c r="S2495" s="86"/>
      <c r="T2495" s="87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274</v>
      </c>
      <c r="AU2495" s="19" t="s">
        <v>84</v>
      </c>
    </row>
    <row r="2496" s="2" customFormat="1" ht="24.15" customHeight="1">
      <c r="A2496" s="40"/>
      <c r="B2496" s="41"/>
      <c r="C2496" s="215" t="s">
        <v>2486</v>
      </c>
      <c r="D2496" s="215" t="s">
        <v>185</v>
      </c>
      <c r="E2496" s="216" t="s">
        <v>2487</v>
      </c>
      <c r="F2496" s="217" t="s">
        <v>2488</v>
      </c>
      <c r="G2496" s="218" t="s">
        <v>188</v>
      </c>
      <c r="H2496" s="219">
        <v>1</v>
      </c>
      <c r="I2496" s="220"/>
      <c r="J2496" s="221">
        <f>ROUND(I2496*H2496,2)</f>
        <v>0</v>
      </c>
      <c r="K2496" s="217" t="s">
        <v>19</v>
      </c>
      <c r="L2496" s="46"/>
      <c r="M2496" s="222" t="s">
        <v>19</v>
      </c>
      <c r="N2496" s="223" t="s">
        <v>46</v>
      </c>
      <c r="O2496" s="86"/>
      <c r="P2496" s="224">
        <f>O2496*H2496</f>
        <v>0</v>
      </c>
      <c r="Q2496" s="224">
        <v>0.10000000000000001</v>
      </c>
      <c r="R2496" s="224">
        <f>Q2496*H2496</f>
        <v>0.10000000000000001</v>
      </c>
      <c r="S2496" s="224">
        <v>0</v>
      </c>
      <c r="T2496" s="225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6" t="s">
        <v>277</v>
      </c>
      <c r="AT2496" s="226" t="s">
        <v>185</v>
      </c>
      <c r="AU2496" s="226" t="s">
        <v>84</v>
      </c>
      <c r="AY2496" s="19" t="s">
        <v>183</v>
      </c>
      <c r="BE2496" s="227">
        <f>IF(N2496="základní",J2496,0)</f>
        <v>0</v>
      </c>
      <c r="BF2496" s="227">
        <f>IF(N2496="snížená",J2496,0)</f>
        <v>0</v>
      </c>
      <c r="BG2496" s="227">
        <f>IF(N2496="zákl. přenesená",J2496,0)</f>
        <v>0</v>
      </c>
      <c r="BH2496" s="227">
        <f>IF(N2496="sníž. přenesená",J2496,0)</f>
        <v>0</v>
      </c>
      <c r="BI2496" s="227">
        <f>IF(N2496="nulová",J2496,0)</f>
        <v>0</v>
      </c>
      <c r="BJ2496" s="19" t="s">
        <v>82</v>
      </c>
      <c r="BK2496" s="227">
        <f>ROUND(I2496*H2496,2)</f>
        <v>0</v>
      </c>
      <c r="BL2496" s="19" t="s">
        <v>277</v>
      </c>
      <c r="BM2496" s="226" t="s">
        <v>2489</v>
      </c>
    </row>
    <row r="2497" s="2" customFormat="1">
      <c r="A2497" s="40"/>
      <c r="B2497" s="41"/>
      <c r="C2497" s="42"/>
      <c r="D2497" s="235" t="s">
        <v>274</v>
      </c>
      <c r="E2497" s="42"/>
      <c r="F2497" s="255" t="s">
        <v>2490</v>
      </c>
      <c r="G2497" s="42"/>
      <c r="H2497" s="42"/>
      <c r="I2497" s="230"/>
      <c r="J2497" s="42"/>
      <c r="K2497" s="42"/>
      <c r="L2497" s="46"/>
      <c r="M2497" s="231"/>
      <c r="N2497" s="232"/>
      <c r="O2497" s="86"/>
      <c r="P2497" s="86"/>
      <c r="Q2497" s="86"/>
      <c r="R2497" s="86"/>
      <c r="S2497" s="86"/>
      <c r="T2497" s="87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T2497" s="19" t="s">
        <v>274</v>
      </c>
      <c r="AU2497" s="19" t="s">
        <v>84</v>
      </c>
    </row>
    <row r="2498" s="2" customFormat="1" ht="24.15" customHeight="1">
      <c r="A2498" s="40"/>
      <c r="B2498" s="41"/>
      <c r="C2498" s="215" t="s">
        <v>2491</v>
      </c>
      <c r="D2498" s="215" t="s">
        <v>185</v>
      </c>
      <c r="E2498" s="216" t="s">
        <v>2492</v>
      </c>
      <c r="F2498" s="217" t="s">
        <v>2493</v>
      </c>
      <c r="G2498" s="218" t="s">
        <v>188</v>
      </c>
      <c r="H2498" s="219">
        <v>1</v>
      </c>
      <c r="I2498" s="220"/>
      <c r="J2498" s="221">
        <f>ROUND(I2498*H2498,2)</f>
        <v>0</v>
      </c>
      <c r="K2498" s="217" t="s">
        <v>19</v>
      </c>
      <c r="L2498" s="46"/>
      <c r="M2498" s="222" t="s">
        <v>19</v>
      </c>
      <c r="N2498" s="223" t="s">
        <v>46</v>
      </c>
      <c r="O2498" s="86"/>
      <c r="P2498" s="224">
        <f>O2498*H2498</f>
        <v>0</v>
      </c>
      <c r="Q2498" s="224">
        <v>0.10000000000000001</v>
      </c>
      <c r="R2498" s="224">
        <f>Q2498*H2498</f>
        <v>0.10000000000000001</v>
      </c>
      <c r="S2498" s="224">
        <v>0</v>
      </c>
      <c r="T2498" s="225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26" t="s">
        <v>277</v>
      </c>
      <c r="AT2498" s="226" t="s">
        <v>185</v>
      </c>
      <c r="AU2498" s="226" t="s">
        <v>84</v>
      </c>
      <c r="AY2498" s="19" t="s">
        <v>183</v>
      </c>
      <c r="BE2498" s="227">
        <f>IF(N2498="základní",J2498,0)</f>
        <v>0</v>
      </c>
      <c r="BF2498" s="227">
        <f>IF(N2498="snížená",J2498,0)</f>
        <v>0</v>
      </c>
      <c r="BG2498" s="227">
        <f>IF(N2498="zákl. přenesená",J2498,0)</f>
        <v>0</v>
      </c>
      <c r="BH2498" s="227">
        <f>IF(N2498="sníž. přenesená",J2498,0)</f>
        <v>0</v>
      </c>
      <c r="BI2498" s="227">
        <f>IF(N2498="nulová",J2498,0)</f>
        <v>0</v>
      </c>
      <c r="BJ2498" s="19" t="s">
        <v>82</v>
      </c>
      <c r="BK2498" s="227">
        <f>ROUND(I2498*H2498,2)</f>
        <v>0</v>
      </c>
      <c r="BL2498" s="19" t="s">
        <v>277</v>
      </c>
      <c r="BM2498" s="226" t="s">
        <v>2494</v>
      </c>
    </row>
    <row r="2499" s="2" customFormat="1">
      <c r="A2499" s="40"/>
      <c r="B2499" s="41"/>
      <c r="C2499" s="42"/>
      <c r="D2499" s="235" t="s">
        <v>274</v>
      </c>
      <c r="E2499" s="42"/>
      <c r="F2499" s="255" t="s">
        <v>2495</v>
      </c>
      <c r="G2499" s="42"/>
      <c r="H2499" s="42"/>
      <c r="I2499" s="230"/>
      <c r="J2499" s="42"/>
      <c r="K2499" s="42"/>
      <c r="L2499" s="46"/>
      <c r="M2499" s="231"/>
      <c r="N2499" s="232"/>
      <c r="O2499" s="86"/>
      <c r="P2499" s="86"/>
      <c r="Q2499" s="86"/>
      <c r="R2499" s="86"/>
      <c r="S2499" s="86"/>
      <c r="T2499" s="87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9" t="s">
        <v>274</v>
      </c>
      <c r="AU2499" s="19" t="s">
        <v>84</v>
      </c>
    </row>
    <row r="2500" s="2" customFormat="1" ht="24.15" customHeight="1">
      <c r="A2500" s="40"/>
      <c r="B2500" s="41"/>
      <c r="C2500" s="215" t="s">
        <v>2496</v>
      </c>
      <c r="D2500" s="215" t="s">
        <v>185</v>
      </c>
      <c r="E2500" s="216" t="s">
        <v>2497</v>
      </c>
      <c r="F2500" s="217" t="s">
        <v>2498</v>
      </c>
      <c r="G2500" s="218" t="s">
        <v>188</v>
      </c>
      <c r="H2500" s="219">
        <v>1</v>
      </c>
      <c r="I2500" s="220"/>
      <c r="J2500" s="221">
        <f>ROUND(I2500*H2500,2)</f>
        <v>0</v>
      </c>
      <c r="K2500" s="217" t="s">
        <v>19</v>
      </c>
      <c r="L2500" s="46"/>
      <c r="M2500" s="222" t="s">
        <v>19</v>
      </c>
      <c r="N2500" s="223" t="s">
        <v>46</v>
      </c>
      <c r="O2500" s="86"/>
      <c r="P2500" s="224">
        <f>O2500*H2500</f>
        <v>0</v>
      </c>
      <c r="Q2500" s="224">
        <v>0.10000000000000001</v>
      </c>
      <c r="R2500" s="224">
        <f>Q2500*H2500</f>
        <v>0.10000000000000001</v>
      </c>
      <c r="S2500" s="224">
        <v>0</v>
      </c>
      <c r="T2500" s="225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277</v>
      </c>
      <c r="AT2500" s="226" t="s">
        <v>185</v>
      </c>
      <c r="AU2500" s="226" t="s">
        <v>84</v>
      </c>
      <c r="AY2500" s="19" t="s">
        <v>183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82</v>
      </c>
      <c r="BK2500" s="227">
        <f>ROUND(I2500*H2500,2)</f>
        <v>0</v>
      </c>
      <c r="BL2500" s="19" t="s">
        <v>277</v>
      </c>
      <c r="BM2500" s="226" t="s">
        <v>2499</v>
      </c>
    </row>
    <row r="2501" s="2" customFormat="1">
      <c r="A2501" s="40"/>
      <c r="B2501" s="41"/>
      <c r="C2501" s="42"/>
      <c r="D2501" s="235" t="s">
        <v>274</v>
      </c>
      <c r="E2501" s="42"/>
      <c r="F2501" s="255" t="s">
        <v>2500</v>
      </c>
      <c r="G2501" s="42"/>
      <c r="H2501" s="42"/>
      <c r="I2501" s="230"/>
      <c r="J2501" s="42"/>
      <c r="K2501" s="42"/>
      <c r="L2501" s="46"/>
      <c r="M2501" s="231"/>
      <c r="N2501" s="232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274</v>
      </c>
      <c r="AU2501" s="19" t="s">
        <v>84</v>
      </c>
    </row>
    <row r="2502" s="2" customFormat="1" ht="24.15" customHeight="1">
      <c r="A2502" s="40"/>
      <c r="B2502" s="41"/>
      <c r="C2502" s="215" t="s">
        <v>2501</v>
      </c>
      <c r="D2502" s="215" t="s">
        <v>185</v>
      </c>
      <c r="E2502" s="216" t="s">
        <v>2502</v>
      </c>
      <c r="F2502" s="217" t="s">
        <v>2503</v>
      </c>
      <c r="G2502" s="218" t="s">
        <v>188</v>
      </c>
      <c r="H2502" s="219">
        <v>1</v>
      </c>
      <c r="I2502" s="220"/>
      <c r="J2502" s="221">
        <f>ROUND(I2502*H2502,2)</f>
        <v>0</v>
      </c>
      <c r="K2502" s="217" t="s">
        <v>19</v>
      </c>
      <c r="L2502" s="46"/>
      <c r="M2502" s="222" t="s">
        <v>19</v>
      </c>
      <c r="N2502" s="223" t="s">
        <v>46</v>
      </c>
      <c r="O2502" s="86"/>
      <c r="P2502" s="224">
        <f>O2502*H2502</f>
        <v>0</v>
      </c>
      <c r="Q2502" s="224">
        <v>0.10000000000000001</v>
      </c>
      <c r="R2502" s="224">
        <f>Q2502*H2502</f>
        <v>0.10000000000000001</v>
      </c>
      <c r="S2502" s="224">
        <v>0</v>
      </c>
      <c r="T2502" s="225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26" t="s">
        <v>277</v>
      </c>
      <c r="AT2502" s="226" t="s">
        <v>185</v>
      </c>
      <c r="AU2502" s="226" t="s">
        <v>84</v>
      </c>
      <c r="AY2502" s="19" t="s">
        <v>183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19" t="s">
        <v>82</v>
      </c>
      <c r="BK2502" s="227">
        <f>ROUND(I2502*H2502,2)</f>
        <v>0</v>
      </c>
      <c r="BL2502" s="19" t="s">
        <v>277</v>
      </c>
      <c r="BM2502" s="226" t="s">
        <v>2504</v>
      </c>
    </row>
    <row r="2503" s="2" customFormat="1">
      <c r="A2503" s="40"/>
      <c r="B2503" s="41"/>
      <c r="C2503" s="42"/>
      <c r="D2503" s="235" t="s">
        <v>274</v>
      </c>
      <c r="E2503" s="42"/>
      <c r="F2503" s="255" t="s">
        <v>2505</v>
      </c>
      <c r="G2503" s="42"/>
      <c r="H2503" s="42"/>
      <c r="I2503" s="230"/>
      <c r="J2503" s="42"/>
      <c r="K2503" s="42"/>
      <c r="L2503" s="46"/>
      <c r="M2503" s="231"/>
      <c r="N2503" s="232"/>
      <c r="O2503" s="86"/>
      <c r="P2503" s="86"/>
      <c r="Q2503" s="86"/>
      <c r="R2503" s="86"/>
      <c r="S2503" s="86"/>
      <c r="T2503" s="87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9" t="s">
        <v>274</v>
      </c>
      <c r="AU2503" s="19" t="s">
        <v>84</v>
      </c>
    </row>
    <row r="2504" s="2" customFormat="1" ht="24.15" customHeight="1">
      <c r="A2504" s="40"/>
      <c r="B2504" s="41"/>
      <c r="C2504" s="215" t="s">
        <v>2506</v>
      </c>
      <c r="D2504" s="215" t="s">
        <v>185</v>
      </c>
      <c r="E2504" s="216" t="s">
        <v>2507</v>
      </c>
      <c r="F2504" s="217" t="s">
        <v>2508</v>
      </c>
      <c r="G2504" s="218" t="s">
        <v>188</v>
      </c>
      <c r="H2504" s="219">
        <v>1</v>
      </c>
      <c r="I2504" s="220"/>
      <c r="J2504" s="221">
        <f>ROUND(I2504*H2504,2)</f>
        <v>0</v>
      </c>
      <c r="K2504" s="217" t="s">
        <v>19</v>
      </c>
      <c r="L2504" s="46"/>
      <c r="M2504" s="222" t="s">
        <v>19</v>
      </c>
      <c r="N2504" s="223" t="s">
        <v>46</v>
      </c>
      <c r="O2504" s="86"/>
      <c r="P2504" s="224">
        <f>O2504*H2504</f>
        <v>0</v>
      </c>
      <c r="Q2504" s="224">
        <v>0.10000000000000001</v>
      </c>
      <c r="R2504" s="224">
        <f>Q2504*H2504</f>
        <v>0.10000000000000001</v>
      </c>
      <c r="S2504" s="224">
        <v>0</v>
      </c>
      <c r="T2504" s="225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26" t="s">
        <v>277</v>
      </c>
      <c r="AT2504" s="226" t="s">
        <v>185</v>
      </c>
      <c r="AU2504" s="226" t="s">
        <v>84</v>
      </c>
      <c r="AY2504" s="19" t="s">
        <v>183</v>
      </c>
      <c r="BE2504" s="227">
        <f>IF(N2504="základní",J2504,0)</f>
        <v>0</v>
      </c>
      <c r="BF2504" s="227">
        <f>IF(N2504="snížená",J2504,0)</f>
        <v>0</v>
      </c>
      <c r="BG2504" s="227">
        <f>IF(N2504="zákl. přenesená",J2504,0)</f>
        <v>0</v>
      </c>
      <c r="BH2504" s="227">
        <f>IF(N2504="sníž. přenesená",J2504,0)</f>
        <v>0</v>
      </c>
      <c r="BI2504" s="227">
        <f>IF(N2504="nulová",J2504,0)</f>
        <v>0</v>
      </c>
      <c r="BJ2504" s="19" t="s">
        <v>82</v>
      </c>
      <c r="BK2504" s="227">
        <f>ROUND(I2504*H2504,2)</f>
        <v>0</v>
      </c>
      <c r="BL2504" s="19" t="s">
        <v>277</v>
      </c>
      <c r="BM2504" s="226" t="s">
        <v>2509</v>
      </c>
    </row>
    <row r="2505" s="2" customFormat="1">
      <c r="A2505" s="40"/>
      <c r="B2505" s="41"/>
      <c r="C2505" s="42"/>
      <c r="D2505" s="235" t="s">
        <v>274</v>
      </c>
      <c r="E2505" s="42"/>
      <c r="F2505" s="255" t="s">
        <v>2510</v>
      </c>
      <c r="G2505" s="42"/>
      <c r="H2505" s="42"/>
      <c r="I2505" s="230"/>
      <c r="J2505" s="42"/>
      <c r="K2505" s="42"/>
      <c r="L2505" s="46"/>
      <c r="M2505" s="231"/>
      <c r="N2505" s="232"/>
      <c r="O2505" s="86"/>
      <c r="P2505" s="86"/>
      <c r="Q2505" s="86"/>
      <c r="R2505" s="86"/>
      <c r="S2505" s="86"/>
      <c r="T2505" s="87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9" t="s">
        <v>274</v>
      </c>
      <c r="AU2505" s="19" t="s">
        <v>84</v>
      </c>
    </row>
    <row r="2506" s="2" customFormat="1" ht="24.15" customHeight="1">
      <c r="A2506" s="40"/>
      <c r="B2506" s="41"/>
      <c r="C2506" s="215" t="s">
        <v>2511</v>
      </c>
      <c r="D2506" s="215" t="s">
        <v>185</v>
      </c>
      <c r="E2506" s="216" t="s">
        <v>2512</v>
      </c>
      <c r="F2506" s="217" t="s">
        <v>2513</v>
      </c>
      <c r="G2506" s="218" t="s">
        <v>188</v>
      </c>
      <c r="H2506" s="219">
        <v>1</v>
      </c>
      <c r="I2506" s="220"/>
      <c r="J2506" s="221">
        <f>ROUND(I2506*H2506,2)</f>
        <v>0</v>
      </c>
      <c r="K2506" s="217" t="s">
        <v>19</v>
      </c>
      <c r="L2506" s="46"/>
      <c r="M2506" s="222" t="s">
        <v>19</v>
      </c>
      <c r="N2506" s="223" t="s">
        <v>46</v>
      </c>
      <c r="O2506" s="86"/>
      <c r="P2506" s="224">
        <f>O2506*H2506</f>
        <v>0</v>
      </c>
      <c r="Q2506" s="224">
        <v>0.10000000000000001</v>
      </c>
      <c r="R2506" s="224">
        <f>Q2506*H2506</f>
        <v>0.10000000000000001</v>
      </c>
      <c r="S2506" s="224">
        <v>0</v>
      </c>
      <c r="T2506" s="225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26" t="s">
        <v>277</v>
      </c>
      <c r="AT2506" s="226" t="s">
        <v>185</v>
      </c>
      <c r="AU2506" s="226" t="s">
        <v>84</v>
      </c>
      <c r="AY2506" s="19" t="s">
        <v>183</v>
      </c>
      <c r="BE2506" s="227">
        <f>IF(N2506="základní",J2506,0)</f>
        <v>0</v>
      </c>
      <c r="BF2506" s="227">
        <f>IF(N2506="snížená",J2506,0)</f>
        <v>0</v>
      </c>
      <c r="BG2506" s="227">
        <f>IF(N2506="zákl. přenesená",J2506,0)</f>
        <v>0</v>
      </c>
      <c r="BH2506" s="227">
        <f>IF(N2506="sníž. přenesená",J2506,0)</f>
        <v>0</v>
      </c>
      <c r="BI2506" s="227">
        <f>IF(N2506="nulová",J2506,0)</f>
        <v>0</v>
      </c>
      <c r="BJ2506" s="19" t="s">
        <v>82</v>
      </c>
      <c r="BK2506" s="227">
        <f>ROUND(I2506*H2506,2)</f>
        <v>0</v>
      </c>
      <c r="BL2506" s="19" t="s">
        <v>277</v>
      </c>
      <c r="BM2506" s="226" t="s">
        <v>2514</v>
      </c>
    </row>
    <row r="2507" s="2" customFormat="1">
      <c r="A2507" s="40"/>
      <c r="B2507" s="41"/>
      <c r="C2507" s="42"/>
      <c r="D2507" s="235" t="s">
        <v>274</v>
      </c>
      <c r="E2507" s="42"/>
      <c r="F2507" s="255" t="s">
        <v>2515</v>
      </c>
      <c r="G2507" s="42"/>
      <c r="H2507" s="42"/>
      <c r="I2507" s="230"/>
      <c r="J2507" s="42"/>
      <c r="K2507" s="42"/>
      <c r="L2507" s="46"/>
      <c r="M2507" s="231"/>
      <c r="N2507" s="232"/>
      <c r="O2507" s="86"/>
      <c r="P2507" s="86"/>
      <c r="Q2507" s="86"/>
      <c r="R2507" s="86"/>
      <c r="S2507" s="86"/>
      <c r="T2507" s="87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T2507" s="19" t="s">
        <v>274</v>
      </c>
      <c r="AU2507" s="19" t="s">
        <v>84</v>
      </c>
    </row>
    <row r="2508" s="2" customFormat="1" ht="24.15" customHeight="1">
      <c r="A2508" s="40"/>
      <c r="B2508" s="41"/>
      <c r="C2508" s="215" t="s">
        <v>2516</v>
      </c>
      <c r="D2508" s="215" t="s">
        <v>185</v>
      </c>
      <c r="E2508" s="216" t="s">
        <v>2517</v>
      </c>
      <c r="F2508" s="217" t="s">
        <v>2518</v>
      </c>
      <c r="G2508" s="218" t="s">
        <v>188</v>
      </c>
      <c r="H2508" s="219">
        <v>1</v>
      </c>
      <c r="I2508" s="220"/>
      <c r="J2508" s="221">
        <f>ROUND(I2508*H2508,2)</f>
        <v>0</v>
      </c>
      <c r="K2508" s="217" t="s">
        <v>19</v>
      </c>
      <c r="L2508" s="46"/>
      <c r="M2508" s="222" t="s">
        <v>19</v>
      </c>
      <c r="N2508" s="223" t="s">
        <v>46</v>
      </c>
      <c r="O2508" s="86"/>
      <c r="P2508" s="224">
        <f>O2508*H2508</f>
        <v>0</v>
      </c>
      <c r="Q2508" s="224">
        <v>0.10000000000000001</v>
      </c>
      <c r="R2508" s="224">
        <f>Q2508*H2508</f>
        <v>0.10000000000000001</v>
      </c>
      <c r="S2508" s="224">
        <v>0</v>
      </c>
      <c r="T2508" s="225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6" t="s">
        <v>277</v>
      </c>
      <c r="AT2508" s="226" t="s">
        <v>185</v>
      </c>
      <c r="AU2508" s="226" t="s">
        <v>84</v>
      </c>
      <c r="AY2508" s="19" t="s">
        <v>183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19" t="s">
        <v>82</v>
      </c>
      <c r="BK2508" s="227">
        <f>ROUND(I2508*H2508,2)</f>
        <v>0</v>
      </c>
      <c r="BL2508" s="19" t="s">
        <v>277</v>
      </c>
      <c r="BM2508" s="226" t="s">
        <v>2519</v>
      </c>
    </row>
    <row r="2509" s="2" customFormat="1">
      <c r="A2509" s="40"/>
      <c r="B2509" s="41"/>
      <c r="C2509" s="42"/>
      <c r="D2509" s="235" t="s">
        <v>274</v>
      </c>
      <c r="E2509" s="42"/>
      <c r="F2509" s="255" t="s">
        <v>2520</v>
      </c>
      <c r="G2509" s="42"/>
      <c r="H2509" s="42"/>
      <c r="I2509" s="230"/>
      <c r="J2509" s="42"/>
      <c r="K2509" s="42"/>
      <c r="L2509" s="46"/>
      <c r="M2509" s="231"/>
      <c r="N2509" s="232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274</v>
      </c>
      <c r="AU2509" s="19" t="s">
        <v>84</v>
      </c>
    </row>
    <row r="2510" s="2" customFormat="1" ht="24.15" customHeight="1">
      <c r="A2510" s="40"/>
      <c r="B2510" s="41"/>
      <c r="C2510" s="215" t="s">
        <v>2521</v>
      </c>
      <c r="D2510" s="215" t="s">
        <v>185</v>
      </c>
      <c r="E2510" s="216" t="s">
        <v>2522</v>
      </c>
      <c r="F2510" s="217" t="s">
        <v>2523</v>
      </c>
      <c r="G2510" s="218" t="s">
        <v>188</v>
      </c>
      <c r="H2510" s="219">
        <v>1</v>
      </c>
      <c r="I2510" s="220"/>
      <c r="J2510" s="221">
        <f>ROUND(I2510*H2510,2)</f>
        <v>0</v>
      </c>
      <c r="K2510" s="217" t="s">
        <v>19</v>
      </c>
      <c r="L2510" s="46"/>
      <c r="M2510" s="222" t="s">
        <v>19</v>
      </c>
      <c r="N2510" s="223" t="s">
        <v>46</v>
      </c>
      <c r="O2510" s="86"/>
      <c r="P2510" s="224">
        <f>O2510*H2510</f>
        <v>0</v>
      </c>
      <c r="Q2510" s="224">
        <v>0.29999999999999999</v>
      </c>
      <c r="R2510" s="224">
        <f>Q2510*H2510</f>
        <v>0.29999999999999999</v>
      </c>
      <c r="S2510" s="224">
        <v>0</v>
      </c>
      <c r="T2510" s="225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26" t="s">
        <v>277</v>
      </c>
      <c r="AT2510" s="226" t="s">
        <v>185</v>
      </c>
      <c r="AU2510" s="226" t="s">
        <v>84</v>
      </c>
      <c r="AY2510" s="19" t="s">
        <v>183</v>
      </c>
      <c r="BE2510" s="227">
        <f>IF(N2510="základní",J2510,0)</f>
        <v>0</v>
      </c>
      <c r="BF2510" s="227">
        <f>IF(N2510="snížená",J2510,0)</f>
        <v>0</v>
      </c>
      <c r="BG2510" s="227">
        <f>IF(N2510="zákl. přenesená",J2510,0)</f>
        <v>0</v>
      </c>
      <c r="BH2510" s="227">
        <f>IF(N2510="sníž. přenesená",J2510,0)</f>
        <v>0</v>
      </c>
      <c r="BI2510" s="227">
        <f>IF(N2510="nulová",J2510,0)</f>
        <v>0</v>
      </c>
      <c r="BJ2510" s="19" t="s">
        <v>82</v>
      </c>
      <c r="BK2510" s="227">
        <f>ROUND(I2510*H2510,2)</f>
        <v>0</v>
      </c>
      <c r="BL2510" s="19" t="s">
        <v>277</v>
      </c>
      <c r="BM2510" s="226" t="s">
        <v>2524</v>
      </c>
    </row>
    <row r="2511" s="2" customFormat="1">
      <c r="A2511" s="40"/>
      <c r="B2511" s="41"/>
      <c r="C2511" s="42"/>
      <c r="D2511" s="235" t="s">
        <v>274</v>
      </c>
      <c r="E2511" s="42"/>
      <c r="F2511" s="255" t="s">
        <v>2525</v>
      </c>
      <c r="G2511" s="42"/>
      <c r="H2511" s="42"/>
      <c r="I2511" s="230"/>
      <c r="J2511" s="42"/>
      <c r="K2511" s="42"/>
      <c r="L2511" s="46"/>
      <c r="M2511" s="231"/>
      <c r="N2511" s="232"/>
      <c r="O2511" s="86"/>
      <c r="P2511" s="86"/>
      <c r="Q2511" s="86"/>
      <c r="R2511" s="86"/>
      <c r="S2511" s="86"/>
      <c r="T2511" s="87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T2511" s="19" t="s">
        <v>274</v>
      </c>
      <c r="AU2511" s="19" t="s">
        <v>84</v>
      </c>
    </row>
    <row r="2512" s="2" customFormat="1" ht="16.5" customHeight="1">
      <c r="A2512" s="40"/>
      <c r="B2512" s="41"/>
      <c r="C2512" s="215" t="s">
        <v>2526</v>
      </c>
      <c r="D2512" s="215" t="s">
        <v>185</v>
      </c>
      <c r="E2512" s="216" t="s">
        <v>2527</v>
      </c>
      <c r="F2512" s="217" t="s">
        <v>2528</v>
      </c>
      <c r="G2512" s="218" t="s">
        <v>188</v>
      </c>
      <c r="H2512" s="219">
        <v>1</v>
      </c>
      <c r="I2512" s="220"/>
      <c r="J2512" s="221">
        <f>ROUND(I2512*H2512,2)</f>
        <v>0</v>
      </c>
      <c r="K2512" s="217" t="s">
        <v>19</v>
      </c>
      <c r="L2512" s="46"/>
      <c r="M2512" s="222" t="s">
        <v>19</v>
      </c>
      <c r="N2512" s="223" t="s">
        <v>46</v>
      </c>
      <c r="O2512" s="86"/>
      <c r="P2512" s="224">
        <f>O2512*H2512</f>
        <v>0</v>
      </c>
      <c r="Q2512" s="224">
        <v>0.0030000000000000001</v>
      </c>
      <c r="R2512" s="224">
        <f>Q2512*H2512</f>
        <v>0.0030000000000000001</v>
      </c>
      <c r="S2512" s="224">
        <v>0</v>
      </c>
      <c r="T2512" s="225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26" t="s">
        <v>277</v>
      </c>
      <c r="AT2512" s="226" t="s">
        <v>185</v>
      </c>
      <c r="AU2512" s="226" t="s">
        <v>84</v>
      </c>
      <c r="AY2512" s="19" t="s">
        <v>183</v>
      </c>
      <c r="BE2512" s="227">
        <f>IF(N2512="základní",J2512,0)</f>
        <v>0</v>
      </c>
      <c r="BF2512" s="227">
        <f>IF(N2512="snížená",J2512,0)</f>
        <v>0</v>
      </c>
      <c r="BG2512" s="227">
        <f>IF(N2512="zákl. přenesená",J2512,0)</f>
        <v>0</v>
      </c>
      <c r="BH2512" s="227">
        <f>IF(N2512="sníž. přenesená",J2512,0)</f>
        <v>0</v>
      </c>
      <c r="BI2512" s="227">
        <f>IF(N2512="nulová",J2512,0)</f>
        <v>0</v>
      </c>
      <c r="BJ2512" s="19" t="s">
        <v>82</v>
      </c>
      <c r="BK2512" s="227">
        <f>ROUND(I2512*H2512,2)</f>
        <v>0</v>
      </c>
      <c r="BL2512" s="19" t="s">
        <v>277</v>
      </c>
      <c r="BM2512" s="226" t="s">
        <v>2529</v>
      </c>
    </row>
    <row r="2513" s="2" customFormat="1">
      <c r="A2513" s="40"/>
      <c r="B2513" s="41"/>
      <c r="C2513" s="42"/>
      <c r="D2513" s="235" t="s">
        <v>274</v>
      </c>
      <c r="E2513" s="42"/>
      <c r="F2513" s="255" t="s">
        <v>2530</v>
      </c>
      <c r="G2513" s="42"/>
      <c r="H2513" s="42"/>
      <c r="I2513" s="230"/>
      <c r="J2513" s="42"/>
      <c r="K2513" s="42"/>
      <c r="L2513" s="46"/>
      <c r="M2513" s="231"/>
      <c r="N2513" s="232"/>
      <c r="O2513" s="86"/>
      <c r="P2513" s="86"/>
      <c r="Q2513" s="86"/>
      <c r="R2513" s="86"/>
      <c r="S2513" s="86"/>
      <c r="T2513" s="87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T2513" s="19" t="s">
        <v>274</v>
      </c>
      <c r="AU2513" s="19" t="s">
        <v>84</v>
      </c>
    </row>
    <row r="2514" s="2" customFormat="1" ht="24.15" customHeight="1">
      <c r="A2514" s="40"/>
      <c r="B2514" s="41"/>
      <c r="C2514" s="215" t="s">
        <v>2531</v>
      </c>
      <c r="D2514" s="215" t="s">
        <v>185</v>
      </c>
      <c r="E2514" s="216" t="s">
        <v>2532</v>
      </c>
      <c r="F2514" s="217" t="s">
        <v>2533</v>
      </c>
      <c r="G2514" s="218" t="s">
        <v>188</v>
      </c>
      <c r="H2514" s="219">
        <v>1</v>
      </c>
      <c r="I2514" s="220"/>
      <c r="J2514" s="221">
        <f>ROUND(I2514*H2514,2)</f>
        <v>0</v>
      </c>
      <c r="K2514" s="217" t="s">
        <v>19</v>
      </c>
      <c r="L2514" s="46"/>
      <c r="M2514" s="222" t="s">
        <v>19</v>
      </c>
      <c r="N2514" s="223" t="s">
        <v>46</v>
      </c>
      <c r="O2514" s="86"/>
      <c r="P2514" s="224">
        <f>O2514*H2514</f>
        <v>0</v>
      </c>
      <c r="Q2514" s="224">
        <v>0.01</v>
      </c>
      <c r="R2514" s="224">
        <f>Q2514*H2514</f>
        <v>0.01</v>
      </c>
      <c r="S2514" s="224">
        <v>0</v>
      </c>
      <c r="T2514" s="225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26" t="s">
        <v>277</v>
      </c>
      <c r="AT2514" s="226" t="s">
        <v>185</v>
      </c>
      <c r="AU2514" s="226" t="s">
        <v>84</v>
      </c>
      <c r="AY2514" s="19" t="s">
        <v>183</v>
      </c>
      <c r="BE2514" s="227">
        <f>IF(N2514="základní",J2514,0)</f>
        <v>0</v>
      </c>
      <c r="BF2514" s="227">
        <f>IF(N2514="snížená",J2514,0)</f>
        <v>0</v>
      </c>
      <c r="BG2514" s="227">
        <f>IF(N2514="zákl. přenesená",J2514,0)</f>
        <v>0</v>
      </c>
      <c r="BH2514" s="227">
        <f>IF(N2514="sníž. přenesená",J2514,0)</f>
        <v>0</v>
      </c>
      <c r="BI2514" s="227">
        <f>IF(N2514="nulová",J2514,0)</f>
        <v>0</v>
      </c>
      <c r="BJ2514" s="19" t="s">
        <v>82</v>
      </c>
      <c r="BK2514" s="227">
        <f>ROUND(I2514*H2514,2)</f>
        <v>0</v>
      </c>
      <c r="BL2514" s="19" t="s">
        <v>277</v>
      </c>
      <c r="BM2514" s="226" t="s">
        <v>2534</v>
      </c>
    </row>
    <row r="2515" s="2" customFormat="1">
      <c r="A2515" s="40"/>
      <c r="B2515" s="41"/>
      <c r="C2515" s="42"/>
      <c r="D2515" s="235" t="s">
        <v>274</v>
      </c>
      <c r="E2515" s="42"/>
      <c r="F2515" s="255" t="s">
        <v>2535</v>
      </c>
      <c r="G2515" s="42"/>
      <c r="H2515" s="42"/>
      <c r="I2515" s="230"/>
      <c r="J2515" s="42"/>
      <c r="K2515" s="42"/>
      <c r="L2515" s="46"/>
      <c r="M2515" s="231"/>
      <c r="N2515" s="232"/>
      <c r="O2515" s="86"/>
      <c r="P2515" s="86"/>
      <c r="Q2515" s="86"/>
      <c r="R2515" s="86"/>
      <c r="S2515" s="86"/>
      <c r="T2515" s="87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9" t="s">
        <v>274</v>
      </c>
      <c r="AU2515" s="19" t="s">
        <v>84</v>
      </c>
    </row>
    <row r="2516" s="2" customFormat="1" ht="21.75" customHeight="1">
      <c r="A2516" s="40"/>
      <c r="B2516" s="41"/>
      <c r="C2516" s="215" t="s">
        <v>2536</v>
      </c>
      <c r="D2516" s="215" t="s">
        <v>185</v>
      </c>
      <c r="E2516" s="216" t="s">
        <v>2537</v>
      </c>
      <c r="F2516" s="217" t="s">
        <v>2538</v>
      </c>
      <c r="G2516" s="218" t="s">
        <v>438</v>
      </c>
      <c r="H2516" s="219">
        <v>14.300000000000001</v>
      </c>
      <c r="I2516" s="220"/>
      <c r="J2516" s="221">
        <f>ROUND(I2516*H2516,2)</f>
        <v>0</v>
      </c>
      <c r="K2516" s="217" t="s">
        <v>19</v>
      </c>
      <c r="L2516" s="46"/>
      <c r="M2516" s="222" t="s">
        <v>19</v>
      </c>
      <c r="N2516" s="223" t="s">
        <v>46</v>
      </c>
      <c r="O2516" s="86"/>
      <c r="P2516" s="224">
        <f>O2516*H2516</f>
        <v>0</v>
      </c>
      <c r="Q2516" s="224">
        <v>0.0030000000000000001</v>
      </c>
      <c r="R2516" s="224">
        <f>Q2516*H2516</f>
        <v>0.042900000000000001</v>
      </c>
      <c r="S2516" s="224">
        <v>0</v>
      </c>
      <c r="T2516" s="225">
        <f>S2516*H2516</f>
        <v>0</v>
      </c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R2516" s="226" t="s">
        <v>277</v>
      </c>
      <c r="AT2516" s="226" t="s">
        <v>185</v>
      </c>
      <c r="AU2516" s="226" t="s">
        <v>84</v>
      </c>
      <c r="AY2516" s="19" t="s">
        <v>183</v>
      </c>
      <c r="BE2516" s="227">
        <f>IF(N2516="základní",J2516,0)</f>
        <v>0</v>
      </c>
      <c r="BF2516" s="227">
        <f>IF(N2516="snížená",J2516,0)</f>
        <v>0</v>
      </c>
      <c r="BG2516" s="227">
        <f>IF(N2516="zákl. přenesená",J2516,0)</f>
        <v>0</v>
      </c>
      <c r="BH2516" s="227">
        <f>IF(N2516="sníž. přenesená",J2516,0)</f>
        <v>0</v>
      </c>
      <c r="BI2516" s="227">
        <f>IF(N2516="nulová",J2516,0)</f>
        <v>0</v>
      </c>
      <c r="BJ2516" s="19" t="s">
        <v>82</v>
      </c>
      <c r="BK2516" s="227">
        <f>ROUND(I2516*H2516,2)</f>
        <v>0</v>
      </c>
      <c r="BL2516" s="19" t="s">
        <v>277</v>
      </c>
      <c r="BM2516" s="226" t="s">
        <v>2539</v>
      </c>
    </row>
    <row r="2517" s="2" customFormat="1">
      <c r="A2517" s="40"/>
      <c r="B2517" s="41"/>
      <c r="C2517" s="42"/>
      <c r="D2517" s="235" t="s">
        <v>274</v>
      </c>
      <c r="E2517" s="42"/>
      <c r="F2517" s="255" t="s">
        <v>2540</v>
      </c>
      <c r="G2517" s="42"/>
      <c r="H2517" s="42"/>
      <c r="I2517" s="230"/>
      <c r="J2517" s="42"/>
      <c r="K2517" s="42"/>
      <c r="L2517" s="46"/>
      <c r="M2517" s="231"/>
      <c r="N2517" s="232"/>
      <c r="O2517" s="86"/>
      <c r="P2517" s="86"/>
      <c r="Q2517" s="86"/>
      <c r="R2517" s="86"/>
      <c r="S2517" s="86"/>
      <c r="T2517" s="87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T2517" s="19" t="s">
        <v>274</v>
      </c>
      <c r="AU2517" s="19" t="s">
        <v>84</v>
      </c>
    </row>
    <row r="2518" s="2" customFormat="1" ht="33" customHeight="1">
      <c r="A2518" s="40"/>
      <c r="B2518" s="41"/>
      <c r="C2518" s="215" t="s">
        <v>2541</v>
      </c>
      <c r="D2518" s="215" t="s">
        <v>185</v>
      </c>
      <c r="E2518" s="216" t="s">
        <v>2542</v>
      </c>
      <c r="F2518" s="217" t="s">
        <v>2543</v>
      </c>
      <c r="G2518" s="218" t="s">
        <v>438</v>
      </c>
      <c r="H2518" s="219">
        <v>20.5</v>
      </c>
      <c r="I2518" s="220"/>
      <c r="J2518" s="221">
        <f>ROUND(I2518*H2518,2)</f>
        <v>0</v>
      </c>
      <c r="K2518" s="217" t="s">
        <v>19</v>
      </c>
      <c r="L2518" s="46"/>
      <c r="M2518" s="222" t="s">
        <v>19</v>
      </c>
      <c r="N2518" s="223" t="s">
        <v>46</v>
      </c>
      <c r="O2518" s="86"/>
      <c r="P2518" s="224">
        <f>O2518*H2518</f>
        <v>0</v>
      </c>
      <c r="Q2518" s="224">
        <v>0.0030000000000000001</v>
      </c>
      <c r="R2518" s="224">
        <f>Q2518*H2518</f>
        <v>0.061499999999999999</v>
      </c>
      <c r="S2518" s="224">
        <v>0</v>
      </c>
      <c r="T2518" s="225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26" t="s">
        <v>277</v>
      </c>
      <c r="AT2518" s="226" t="s">
        <v>185</v>
      </c>
      <c r="AU2518" s="226" t="s">
        <v>84</v>
      </c>
      <c r="AY2518" s="19" t="s">
        <v>183</v>
      </c>
      <c r="BE2518" s="227">
        <f>IF(N2518="základní",J2518,0)</f>
        <v>0</v>
      </c>
      <c r="BF2518" s="227">
        <f>IF(N2518="snížená",J2518,0)</f>
        <v>0</v>
      </c>
      <c r="BG2518" s="227">
        <f>IF(N2518="zákl. přenesená",J2518,0)</f>
        <v>0</v>
      </c>
      <c r="BH2518" s="227">
        <f>IF(N2518="sníž. přenesená",J2518,0)</f>
        <v>0</v>
      </c>
      <c r="BI2518" s="227">
        <f>IF(N2518="nulová",J2518,0)</f>
        <v>0</v>
      </c>
      <c r="BJ2518" s="19" t="s">
        <v>82</v>
      </c>
      <c r="BK2518" s="227">
        <f>ROUND(I2518*H2518,2)</f>
        <v>0</v>
      </c>
      <c r="BL2518" s="19" t="s">
        <v>277</v>
      </c>
      <c r="BM2518" s="226" t="s">
        <v>2544</v>
      </c>
    </row>
    <row r="2519" s="2" customFormat="1">
      <c r="A2519" s="40"/>
      <c r="B2519" s="41"/>
      <c r="C2519" s="42"/>
      <c r="D2519" s="235" t="s">
        <v>274</v>
      </c>
      <c r="E2519" s="42"/>
      <c r="F2519" s="255" t="s">
        <v>2545</v>
      </c>
      <c r="G2519" s="42"/>
      <c r="H2519" s="42"/>
      <c r="I2519" s="230"/>
      <c r="J2519" s="42"/>
      <c r="K2519" s="42"/>
      <c r="L2519" s="46"/>
      <c r="M2519" s="231"/>
      <c r="N2519" s="232"/>
      <c r="O2519" s="86"/>
      <c r="P2519" s="86"/>
      <c r="Q2519" s="86"/>
      <c r="R2519" s="86"/>
      <c r="S2519" s="86"/>
      <c r="T2519" s="87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9" t="s">
        <v>274</v>
      </c>
      <c r="AU2519" s="19" t="s">
        <v>84</v>
      </c>
    </row>
    <row r="2520" s="14" customFormat="1">
      <c r="A2520" s="14"/>
      <c r="B2520" s="244"/>
      <c r="C2520" s="245"/>
      <c r="D2520" s="235" t="s">
        <v>194</v>
      </c>
      <c r="E2520" s="246" t="s">
        <v>19</v>
      </c>
      <c r="F2520" s="247" t="s">
        <v>2546</v>
      </c>
      <c r="G2520" s="245"/>
      <c r="H2520" s="248">
        <v>4.5</v>
      </c>
      <c r="I2520" s="249"/>
      <c r="J2520" s="245"/>
      <c r="K2520" s="245"/>
      <c r="L2520" s="250"/>
      <c r="M2520" s="251"/>
      <c r="N2520" s="252"/>
      <c r="O2520" s="252"/>
      <c r="P2520" s="252"/>
      <c r="Q2520" s="252"/>
      <c r="R2520" s="252"/>
      <c r="S2520" s="252"/>
      <c r="T2520" s="253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4" t="s">
        <v>194</v>
      </c>
      <c r="AU2520" s="254" t="s">
        <v>84</v>
      </c>
      <c r="AV2520" s="14" t="s">
        <v>84</v>
      </c>
      <c r="AW2520" s="14" t="s">
        <v>36</v>
      </c>
      <c r="AX2520" s="14" t="s">
        <v>75</v>
      </c>
      <c r="AY2520" s="254" t="s">
        <v>183</v>
      </c>
    </row>
    <row r="2521" s="14" customFormat="1">
      <c r="A2521" s="14"/>
      <c r="B2521" s="244"/>
      <c r="C2521" s="245"/>
      <c r="D2521" s="235" t="s">
        <v>194</v>
      </c>
      <c r="E2521" s="246" t="s">
        <v>19</v>
      </c>
      <c r="F2521" s="247" t="s">
        <v>277</v>
      </c>
      <c r="G2521" s="245"/>
      <c r="H2521" s="248">
        <v>16</v>
      </c>
      <c r="I2521" s="249"/>
      <c r="J2521" s="245"/>
      <c r="K2521" s="245"/>
      <c r="L2521" s="250"/>
      <c r="M2521" s="251"/>
      <c r="N2521" s="252"/>
      <c r="O2521" s="252"/>
      <c r="P2521" s="252"/>
      <c r="Q2521" s="252"/>
      <c r="R2521" s="252"/>
      <c r="S2521" s="252"/>
      <c r="T2521" s="253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4" t="s">
        <v>194</v>
      </c>
      <c r="AU2521" s="254" t="s">
        <v>84</v>
      </c>
      <c r="AV2521" s="14" t="s">
        <v>84</v>
      </c>
      <c r="AW2521" s="14" t="s">
        <v>36</v>
      </c>
      <c r="AX2521" s="14" t="s">
        <v>75</v>
      </c>
      <c r="AY2521" s="254" t="s">
        <v>183</v>
      </c>
    </row>
    <row r="2522" s="15" customFormat="1">
      <c r="A2522" s="15"/>
      <c r="B2522" s="259"/>
      <c r="C2522" s="260"/>
      <c r="D2522" s="235" t="s">
        <v>194</v>
      </c>
      <c r="E2522" s="261" t="s">
        <v>19</v>
      </c>
      <c r="F2522" s="262" t="s">
        <v>320</v>
      </c>
      <c r="G2522" s="260"/>
      <c r="H2522" s="263">
        <v>20.5</v>
      </c>
      <c r="I2522" s="264"/>
      <c r="J2522" s="260"/>
      <c r="K2522" s="260"/>
      <c r="L2522" s="265"/>
      <c r="M2522" s="266"/>
      <c r="N2522" s="267"/>
      <c r="O2522" s="267"/>
      <c r="P2522" s="267"/>
      <c r="Q2522" s="267"/>
      <c r="R2522" s="267"/>
      <c r="S2522" s="267"/>
      <c r="T2522" s="268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69" t="s">
        <v>194</v>
      </c>
      <c r="AU2522" s="269" t="s">
        <v>84</v>
      </c>
      <c r="AV2522" s="15" t="s">
        <v>190</v>
      </c>
      <c r="AW2522" s="15" t="s">
        <v>36</v>
      </c>
      <c r="AX2522" s="15" t="s">
        <v>82</v>
      </c>
      <c r="AY2522" s="269" t="s">
        <v>183</v>
      </c>
    </row>
    <row r="2523" s="2" customFormat="1" ht="21.75" customHeight="1">
      <c r="A2523" s="40"/>
      <c r="B2523" s="41"/>
      <c r="C2523" s="215" t="s">
        <v>2547</v>
      </c>
      <c r="D2523" s="215" t="s">
        <v>185</v>
      </c>
      <c r="E2523" s="216" t="s">
        <v>2548</v>
      </c>
      <c r="F2523" s="217" t="s">
        <v>2549</v>
      </c>
      <c r="G2523" s="218" t="s">
        <v>438</v>
      </c>
      <c r="H2523" s="219">
        <v>13.199999999999999</v>
      </c>
      <c r="I2523" s="220"/>
      <c r="J2523" s="221">
        <f>ROUND(I2523*H2523,2)</f>
        <v>0</v>
      </c>
      <c r="K2523" s="217" t="s">
        <v>19</v>
      </c>
      <c r="L2523" s="46"/>
      <c r="M2523" s="222" t="s">
        <v>19</v>
      </c>
      <c r="N2523" s="223" t="s">
        <v>46</v>
      </c>
      <c r="O2523" s="86"/>
      <c r="P2523" s="224">
        <f>O2523*H2523</f>
        <v>0</v>
      </c>
      <c r="Q2523" s="224">
        <v>0.0030000000000000001</v>
      </c>
      <c r="R2523" s="224">
        <f>Q2523*H2523</f>
        <v>0.039599999999999996</v>
      </c>
      <c r="S2523" s="224">
        <v>0</v>
      </c>
      <c r="T2523" s="225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26" t="s">
        <v>277</v>
      </c>
      <c r="AT2523" s="226" t="s">
        <v>185</v>
      </c>
      <c r="AU2523" s="226" t="s">
        <v>84</v>
      </c>
      <c r="AY2523" s="19" t="s">
        <v>183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19" t="s">
        <v>82</v>
      </c>
      <c r="BK2523" s="227">
        <f>ROUND(I2523*H2523,2)</f>
        <v>0</v>
      </c>
      <c r="BL2523" s="19" t="s">
        <v>277</v>
      </c>
      <c r="BM2523" s="226" t="s">
        <v>2550</v>
      </c>
    </row>
    <row r="2524" s="2" customFormat="1">
      <c r="A2524" s="40"/>
      <c r="B2524" s="41"/>
      <c r="C2524" s="42"/>
      <c r="D2524" s="235" t="s">
        <v>274</v>
      </c>
      <c r="E2524" s="42"/>
      <c r="F2524" s="255" t="s">
        <v>2551</v>
      </c>
      <c r="G2524" s="42"/>
      <c r="H2524" s="42"/>
      <c r="I2524" s="230"/>
      <c r="J2524" s="42"/>
      <c r="K2524" s="42"/>
      <c r="L2524" s="46"/>
      <c r="M2524" s="231"/>
      <c r="N2524" s="232"/>
      <c r="O2524" s="86"/>
      <c r="P2524" s="86"/>
      <c r="Q2524" s="86"/>
      <c r="R2524" s="86"/>
      <c r="S2524" s="86"/>
      <c r="T2524" s="87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T2524" s="19" t="s">
        <v>274</v>
      </c>
      <c r="AU2524" s="19" t="s">
        <v>84</v>
      </c>
    </row>
    <row r="2525" s="14" customFormat="1">
      <c r="A2525" s="14"/>
      <c r="B2525" s="244"/>
      <c r="C2525" s="245"/>
      <c r="D2525" s="235" t="s">
        <v>194</v>
      </c>
      <c r="E2525" s="246" t="s">
        <v>19</v>
      </c>
      <c r="F2525" s="247" t="s">
        <v>2552</v>
      </c>
      <c r="G2525" s="245"/>
      <c r="H2525" s="248">
        <v>4.5999999999999996</v>
      </c>
      <c r="I2525" s="249"/>
      <c r="J2525" s="245"/>
      <c r="K2525" s="245"/>
      <c r="L2525" s="250"/>
      <c r="M2525" s="251"/>
      <c r="N2525" s="252"/>
      <c r="O2525" s="252"/>
      <c r="P2525" s="252"/>
      <c r="Q2525" s="252"/>
      <c r="R2525" s="252"/>
      <c r="S2525" s="252"/>
      <c r="T2525" s="253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4" t="s">
        <v>194</v>
      </c>
      <c r="AU2525" s="254" t="s">
        <v>84</v>
      </c>
      <c r="AV2525" s="14" t="s">
        <v>84</v>
      </c>
      <c r="AW2525" s="14" t="s">
        <v>36</v>
      </c>
      <c r="AX2525" s="14" t="s">
        <v>75</v>
      </c>
      <c r="AY2525" s="254" t="s">
        <v>183</v>
      </c>
    </row>
    <row r="2526" s="14" customFormat="1">
      <c r="A2526" s="14"/>
      <c r="B2526" s="244"/>
      <c r="C2526" s="245"/>
      <c r="D2526" s="235" t="s">
        <v>194</v>
      </c>
      <c r="E2526" s="246" t="s">
        <v>19</v>
      </c>
      <c r="F2526" s="247" t="s">
        <v>2553</v>
      </c>
      <c r="G2526" s="245"/>
      <c r="H2526" s="248">
        <v>5.5999999999999996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194</v>
      </c>
      <c r="AU2526" s="254" t="s">
        <v>84</v>
      </c>
      <c r="AV2526" s="14" t="s">
        <v>84</v>
      </c>
      <c r="AW2526" s="14" t="s">
        <v>36</v>
      </c>
      <c r="AX2526" s="14" t="s">
        <v>75</v>
      </c>
      <c r="AY2526" s="254" t="s">
        <v>183</v>
      </c>
    </row>
    <row r="2527" s="14" customFormat="1">
      <c r="A2527" s="14"/>
      <c r="B2527" s="244"/>
      <c r="C2527" s="245"/>
      <c r="D2527" s="235" t="s">
        <v>194</v>
      </c>
      <c r="E2527" s="246" t="s">
        <v>19</v>
      </c>
      <c r="F2527" s="247" t="s">
        <v>2554</v>
      </c>
      <c r="G2527" s="245"/>
      <c r="H2527" s="248">
        <v>3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194</v>
      </c>
      <c r="AU2527" s="254" t="s">
        <v>84</v>
      </c>
      <c r="AV2527" s="14" t="s">
        <v>84</v>
      </c>
      <c r="AW2527" s="14" t="s">
        <v>36</v>
      </c>
      <c r="AX2527" s="14" t="s">
        <v>75</v>
      </c>
      <c r="AY2527" s="254" t="s">
        <v>183</v>
      </c>
    </row>
    <row r="2528" s="15" customFormat="1">
      <c r="A2528" s="15"/>
      <c r="B2528" s="259"/>
      <c r="C2528" s="260"/>
      <c r="D2528" s="235" t="s">
        <v>194</v>
      </c>
      <c r="E2528" s="261" t="s">
        <v>19</v>
      </c>
      <c r="F2528" s="262" t="s">
        <v>320</v>
      </c>
      <c r="G2528" s="260"/>
      <c r="H2528" s="263">
        <v>13.199999999999999</v>
      </c>
      <c r="I2528" s="264"/>
      <c r="J2528" s="260"/>
      <c r="K2528" s="260"/>
      <c r="L2528" s="265"/>
      <c r="M2528" s="266"/>
      <c r="N2528" s="267"/>
      <c r="O2528" s="267"/>
      <c r="P2528" s="267"/>
      <c r="Q2528" s="267"/>
      <c r="R2528" s="267"/>
      <c r="S2528" s="267"/>
      <c r="T2528" s="268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69" t="s">
        <v>194</v>
      </c>
      <c r="AU2528" s="269" t="s">
        <v>84</v>
      </c>
      <c r="AV2528" s="15" t="s">
        <v>190</v>
      </c>
      <c r="AW2528" s="15" t="s">
        <v>36</v>
      </c>
      <c r="AX2528" s="15" t="s">
        <v>82</v>
      </c>
      <c r="AY2528" s="269" t="s">
        <v>183</v>
      </c>
    </row>
    <row r="2529" s="2" customFormat="1" ht="21.75" customHeight="1">
      <c r="A2529" s="40"/>
      <c r="B2529" s="41"/>
      <c r="C2529" s="215" t="s">
        <v>2555</v>
      </c>
      <c r="D2529" s="215" t="s">
        <v>185</v>
      </c>
      <c r="E2529" s="216" t="s">
        <v>2556</v>
      </c>
      <c r="F2529" s="217" t="s">
        <v>2557</v>
      </c>
      <c r="G2529" s="218" t="s">
        <v>438</v>
      </c>
      <c r="H2529" s="219">
        <v>2.5</v>
      </c>
      <c r="I2529" s="220"/>
      <c r="J2529" s="221">
        <f>ROUND(I2529*H2529,2)</f>
        <v>0</v>
      </c>
      <c r="K2529" s="217" t="s">
        <v>19</v>
      </c>
      <c r="L2529" s="46"/>
      <c r="M2529" s="222" t="s">
        <v>19</v>
      </c>
      <c r="N2529" s="223" t="s">
        <v>46</v>
      </c>
      <c r="O2529" s="86"/>
      <c r="P2529" s="224">
        <f>O2529*H2529</f>
        <v>0</v>
      </c>
      <c r="Q2529" s="224">
        <v>0.0030000000000000001</v>
      </c>
      <c r="R2529" s="224">
        <f>Q2529*H2529</f>
        <v>0.0074999999999999997</v>
      </c>
      <c r="S2529" s="224">
        <v>0</v>
      </c>
      <c r="T2529" s="225">
        <f>S2529*H2529</f>
        <v>0</v>
      </c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R2529" s="226" t="s">
        <v>277</v>
      </c>
      <c r="AT2529" s="226" t="s">
        <v>185</v>
      </c>
      <c r="AU2529" s="226" t="s">
        <v>84</v>
      </c>
      <c r="AY2529" s="19" t="s">
        <v>183</v>
      </c>
      <c r="BE2529" s="227">
        <f>IF(N2529="základní",J2529,0)</f>
        <v>0</v>
      </c>
      <c r="BF2529" s="227">
        <f>IF(N2529="snížená",J2529,0)</f>
        <v>0</v>
      </c>
      <c r="BG2529" s="227">
        <f>IF(N2529="zákl. přenesená",J2529,0)</f>
        <v>0</v>
      </c>
      <c r="BH2529" s="227">
        <f>IF(N2529="sníž. přenesená",J2529,0)</f>
        <v>0</v>
      </c>
      <c r="BI2529" s="227">
        <f>IF(N2529="nulová",J2529,0)</f>
        <v>0</v>
      </c>
      <c r="BJ2529" s="19" t="s">
        <v>82</v>
      </c>
      <c r="BK2529" s="227">
        <f>ROUND(I2529*H2529,2)</f>
        <v>0</v>
      </c>
      <c r="BL2529" s="19" t="s">
        <v>277</v>
      </c>
      <c r="BM2529" s="226" t="s">
        <v>2558</v>
      </c>
    </row>
    <row r="2530" s="2" customFormat="1">
      <c r="A2530" s="40"/>
      <c r="B2530" s="41"/>
      <c r="C2530" s="42"/>
      <c r="D2530" s="235" t="s">
        <v>274</v>
      </c>
      <c r="E2530" s="42"/>
      <c r="F2530" s="255" t="s">
        <v>2559</v>
      </c>
      <c r="G2530" s="42"/>
      <c r="H2530" s="42"/>
      <c r="I2530" s="230"/>
      <c r="J2530" s="42"/>
      <c r="K2530" s="42"/>
      <c r="L2530" s="46"/>
      <c r="M2530" s="231"/>
      <c r="N2530" s="232"/>
      <c r="O2530" s="86"/>
      <c r="P2530" s="86"/>
      <c r="Q2530" s="86"/>
      <c r="R2530" s="86"/>
      <c r="S2530" s="86"/>
      <c r="T2530" s="87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T2530" s="19" t="s">
        <v>274</v>
      </c>
      <c r="AU2530" s="19" t="s">
        <v>84</v>
      </c>
    </row>
    <row r="2531" s="2" customFormat="1" ht="21.75" customHeight="1">
      <c r="A2531" s="40"/>
      <c r="B2531" s="41"/>
      <c r="C2531" s="215" t="s">
        <v>2560</v>
      </c>
      <c r="D2531" s="215" t="s">
        <v>185</v>
      </c>
      <c r="E2531" s="216" t="s">
        <v>2561</v>
      </c>
      <c r="F2531" s="217" t="s">
        <v>2562</v>
      </c>
      <c r="G2531" s="218" t="s">
        <v>438</v>
      </c>
      <c r="H2531" s="219">
        <v>3</v>
      </c>
      <c r="I2531" s="220"/>
      <c r="J2531" s="221">
        <f>ROUND(I2531*H2531,2)</f>
        <v>0</v>
      </c>
      <c r="K2531" s="217" t="s">
        <v>19</v>
      </c>
      <c r="L2531" s="46"/>
      <c r="M2531" s="222" t="s">
        <v>19</v>
      </c>
      <c r="N2531" s="223" t="s">
        <v>46</v>
      </c>
      <c r="O2531" s="86"/>
      <c r="P2531" s="224">
        <f>O2531*H2531</f>
        <v>0</v>
      </c>
      <c r="Q2531" s="224">
        <v>0.0030000000000000001</v>
      </c>
      <c r="R2531" s="224">
        <f>Q2531*H2531</f>
        <v>0.0090000000000000011</v>
      </c>
      <c r="S2531" s="224">
        <v>0</v>
      </c>
      <c r="T2531" s="225">
        <f>S2531*H2531</f>
        <v>0</v>
      </c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R2531" s="226" t="s">
        <v>277</v>
      </c>
      <c r="AT2531" s="226" t="s">
        <v>185</v>
      </c>
      <c r="AU2531" s="226" t="s">
        <v>84</v>
      </c>
      <c r="AY2531" s="19" t="s">
        <v>183</v>
      </c>
      <c r="BE2531" s="227">
        <f>IF(N2531="základní",J2531,0)</f>
        <v>0</v>
      </c>
      <c r="BF2531" s="227">
        <f>IF(N2531="snížená",J2531,0)</f>
        <v>0</v>
      </c>
      <c r="BG2531" s="227">
        <f>IF(N2531="zákl. přenesená",J2531,0)</f>
        <v>0</v>
      </c>
      <c r="BH2531" s="227">
        <f>IF(N2531="sníž. přenesená",J2531,0)</f>
        <v>0</v>
      </c>
      <c r="BI2531" s="227">
        <f>IF(N2531="nulová",J2531,0)</f>
        <v>0</v>
      </c>
      <c r="BJ2531" s="19" t="s">
        <v>82</v>
      </c>
      <c r="BK2531" s="227">
        <f>ROUND(I2531*H2531,2)</f>
        <v>0</v>
      </c>
      <c r="BL2531" s="19" t="s">
        <v>277</v>
      </c>
      <c r="BM2531" s="226" t="s">
        <v>2563</v>
      </c>
    </row>
    <row r="2532" s="2" customFormat="1">
      <c r="A2532" s="40"/>
      <c r="B2532" s="41"/>
      <c r="C2532" s="42"/>
      <c r="D2532" s="235" t="s">
        <v>274</v>
      </c>
      <c r="E2532" s="42"/>
      <c r="F2532" s="255" t="s">
        <v>2564</v>
      </c>
      <c r="G2532" s="42"/>
      <c r="H2532" s="42"/>
      <c r="I2532" s="230"/>
      <c r="J2532" s="42"/>
      <c r="K2532" s="42"/>
      <c r="L2532" s="46"/>
      <c r="M2532" s="231"/>
      <c r="N2532" s="232"/>
      <c r="O2532" s="86"/>
      <c r="P2532" s="86"/>
      <c r="Q2532" s="86"/>
      <c r="R2532" s="86"/>
      <c r="S2532" s="86"/>
      <c r="T2532" s="87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T2532" s="19" t="s">
        <v>274</v>
      </c>
      <c r="AU2532" s="19" t="s">
        <v>84</v>
      </c>
    </row>
    <row r="2533" s="2" customFormat="1" ht="16.5" customHeight="1">
      <c r="A2533" s="40"/>
      <c r="B2533" s="41"/>
      <c r="C2533" s="215" t="s">
        <v>1161</v>
      </c>
      <c r="D2533" s="215" t="s">
        <v>185</v>
      </c>
      <c r="E2533" s="216" t="s">
        <v>2565</v>
      </c>
      <c r="F2533" s="217" t="s">
        <v>2566</v>
      </c>
      <c r="G2533" s="218" t="s">
        <v>438</v>
      </c>
      <c r="H2533" s="219">
        <v>2.5</v>
      </c>
      <c r="I2533" s="220"/>
      <c r="J2533" s="221">
        <f>ROUND(I2533*H2533,2)</f>
        <v>0</v>
      </c>
      <c r="K2533" s="217" t="s">
        <v>19</v>
      </c>
      <c r="L2533" s="46"/>
      <c r="M2533" s="222" t="s">
        <v>19</v>
      </c>
      <c r="N2533" s="223" t="s">
        <v>46</v>
      </c>
      <c r="O2533" s="86"/>
      <c r="P2533" s="224">
        <f>O2533*H2533</f>
        <v>0</v>
      </c>
      <c r="Q2533" s="224">
        <v>0.0030000000000000001</v>
      </c>
      <c r="R2533" s="224">
        <f>Q2533*H2533</f>
        <v>0.0074999999999999997</v>
      </c>
      <c r="S2533" s="224">
        <v>0</v>
      </c>
      <c r="T2533" s="225">
        <f>S2533*H2533</f>
        <v>0</v>
      </c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R2533" s="226" t="s">
        <v>277</v>
      </c>
      <c r="AT2533" s="226" t="s">
        <v>185</v>
      </c>
      <c r="AU2533" s="226" t="s">
        <v>84</v>
      </c>
      <c r="AY2533" s="19" t="s">
        <v>183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19" t="s">
        <v>82</v>
      </c>
      <c r="BK2533" s="227">
        <f>ROUND(I2533*H2533,2)</f>
        <v>0</v>
      </c>
      <c r="BL2533" s="19" t="s">
        <v>277</v>
      </c>
      <c r="BM2533" s="226" t="s">
        <v>2567</v>
      </c>
    </row>
    <row r="2534" s="2" customFormat="1">
      <c r="A2534" s="40"/>
      <c r="B2534" s="41"/>
      <c r="C2534" s="42"/>
      <c r="D2534" s="235" t="s">
        <v>274</v>
      </c>
      <c r="E2534" s="42"/>
      <c r="F2534" s="255" t="s">
        <v>2568</v>
      </c>
      <c r="G2534" s="42"/>
      <c r="H2534" s="42"/>
      <c r="I2534" s="230"/>
      <c r="J2534" s="42"/>
      <c r="K2534" s="42"/>
      <c r="L2534" s="46"/>
      <c r="M2534" s="231"/>
      <c r="N2534" s="232"/>
      <c r="O2534" s="86"/>
      <c r="P2534" s="86"/>
      <c r="Q2534" s="86"/>
      <c r="R2534" s="86"/>
      <c r="S2534" s="86"/>
      <c r="T2534" s="87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T2534" s="19" t="s">
        <v>274</v>
      </c>
      <c r="AU2534" s="19" t="s">
        <v>84</v>
      </c>
    </row>
    <row r="2535" s="14" customFormat="1">
      <c r="A2535" s="14"/>
      <c r="B2535" s="244"/>
      <c r="C2535" s="245"/>
      <c r="D2535" s="235" t="s">
        <v>194</v>
      </c>
      <c r="E2535" s="246" t="s">
        <v>19</v>
      </c>
      <c r="F2535" s="247" t="s">
        <v>2569</v>
      </c>
      <c r="G2535" s="245"/>
      <c r="H2535" s="248">
        <v>1.6000000000000001</v>
      </c>
      <c r="I2535" s="249"/>
      <c r="J2535" s="245"/>
      <c r="K2535" s="245"/>
      <c r="L2535" s="250"/>
      <c r="M2535" s="251"/>
      <c r="N2535" s="252"/>
      <c r="O2535" s="252"/>
      <c r="P2535" s="252"/>
      <c r="Q2535" s="252"/>
      <c r="R2535" s="252"/>
      <c r="S2535" s="252"/>
      <c r="T2535" s="253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4" t="s">
        <v>194</v>
      </c>
      <c r="AU2535" s="254" t="s">
        <v>84</v>
      </c>
      <c r="AV2535" s="14" t="s">
        <v>84</v>
      </c>
      <c r="AW2535" s="14" t="s">
        <v>36</v>
      </c>
      <c r="AX2535" s="14" t="s">
        <v>75</v>
      </c>
      <c r="AY2535" s="254" t="s">
        <v>183</v>
      </c>
    </row>
    <row r="2536" s="14" customFormat="1">
      <c r="A2536" s="14"/>
      <c r="B2536" s="244"/>
      <c r="C2536" s="245"/>
      <c r="D2536" s="235" t="s">
        <v>194</v>
      </c>
      <c r="E2536" s="246" t="s">
        <v>19</v>
      </c>
      <c r="F2536" s="247" t="s">
        <v>2570</v>
      </c>
      <c r="G2536" s="245"/>
      <c r="H2536" s="248">
        <v>0.90000000000000002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194</v>
      </c>
      <c r="AU2536" s="254" t="s">
        <v>84</v>
      </c>
      <c r="AV2536" s="14" t="s">
        <v>84</v>
      </c>
      <c r="AW2536" s="14" t="s">
        <v>36</v>
      </c>
      <c r="AX2536" s="14" t="s">
        <v>75</v>
      </c>
      <c r="AY2536" s="254" t="s">
        <v>183</v>
      </c>
    </row>
    <row r="2537" s="15" customFormat="1">
      <c r="A2537" s="15"/>
      <c r="B2537" s="259"/>
      <c r="C2537" s="260"/>
      <c r="D2537" s="235" t="s">
        <v>194</v>
      </c>
      <c r="E2537" s="261" t="s">
        <v>19</v>
      </c>
      <c r="F2537" s="262" t="s">
        <v>320</v>
      </c>
      <c r="G2537" s="260"/>
      <c r="H2537" s="263">
        <v>2.5</v>
      </c>
      <c r="I2537" s="264"/>
      <c r="J2537" s="260"/>
      <c r="K2537" s="260"/>
      <c r="L2537" s="265"/>
      <c r="M2537" s="266"/>
      <c r="N2537" s="267"/>
      <c r="O2537" s="267"/>
      <c r="P2537" s="267"/>
      <c r="Q2537" s="267"/>
      <c r="R2537" s="267"/>
      <c r="S2537" s="267"/>
      <c r="T2537" s="268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69" t="s">
        <v>194</v>
      </c>
      <c r="AU2537" s="269" t="s">
        <v>84</v>
      </c>
      <c r="AV2537" s="15" t="s">
        <v>190</v>
      </c>
      <c r="AW2537" s="15" t="s">
        <v>36</v>
      </c>
      <c r="AX2537" s="15" t="s">
        <v>82</v>
      </c>
      <c r="AY2537" s="269" t="s">
        <v>183</v>
      </c>
    </row>
    <row r="2538" s="2" customFormat="1" ht="16.5" customHeight="1">
      <c r="A2538" s="40"/>
      <c r="B2538" s="41"/>
      <c r="C2538" s="215" t="s">
        <v>2571</v>
      </c>
      <c r="D2538" s="215" t="s">
        <v>185</v>
      </c>
      <c r="E2538" s="216" t="s">
        <v>2572</v>
      </c>
      <c r="F2538" s="217" t="s">
        <v>2573</v>
      </c>
      <c r="G2538" s="218" t="s">
        <v>188</v>
      </c>
      <c r="H2538" s="219">
        <v>30</v>
      </c>
      <c r="I2538" s="220"/>
      <c r="J2538" s="221">
        <f>ROUND(I2538*H2538,2)</f>
        <v>0</v>
      </c>
      <c r="K2538" s="217" t="s">
        <v>19</v>
      </c>
      <c r="L2538" s="46"/>
      <c r="M2538" s="222" t="s">
        <v>19</v>
      </c>
      <c r="N2538" s="223" t="s">
        <v>46</v>
      </c>
      <c r="O2538" s="86"/>
      <c r="P2538" s="224">
        <f>O2538*H2538</f>
        <v>0</v>
      </c>
      <c r="Q2538" s="224">
        <v>0.016379999999999999</v>
      </c>
      <c r="R2538" s="224">
        <f>Q2538*H2538</f>
        <v>0.49139999999999995</v>
      </c>
      <c r="S2538" s="224">
        <v>0</v>
      </c>
      <c r="T2538" s="225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26" t="s">
        <v>277</v>
      </c>
      <c r="AT2538" s="226" t="s">
        <v>185</v>
      </c>
      <c r="AU2538" s="226" t="s">
        <v>84</v>
      </c>
      <c r="AY2538" s="19" t="s">
        <v>183</v>
      </c>
      <c r="BE2538" s="227">
        <f>IF(N2538="základní",J2538,0)</f>
        <v>0</v>
      </c>
      <c r="BF2538" s="227">
        <f>IF(N2538="snížená",J2538,0)</f>
        <v>0</v>
      </c>
      <c r="BG2538" s="227">
        <f>IF(N2538="zákl. přenesená",J2538,0)</f>
        <v>0</v>
      </c>
      <c r="BH2538" s="227">
        <f>IF(N2538="sníž. přenesená",J2538,0)</f>
        <v>0</v>
      </c>
      <c r="BI2538" s="227">
        <f>IF(N2538="nulová",J2538,0)</f>
        <v>0</v>
      </c>
      <c r="BJ2538" s="19" t="s">
        <v>82</v>
      </c>
      <c r="BK2538" s="227">
        <f>ROUND(I2538*H2538,2)</f>
        <v>0</v>
      </c>
      <c r="BL2538" s="19" t="s">
        <v>277</v>
      </c>
      <c r="BM2538" s="226" t="s">
        <v>2574</v>
      </c>
    </row>
    <row r="2539" s="2" customFormat="1">
      <c r="A2539" s="40"/>
      <c r="B2539" s="41"/>
      <c r="C2539" s="42"/>
      <c r="D2539" s="235" t="s">
        <v>274</v>
      </c>
      <c r="E2539" s="42"/>
      <c r="F2539" s="255" t="s">
        <v>2575</v>
      </c>
      <c r="G2539" s="42"/>
      <c r="H2539" s="42"/>
      <c r="I2539" s="230"/>
      <c r="J2539" s="42"/>
      <c r="K2539" s="42"/>
      <c r="L2539" s="46"/>
      <c r="M2539" s="231"/>
      <c r="N2539" s="232"/>
      <c r="O2539" s="86"/>
      <c r="P2539" s="86"/>
      <c r="Q2539" s="86"/>
      <c r="R2539" s="86"/>
      <c r="S2539" s="86"/>
      <c r="T2539" s="87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T2539" s="19" t="s">
        <v>274</v>
      </c>
      <c r="AU2539" s="19" t="s">
        <v>84</v>
      </c>
    </row>
    <row r="2540" s="2" customFormat="1" ht="21.75" customHeight="1">
      <c r="A2540" s="40"/>
      <c r="B2540" s="41"/>
      <c r="C2540" s="215" t="s">
        <v>2576</v>
      </c>
      <c r="D2540" s="215" t="s">
        <v>185</v>
      </c>
      <c r="E2540" s="216" t="s">
        <v>2577</v>
      </c>
      <c r="F2540" s="217" t="s">
        <v>2578</v>
      </c>
      <c r="G2540" s="218" t="s">
        <v>188</v>
      </c>
      <c r="H2540" s="219">
        <v>2</v>
      </c>
      <c r="I2540" s="220"/>
      <c r="J2540" s="221">
        <f>ROUND(I2540*H2540,2)</f>
        <v>0</v>
      </c>
      <c r="K2540" s="217" t="s">
        <v>19</v>
      </c>
      <c r="L2540" s="46"/>
      <c r="M2540" s="222" t="s">
        <v>19</v>
      </c>
      <c r="N2540" s="223" t="s">
        <v>46</v>
      </c>
      <c r="O2540" s="86"/>
      <c r="P2540" s="224">
        <f>O2540*H2540</f>
        <v>0</v>
      </c>
      <c r="Q2540" s="224">
        <v>0.13835</v>
      </c>
      <c r="R2540" s="224">
        <f>Q2540*H2540</f>
        <v>0.2767</v>
      </c>
      <c r="S2540" s="224">
        <v>0</v>
      </c>
      <c r="T2540" s="225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26" t="s">
        <v>277</v>
      </c>
      <c r="AT2540" s="226" t="s">
        <v>185</v>
      </c>
      <c r="AU2540" s="226" t="s">
        <v>84</v>
      </c>
      <c r="AY2540" s="19" t="s">
        <v>183</v>
      </c>
      <c r="BE2540" s="227">
        <f>IF(N2540="základní",J2540,0)</f>
        <v>0</v>
      </c>
      <c r="BF2540" s="227">
        <f>IF(N2540="snížená",J2540,0)</f>
        <v>0</v>
      </c>
      <c r="BG2540" s="227">
        <f>IF(N2540="zákl. přenesená",J2540,0)</f>
        <v>0</v>
      </c>
      <c r="BH2540" s="227">
        <f>IF(N2540="sníž. přenesená",J2540,0)</f>
        <v>0</v>
      </c>
      <c r="BI2540" s="227">
        <f>IF(N2540="nulová",J2540,0)</f>
        <v>0</v>
      </c>
      <c r="BJ2540" s="19" t="s">
        <v>82</v>
      </c>
      <c r="BK2540" s="227">
        <f>ROUND(I2540*H2540,2)</f>
        <v>0</v>
      </c>
      <c r="BL2540" s="19" t="s">
        <v>277</v>
      </c>
      <c r="BM2540" s="226" t="s">
        <v>2579</v>
      </c>
    </row>
    <row r="2541" s="2" customFormat="1">
      <c r="A2541" s="40"/>
      <c r="B2541" s="41"/>
      <c r="C2541" s="42"/>
      <c r="D2541" s="235" t="s">
        <v>274</v>
      </c>
      <c r="E2541" s="42"/>
      <c r="F2541" s="255" t="s">
        <v>2580</v>
      </c>
      <c r="G2541" s="42"/>
      <c r="H2541" s="42"/>
      <c r="I2541" s="230"/>
      <c r="J2541" s="42"/>
      <c r="K2541" s="42"/>
      <c r="L2541" s="46"/>
      <c r="M2541" s="231"/>
      <c r="N2541" s="232"/>
      <c r="O2541" s="86"/>
      <c r="P2541" s="86"/>
      <c r="Q2541" s="86"/>
      <c r="R2541" s="86"/>
      <c r="S2541" s="86"/>
      <c r="T2541" s="87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9" t="s">
        <v>274</v>
      </c>
      <c r="AU2541" s="19" t="s">
        <v>84</v>
      </c>
    </row>
    <row r="2542" s="2" customFormat="1" ht="21.75" customHeight="1">
      <c r="A2542" s="40"/>
      <c r="B2542" s="41"/>
      <c r="C2542" s="215" t="s">
        <v>2581</v>
      </c>
      <c r="D2542" s="215" t="s">
        <v>185</v>
      </c>
      <c r="E2542" s="216" t="s">
        <v>2582</v>
      </c>
      <c r="F2542" s="217" t="s">
        <v>2583</v>
      </c>
      <c r="G2542" s="218" t="s">
        <v>188</v>
      </c>
      <c r="H2542" s="219">
        <v>1</v>
      </c>
      <c r="I2542" s="220"/>
      <c r="J2542" s="221">
        <f>ROUND(I2542*H2542,2)</f>
        <v>0</v>
      </c>
      <c r="K2542" s="217" t="s">
        <v>19</v>
      </c>
      <c r="L2542" s="46"/>
      <c r="M2542" s="222" t="s">
        <v>19</v>
      </c>
      <c r="N2542" s="223" t="s">
        <v>46</v>
      </c>
      <c r="O2542" s="86"/>
      <c r="P2542" s="224">
        <f>O2542*H2542</f>
        <v>0</v>
      </c>
      <c r="Q2542" s="224">
        <v>0.12444</v>
      </c>
      <c r="R2542" s="224">
        <f>Q2542*H2542</f>
        <v>0.12444</v>
      </c>
      <c r="S2542" s="224">
        <v>0</v>
      </c>
      <c r="T2542" s="225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26" t="s">
        <v>277</v>
      </c>
      <c r="AT2542" s="226" t="s">
        <v>185</v>
      </c>
      <c r="AU2542" s="226" t="s">
        <v>84</v>
      </c>
      <c r="AY2542" s="19" t="s">
        <v>183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19" t="s">
        <v>82</v>
      </c>
      <c r="BK2542" s="227">
        <f>ROUND(I2542*H2542,2)</f>
        <v>0</v>
      </c>
      <c r="BL2542" s="19" t="s">
        <v>277</v>
      </c>
      <c r="BM2542" s="226" t="s">
        <v>2584</v>
      </c>
    </row>
    <row r="2543" s="2" customFormat="1">
      <c r="A2543" s="40"/>
      <c r="B2543" s="41"/>
      <c r="C2543" s="42"/>
      <c r="D2543" s="235" t="s">
        <v>274</v>
      </c>
      <c r="E2543" s="42"/>
      <c r="F2543" s="255" t="s">
        <v>2585</v>
      </c>
      <c r="G2543" s="42"/>
      <c r="H2543" s="42"/>
      <c r="I2543" s="230"/>
      <c r="J2543" s="42"/>
      <c r="K2543" s="42"/>
      <c r="L2543" s="46"/>
      <c r="M2543" s="231"/>
      <c r="N2543" s="232"/>
      <c r="O2543" s="86"/>
      <c r="P2543" s="86"/>
      <c r="Q2543" s="86"/>
      <c r="R2543" s="86"/>
      <c r="S2543" s="86"/>
      <c r="T2543" s="87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T2543" s="19" t="s">
        <v>274</v>
      </c>
      <c r="AU2543" s="19" t="s">
        <v>84</v>
      </c>
    </row>
    <row r="2544" s="2" customFormat="1" ht="21.75" customHeight="1">
      <c r="A2544" s="40"/>
      <c r="B2544" s="41"/>
      <c r="C2544" s="215" t="s">
        <v>2586</v>
      </c>
      <c r="D2544" s="215" t="s">
        <v>185</v>
      </c>
      <c r="E2544" s="216" t="s">
        <v>2587</v>
      </c>
      <c r="F2544" s="217" t="s">
        <v>2588</v>
      </c>
      <c r="G2544" s="218" t="s">
        <v>188</v>
      </c>
      <c r="H2544" s="219">
        <v>1</v>
      </c>
      <c r="I2544" s="220"/>
      <c r="J2544" s="221">
        <f>ROUND(I2544*H2544,2)</f>
        <v>0</v>
      </c>
      <c r="K2544" s="217" t="s">
        <v>19</v>
      </c>
      <c r="L2544" s="46"/>
      <c r="M2544" s="222" t="s">
        <v>19</v>
      </c>
      <c r="N2544" s="223" t="s">
        <v>46</v>
      </c>
      <c r="O2544" s="86"/>
      <c r="P2544" s="224">
        <f>O2544*H2544</f>
        <v>0</v>
      </c>
      <c r="Q2544" s="224">
        <v>0.12444</v>
      </c>
      <c r="R2544" s="224">
        <f>Q2544*H2544</f>
        <v>0.12444</v>
      </c>
      <c r="S2544" s="224">
        <v>0</v>
      </c>
      <c r="T2544" s="225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26" t="s">
        <v>277</v>
      </c>
      <c r="AT2544" s="226" t="s">
        <v>185</v>
      </c>
      <c r="AU2544" s="226" t="s">
        <v>84</v>
      </c>
      <c r="AY2544" s="19" t="s">
        <v>183</v>
      </c>
      <c r="BE2544" s="227">
        <f>IF(N2544="základní",J2544,0)</f>
        <v>0</v>
      </c>
      <c r="BF2544" s="227">
        <f>IF(N2544="snížená",J2544,0)</f>
        <v>0</v>
      </c>
      <c r="BG2544" s="227">
        <f>IF(N2544="zákl. přenesená",J2544,0)</f>
        <v>0</v>
      </c>
      <c r="BH2544" s="227">
        <f>IF(N2544="sníž. přenesená",J2544,0)</f>
        <v>0</v>
      </c>
      <c r="BI2544" s="227">
        <f>IF(N2544="nulová",J2544,0)</f>
        <v>0</v>
      </c>
      <c r="BJ2544" s="19" t="s">
        <v>82</v>
      </c>
      <c r="BK2544" s="227">
        <f>ROUND(I2544*H2544,2)</f>
        <v>0</v>
      </c>
      <c r="BL2544" s="19" t="s">
        <v>277</v>
      </c>
      <c r="BM2544" s="226" t="s">
        <v>2589</v>
      </c>
    </row>
    <row r="2545" s="2" customFormat="1">
      <c r="A2545" s="40"/>
      <c r="B2545" s="41"/>
      <c r="C2545" s="42"/>
      <c r="D2545" s="235" t="s">
        <v>274</v>
      </c>
      <c r="E2545" s="42"/>
      <c r="F2545" s="255" t="s">
        <v>2585</v>
      </c>
      <c r="G2545" s="42"/>
      <c r="H2545" s="42"/>
      <c r="I2545" s="230"/>
      <c r="J2545" s="42"/>
      <c r="K2545" s="42"/>
      <c r="L2545" s="46"/>
      <c r="M2545" s="231"/>
      <c r="N2545" s="232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274</v>
      </c>
      <c r="AU2545" s="19" t="s">
        <v>84</v>
      </c>
    </row>
    <row r="2546" s="2" customFormat="1" ht="21.75" customHeight="1">
      <c r="A2546" s="40"/>
      <c r="B2546" s="41"/>
      <c r="C2546" s="215" t="s">
        <v>2590</v>
      </c>
      <c r="D2546" s="215" t="s">
        <v>185</v>
      </c>
      <c r="E2546" s="216" t="s">
        <v>2591</v>
      </c>
      <c r="F2546" s="217" t="s">
        <v>2592</v>
      </c>
      <c r="G2546" s="218" t="s">
        <v>188</v>
      </c>
      <c r="H2546" s="219">
        <v>2</v>
      </c>
      <c r="I2546" s="220"/>
      <c r="J2546" s="221">
        <f>ROUND(I2546*H2546,2)</f>
        <v>0</v>
      </c>
      <c r="K2546" s="217" t="s">
        <v>19</v>
      </c>
      <c r="L2546" s="46"/>
      <c r="M2546" s="222" t="s">
        <v>19</v>
      </c>
      <c r="N2546" s="223" t="s">
        <v>46</v>
      </c>
      <c r="O2546" s="86"/>
      <c r="P2546" s="224">
        <f>O2546*H2546</f>
        <v>0</v>
      </c>
      <c r="Q2546" s="224">
        <v>0.10156</v>
      </c>
      <c r="R2546" s="224">
        <f>Q2546*H2546</f>
        <v>0.20312</v>
      </c>
      <c r="S2546" s="224">
        <v>0</v>
      </c>
      <c r="T2546" s="225">
        <f>S2546*H2546</f>
        <v>0</v>
      </c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R2546" s="226" t="s">
        <v>277</v>
      </c>
      <c r="AT2546" s="226" t="s">
        <v>185</v>
      </c>
      <c r="AU2546" s="226" t="s">
        <v>84</v>
      </c>
      <c r="AY2546" s="19" t="s">
        <v>183</v>
      </c>
      <c r="BE2546" s="227">
        <f>IF(N2546="základní",J2546,0)</f>
        <v>0</v>
      </c>
      <c r="BF2546" s="227">
        <f>IF(N2546="snížená",J2546,0)</f>
        <v>0</v>
      </c>
      <c r="BG2546" s="227">
        <f>IF(N2546="zákl. přenesená",J2546,0)</f>
        <v>0</v>
      </c>
      <c r="BH2546" s="227">
        <f>IF(N2546="sníž. přenesená",J2546,0)</f>
        <v>0</v>
      </c>
      <c r="BI2546" s="227">
        <f>IF(N2546="nulová",J2546,0)</f>
        <v>0</v>
      </c>
      <c r="BJ2546" s="19" t="s">
        <v>82</v>
      </c>
      <c r="BK2546" s="227">
        <f>ROUND(I2546*H2546,2)</f>
        <v>0</v>
      </c>
      <c r="BL2546" s="19" t="s">
        <v>277</v>
      </c>
      <c r="BM2546" s="226" t="s">
        <v>2593</v>
      </c>
    </row>
    <row r="2547" s="2" customFormat="1">
      <c r="A2547" s="40"/>
      <c r="B2547" s="41"/>
      <c r="C2547" s="42"/>
      <c r="D2547" s="235" t="s">
        <v>274</v>
      </c>
      <c r="E2547" s="42"/>
      <c r="F2547" s="255" t="s">
        <v>2594</v>
      </c>
      <c r="G2547" s="42"/>
      <c r="H2547" s="42"/>
      <c r="I2547" s="230"/>
      <c r="J2547" s="42"/>
      <c r="K2547" s="42"/>
      <c r="L2547" s="46"/>
      <c r="M2547" s="231"/>
      <c r="N2547" s="232"/>
      <c r="O2547" s="86"/>
      <c r="P2547" s="86"/>
      <c r="Q2547" s="86"/>
      <c r="R2547" s="86"/>
      <c r="S2547" s="86"/>
      <c r="T2547" s="87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T2547" s="19" t="s">
        <v>274</v>
      </c>
      <c r="AU2547" s="19" t="s">
        <v>84</v>
      </c>
    </row>
    <row r="2548" s="2" customFormat="1" ht="16.5" customHeight="1">
      <c r="A2548" s="40"/>
      <c r="B2548" s="41"/>
      <c r="C2548" s="215" t="s">
        <v>2595</v>
      </c>
      <c r="D2548" s="215" t="s">
        <v>185</v>
      </c>
      <c r="E2548" s="216" t="s">
        <v>2596</v>
      </c>
      <c r="F2548" s="217" t="s">
        <v>2597</v>
      </c>
      <c r="G2548" s="218" t="s">
        <v>188</v>
      </c>
      <c r="H2548" s="219">
        <v>4</v>
      </c>
      <c r="I2548" s="220"/>
      <c r="J2548" s="221">
        <f>ROUND(I2548*H2548,2)</f>
        <v>0</v>
      </c>
      <c r="K2548" s="217" t="s">
        <v>19</v>
      </c>
      <c r="L2548" s="46"/>
      <c r="M2548" s="222" t="s">
        <v>19</v>
      </c>
      <c r="N2548" s="223" t="s">
        <v>46</v>
      </c>
      <c r="O2548" s="86"/>
      <c r="P2548" s="224">
        <f>O2548*H2548</f>
        <v>0</v>
      </c>
      <c r="Q2548" s="224">
        <v>0.10918</v>
      </c>
      <c r="R2548" s="224">
        <f>Q2548*H2548</f>
        <v>0.43672</v>
      </c>
      <c r="S2548" s="224">
        <v>0</v>
      </c>
      <c r="T2548" s="225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26" t="s">
        <v>277</v>
      </c>
      <c r="AT2548" s="226" t="s">
        <v>185</v>
      </c>
      <c r="AU2548" s="226" t="s">
        <v>84</v>
      </c>
      <c r="AY2548" s="19" t="s">
        <v>183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19" t="s">
        <v>82</v>
      </c>
      <c r="BK2548" s="227">
        <f>ROUND(I2548*H2548,2)</f>
        <v>0</v>
      </c>
      <c r="BL2548" s="19" t="s">
        <v>277</v>
      </c>
      <c r="BM2548" s="226" t="s">
        <v>2598</v>
      </c>
    </row>
    <row r="2549" s="2" customFormat="1">
      <c r="A2549" s="40"/>
      <c r="B2549" s="41"/>
      <c r="C2549" s="42"/>
      <c r="D2549" s="235" t="s">
        <v>274</v>
      </c>
      <c r="E2549" s="42"/>
      <c r="F2549" s="255" t="s">
        <v>2599</v>
      </c>
      <c r="G2549" s="42"/>
      <c r="H2549" s="42"/>
      <c r="I2549" s="230"/>
      <c r="J2549" s="42"/>
      <c r="K2549" s="42"/>
      <c r="L2549" s="46"/>
      <c r="M2549" s="231"/>
      <c r="N2549" s="232"/>
      <c r="O2549" s="86"/>
      <c r="P2549" s="86"/>
      <c r="Q2549" s="86"/>
      <c r="R2549" s="86"/>
      <c r="S2549" s="86"/>
      <c r="T2549" s="87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9" t="s">
        <v>274</v>
      </c>
      <c r="AU2549" s="19" t="s">
        <v>84</v>
      </c>
    </row>
    <row r="2550" s="2" customFormat="1" ht="16.5" customHeight="1">
      <c r="A2550" s="40"/>
      <c r="B2550" s="41"/>
      <c r="C2550" s="215" t="s">
        <v>2600</v>
      </c>
      <c r="D2550" s="215" t="s">
        <v>185</v>
      </c>
      <c r="E2550" s="216" t="s">
        <v>2601</v>
      </c>
      <c r="F2550" s="217" t="s">
        <v>2602</v>
      </c>
      <c r="G2550" s="218" t="s">
        <v>188</v>
      </c>
      <c r="H2550" s="219">
        <v>2</v>
      </c>
      <c r="I2550" s="220"/>
      <c r="J2550" s="221">
        <f>ROUND(I2550*H2550,2)</f>
        <v>0</v>
      </c>
      <c r="K2550" s="217" t="s">
        <v>19</v>
      </c>
      <c r="L2550" s="46"/>
      <c r="M2550" s="222" t="s">
        <v>19</v>
      </c>
      <c r="N2550" s="223" t="s">
        <v>46</v>
      </c>
      <c r="O2550" s="86"/>
      <c r="P2550" s="224">
        <f>O2550*H2550</f>
        <v>0</v>
      </c>
      <c r="Q2550" s="224">
        <v>0.039469999999999998</v>
      </c>
      <c r="R2550" s="224">
        <f>Q2550*H2550</f>
        <v>0.078939999999999996</v>
      </c>
      <c r="S2550" s="224">
        <v>0</v>
      </c>
      <c r="T2550" s="225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26" t="s">
        <v>277</v>
      </c>
      <c r="AT2550" s="226" t="s">
        <v>185</v>
      </c>
      <c r="AU2550" s="226" t="s">
        <v>84</v>
      </c>
      <c r="AY2550" s="19" t="s">
        <v>183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19" t="s">
        <v>82</v>
      </c>
      <c r="BK2550" s="227">
        <f>ROUND(I2550*H2550,2)</f>
        <v>0</v>
      </c>
      <c r="BL2550" s="19" t="s">
        <v>277</v>
      </c>
      <c r="BM2550" s="226" t="s">
        <v>2603</v>
      </c>
    </row>
    <row r="2551" s="2" customFormat="1">
      <c r="A2551" s="40"/>
      <c r="B2551" s="41"/>
      <c r="C2551" s="42"/>
      <c r="D2551" s="235" t="s">
        <v>274</v>
      </c>
      <c r="E2551" s="42"/>
      <c r="F2551" s="255" t="s">
        <v>2604</v>
      </c>
      <c r="G2551" s="42"/>
      <c r="H2551" s="42"/>
      <c r="I2551" s="230"/>
      <c r="J2551" s="42"/>
      <c r="K2551" s="42"/>
      <c r="L2551" s="46"/>
      <c r="M2551" s="231"/>
      <c r="N2551" s="232"/>
      <c r="O2551" s="86"/>
      <c r="P2551" s="86"/>
      <c r="Q2551" s="86"/>
      <c r="R2551" s="86"/>
      <c r="S2551" s="86"/>
      <c r="T2551" s="87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T2551" s="19" t="s">
        <v>274</v>
      </c>
      <c r="AU2551" s="19" t="s">
        <v>84</v>
      </c>
    </row>
    <row r="2552" s="2" customFormat="1" ht="16.5" customHeight="1">
      <c r="A2552" s="40"/>
      <c r="B2552" s="41"/>
      <c r="C2552" s="215" t="s">
        <v>2605</v>
      </c>
      <c r="D2552" s="215" t="s">
        <v>185</v>
      </c>
      <c r="E2552" s="216" t="s">
        <v>2606</v>
      </c>
      <c r="F2552" s="217" t="s">
        <v>2607</v>
      </c>
      <c r="G2552" s="218" t="s">
        <v>188</v>
      </c>
      <c r="H2552" s="219">
        <v>1</v>
      </c>
      <c r="I2552" s="220"/>
      <c r="J2552" s="221">
        <f>ROUND(I2552*H2552,2)</f>
        <v>0</v>
      </c>
      <c r="K2552" s="217" t="s">
        <v>19</v>
      </c>
      <c r="L2552" s="46"/>
      <c r="M2552" s="222" t="s">
        <v>19</v>
      </c>
      <c r="N2552" s="223" t="s">
        <v>46</v>
      </c>
      <c r="O2552" s="86"/>
      <c r="P2552" s="224">
        <f>O2552*H2552</f>
        <v>0</v>
      </c>
      <c r="Q2552" s="224">
        <v>1.1072200000000001</v>
      </c>
      <c r="R2552" s="224">
        <f>Q2552*H2552</f>
        <v>1.1072200000000001</v>
      </c>
      <c r="S2552" s="224">
        <v>0</v>
      </c>
      <c r="T2552" s="225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26" t="s">
        <v>277</v>
      </c>
      <c r="AT2552" s="226" t="s">
        <v>185</v>
      </c>
      <c r="AU2552" s="226" t="s">
        <v>84</v>
      </c>
      <c r="AY2552" s="19" t="s">
        <v>183</v>
      </c>
      <c r="BE2552" s="227">
        <f>IF(N2552="základní",J2552,0)</f>
        <v>0</v>
      </c>
      <c r="BF2552" s="227">
        <f>IF(N2552="snížená",J2552,0)</f>
        <v>0</v>
      </c>
      <c r="BG2552" s="227">
        <f>IF(N2552="zákl. přenesená",J2552,0)</f>
        <v>0</v>
      </c>
      <c r="BH2552" s="227">
        <f>IF(N2552="sníž. přenesená",J2552,0)</f>
        <v>0</v>
      </c>
      <c r="BI2552" s="227">
        <f>IF(N2552="nulová",J2552,0)</f>
        <v>0</v>
      </c>
      <c r="BJ2552" s="19" t="s">
        <v>82</v>
      </c>
      <c r="BK2552" s="227">
        <f>ROUND(I2552*H2552,2)</f>
        <v>0</v>
      </c>
      <c r="BL2552" s="19" t="s">
        <v>277</v>
      </c>
      <c r="BM2552" s="226" t="s">
        <v>2608</v>
      </c>
    </row>
    <row r="2553" s="2" customFormat="1">
      <c r="A2553" s="40"/>
      <c r="B2553" s="41"/>
      <c r="C2553" s="42"/>
      <c r="D2553" s="235" t="s">
        <v>274</v>
      </c>
      <c r="E2553" s="42"/>
      <c r="F2553" s="255" t="s">
        <v>2609</v>
      </c>
      <c r="G2553" s="42"/>
      <c r="H2553" s="42"/>
      <c r="I2553" s="230"/>
      <c r="J2553" s="42"/>
      <c r="K2553" s="42"/>
      <c r="L2553" s="46"/>
      <c r="M2553" s="231"/>
      <c r="N2553" s="232"/>
      <c r="O2553" s="86"/>
      <c r="P2553" s="86"/>
      <c r="Q2553" s="86"/>
      <c r="R2553" s="86"/>
      <c r="S2553" s="86"/>
      <c r="T2553" s="87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T2553" s="19" t="s">
        <v>274</v>
      </c>
      <c r="AU2553" s="19" t="s">
        <v>84</v>
      </c>
    </row>
    <row r="2554" s="2" customFormat="1" ht="21.75" customHeight="1">
      <c r="A2554" s="40"/>
      <c r="B2554" s="41"/>
      <c r="C2554" s="215" t="s">
        <v>2610</v>
      </c>
      <c r="D2554" s="215" t="s">
        <v>185</v>
      </c>
      <c r="E2554" s="216" t="s">
        <v>2611</v>
      </c>
      <c r="F2554" s="217" t="s">
        <v>2612</v>
      </c>
      <c r="G2554" s="218" t="s">
        <v>188</v>
      </c>
      <c r="H2554" s="219">
        <v>8</v>
      </c>
      <c r="I2554" s="220"/>
      <c r="J2554" s="221">
        <f>ROUND(I2554*H2554,2)</f>
        <v>0</v>
      </c>
      <c r="K2554" s="217" t="s">
        <v>19</v>
      </c>
      <c r="L2554" s="46"/>
      <c r="M2554" s="222" t="s">
        <v>19</v>
      </c>
      <c r="N2554" s="223" t="s">
        <v>46</v>
      </c>
      <c r="O2554" s="86"/>
      <c r="P2554" s="224">
        <f>O2554*H2554</f>
        <v>0</v>
      </c>
      <c r="Q2554" s="224">
        <v>0.43607000000000001</v>
      </c>
      <c r="R2554" s="224">
        <f>Q2554*H2554</f>
        <v>3.4885600000000001</v>
      </c>
      <c r="S2554" s="224">
        <v>0</v>
      </c>
      <c r="T2554" s="225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26" t="s">
        <v>277</v>
      </c>
      <c r="AT2554" s="226" t="s">
        <v>185</v>
      </c>
      <c r="AU2554" s="226" t="s">
        <v>84</v>
      </c>
      <c r="AY2554" s="19" t="s">
        <v>183</v>
      </c>
      <c r="BE2554" s="227">
        <f>IF(N2554="základní",J2554,0)</f>
        <v>0</v>
      </c>
      <c r="BF2554" s="227">
        <f>IF(N2554="snížená",J2554,0)</f>
        <v>0</v>
      </c>
      <c r="BG2554" s="227">
        <f>IF(N2554="zákl. přenesená",J2554,0)</f>
        <v>0</v>
      </c>
      <c r="BH2554" s="227">
        <f>IF(N2554="sníž. přenesená",J2554,0)</f>
        <v>0</v>
      </c>
      <c r="BI2554" s="227">
        <f>IF(N2554="nulová",J2554,0)</f>
        <v>0</v>
      </c>
      <c r="BJ2554" s="19" t="s">
        <v>82</v>
      </c>
      <c r="BK2554" s="227">
        <f>ROUND(I2554*H2554,2)</f>
        <v>0</v>
      </c>
      <c r="BL2554" s="19" t="s">
        <v>277</v>
      </c>
      <c r="BM2554" s="226" t="s">
        <v>2613</v>
      </c>
    </row>
    <row r="2555" s="2" customFormat="1">
      <c r="A2555" s="40"/>
      <c r="B2555" s="41"/>
      <c r="C2555" s="42"/>
      <c r="D2555" s="235" t="s">
        <v>274</v>
      </c>
      <c r="E2555" s="42"/>
      <c r="F2555" s="255" t="s">
        <v>2614</v>
      </c>
      <c r="G2555" s="42"/>
      <c r="H2555" s="42"/>
      <c r="I2555" s="230"/>
      <c r="J2555" s="42"/>
      <c r="K2555" s="42"/>
      <c r="L2555" s="46"/>
      <c r="M2555" s="231"/>
      <c r="N2555" s="232"/>
      <c r="O2555" s="86"/>
      <c r="P2555" s="86"/>
      <c r="Q2555" s="86"/>
      <c r="R2555" s="86"/>
      <c r="S2555" s="86"/>
      <c r="T2555" s="87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T2555" s="19" t="s">
        <v>274</v>
      </c>
      <c r="AU2555" s="19" t="s">
        <v>84</v>
      </c>
    </row>
    <row r="2556" s="2" customFormat="1" ht="21.75" customHeight="1">
      <c r="A2556" s="40"/>
      <c r="B2556" s="41"/>
      <c r="C2556" s="215" t="s">
        <v>2615</v>
      </c>
      <c r="D2556" s="215" t="s">
        <v>185</v>
      </c>
      <c r="E2556" s="216" t="s">
        <v>2616</v>
      </c>
      <c r="F2556" s="217" t="s">
        <v>2617</v>
      </c>
      <c r="G2556" s="218" t="s">
        <v>188</v>
      </c>
      <c r="H2556" s="219">
        <v>4</v>
      </c>
      <c r="I2556" s="220"/>
      <c r="J2556" s="221">
        <f>ROUND(I2556*H2556,2)</f>
        <v>0</v>
      </c>
      <c r="K2556" s="217" t="s">
        <v>19</v>
      </c>
      <c r="L2556" s="46"/>
      <c r="M2556" s="222" t="s">
        <v>19</v>
      </c>
      <c r="N2556" s="223" t="s">
        <v>46</v>
      </c>
      <c r="O2556" s="86"/>
      <c r="P2556" s="224">
        <f>O2556*H2556</f>
        <v>0</v>
      </c>
      <c r="Q2556" s="224">
        <v>0.44196000000000002</v>
      </c>
      <c r="R2556" s="224">
        <f>Q2556*H2556</f>
        <v>1.7678400000000001</v>
      </c>
      <c r="S2556" s="224">
        <v>0</v>
      </c>
      <c r="T2556" s="225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26" t="s">
        <v>277</v>
      </c>
      <c r="AT2556" s="226" t="s">
        <v>185</v>
      </c>
      <c r="AU2556" s="226" t="s">
        <v>84</v>
      </c>
      <c r="AY2556" s="19" t="s">
        <v>183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19" t="s">
        <v>82</v>
      </c>
      <c r="BK2556" s="227">
        <f>ROUND(I2556*H2556,2)</f>
        <v>0</v>
      </c>
      <c r="BL2556" s="19" t="s">
        <v>277</v>
      </c>
      <c r="BM2556" s="226" t="s">
        <v>2618</v>
      </c>
    </row>
    <row r="2557" s="2" customFormat="1">
      <c r="A2557" s="40"/>
      <c r="B2557" s="41"/>
      <c r="C2557" s="42"/>
      <c r="D2557" s="235" t="s">
        <v>274</v>
      </c>
      <c r="E2557" s="42"/>
      <c r="F2557" s="255" t="s">
        <v>2619</v>
      </c>
      <c r="G2557" s="42"/>
      <c r="H2557" s="42"/>
      <c r="I2557" s="230"/>
      <c r="J2557" s="42"/>
      <c r="K2557" s="42"/>
      <c r="L2557" s="46"/>
      <c r="M2557" s="231"/>
      <c r="N2557" s="232"/>
      <c r="O2557" s="86"/>
      <c r="P2557" s="86"/>
      <c r="Q2557" s="86"/>
      <c r="R2557" s="86"/>
      <c r="S2557" s="86"/>
      <c r="T2557" s="87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9" t="s">
        <v>274</v>
      </c>
      <c r="AU2557" s="19" t="s">
        <v>84</v>
      </c>
    </row>
    <row r="2558" s="2" customFormat="1" ht="21.75" customHeight="1">
      <c r="A2558" s="40"/>
      <c r="B2558" s="41"/>
      <c r="C2558" s="215" t="s">
        <v>2620</v>
      </c>
      <c r="D2558" s="215" t="s">
        <v>185</v>
      </c>
      <c r="E2558" s="216" t="s">
        <v>2621</v>
      </c>
      <c r="F2558" s="217" t="s">
        <v>2622</v>
      </c>
      <c r="G2558" s="218" t="s">
        <v>188</v>
      </c>
      <c r="H2558" s="219">
        <v>1</v>
      </c>
      <c r="I2558" s="220"/>
      <c r="J2558" s="221">
        <f>ROUND(I2558*H2558,2)</f>
        <v>0</v>
      </c>
      <c r="K2558" s="217" t="s">
        <v>19</v>
      </c>
      <c r="L2558" s="46"/>
      <c r="M2558" s="222" t="s">
        <v>19</v>
      </c>
      <c r="N2558" s="223" t="s">
        <v>46</v>
      </c>
      <c r="O2558" s="86"/>
      <c r="P2558" s="224">
        <f>O2558*H2558</f>
        <v>0</v>
      </c>
      <c r="Q2558" s="224">
        <v>0.46451999999999999</v>
      </c>
      <c r="R2558" s="224">
        <f>Q2558*H2558</f>
        <v>0.46451999999999999</v>
      </c>
      <c r="S2558" s="224">
        <v>0</v>
      </c>
      <c r="T2558" s="225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26" t="s">
        <v>277</v>
      </c>
      <c r="AT2558" s="226" t="s">
        <v>185</v>
      </c>
      <c r="AU2558" s="226" t="s">
        <v>84</v>
      </c>
      <c r="AY2558" s="19" t="s">
        <v>183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19" t="s">
        <v>82</v>
      </c>
      <c r="BK2558" s="227">
        <f>ROUND(I2558*H2558,2)</f>
        <v>0</v>
      </c>
      <c r="BL2558" s="19" t="s">
        <v>277</v>
      </c>
      <c r="BM2558" s="226" t="s">
        <v>2623</v>
      </c>
    </row>
    <row r="2559" s="2" customFormat="1">
      <c r="A2559" s="40"/>
      <c r="B2559" s="41"/>
      <c r="C2559" s="42"/>
      <c r="D2559" s="235" t="s">
        <v>274</v>
      </c>
      <c r="E2559" s="42"/>
      <c r="F2559" s="255" t="s">
        <v>2624</v>
      </c>
      <c r="G2559" s="42"/>
      <c r="H2559" s="42"/>
      <c r="I2559" s="230"/>
      <c r="J2559" s="42"/>
      <c r="K2559" s="42"/>
      <c r="L2559" s="46"/>
      <c r="M2559" s="231"/>
      <c r="N2559" s="232"/>
      <c r="O2559" s="86"/>
      <c r="P2559" s="86"/>
      <c r="Q2559" s="86"/>
      <c r="R2559" s="86"/>
      <c r="S2559" s="86"/>
      <c r="T2559" s="87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T2559" s="19" t="s">
        <v>274</v>
      </c>
      <c r="AU2559" s="19" t="s">
        <v>84</v>
      </c>
    </row>
    <row r="2560" s="2" customFormat="1" ht="21.75" customHeight="1">
      <c r="A2560" s="40"/>
      <c r="B2560" s="41"/>
      <c r="C2560" s="215" t="s">
        <v>2625</v>
      </c>
      <c r="D2560" s="215" t="s">
        <v>185</v>
      </c>
      <c r="E2560" s="216" t="s">
        <v>2626</v>
      </c>
      <c r="F2560" s="217" t="s">
        <v>2627</v>
      </c>
      <c r="G2560" s="218" t="s">
        <v>188</v>
      </c>
      <c r="H2560" s="219">
        <v>1</v>
      </c>
      <c r="I2560" s="220"/>
      <c r="J2560" s="221">
        <f>ROUND(I2560*H2560,2)</f>
        <v>0</v>
      </c>
      <c r="K2560" s="217" t="s">
        <v>19</v>
      </c>
      <c r="L2560" s="46"/>
      <c r="M2560" s="222" t="s">
        <v>19</v>
      </c>
      <c r="N2560" s="223" t="s">
        <v>46</v>
      </c>
      <c r="O2560" s="86"/>
      <c r="P2560" s="224">
        <f>O2560*H2560</f>
        <v>0</v>
      </c>
      <c r="Q2560" s="224">
        <v>0.38865</v>
      </c>
      <c r="R2560" s="224">
        <f>Q2560*H2560</f>
        <v>0.38865</v>
      </c>
      <c r="S2560" s="224">
        <v>0</v>
      </c>
      <c r="T2560" s="225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26" t="s">
        <v>277</v>
      </c>
      <c r="AT2560" s="226" t="s">
        <v>185</v>
      </c>
      <c r="AU2560" s="226" t="s">
        <v>84</v>
      </c>
      <c r="AY2560" s="19" t="s">
        <v>183</v>
      </c>
      <c r="BE2560" s="227">
        <f>IF(N2560="základní",J2560,0)</f>
        <v>0</v>
      </c>
      <c r="BF2560" s="227">
        <f>IF(N2560="snížená",J2560,0)</f>
        <v>0</v>
      </c>
      <c r="BG2560" s="227">
        <f>IF(N2560="zákl. přenesená",J2560,0)</f>
        <v>0</v>
      </c>
      <c r="BH2560" s="227">
        <f>IF(N2560="sníž. přenesená",J2560,0)</f>
        <v>0</v>
      </c>
      <c r="BI2560" s="227">
        <f>IF(N2560="nulová",J2560,0)</f>
        <v>0</v>
      </c>
      <c r="BJ2560" s="19" t="s">
        <v>82</v>
      </c>
      <c r="BK2560" s="227">
        <f>ROUND(I2560*H2560,2)</f>
        <v>0</v>
      </c>
      <c r="BL2560" s="19" t="s">
        <v>277</v>
      </c>
      <c r="BM2560" s="226" t="s">
        <v>2628</v>
      </c>
    </row>
    <row r="2561" s="2" customFormat="1">
      <c r="A2561" s="40"/>
      <c r="B2561" s="41"/>
      <c r="C2561" s="42"/>
      <c r="D2561" s="235" t="s">
        <v>274</v>
      </c>
      <c r="E2561" s="42"/>
      <c r="F2561" s="255" t="s">
        <v>2629</v>
      </c>
      <c r="G2561" s="42"/>
      <c r="H2561" s="42"/>
      <c r="I2561" s="230"/>
      <c r="J2561" s="42"/>
      <c r="K2561" s="42"/>
      <c r="L2561" s="46"/>
      <c r="M2561" s="231"/>
      <c r="N2561" s="232"/>
      <c r="O2561" s="86"/>
      <c r="P2561" s="86"/>
      <c r="Q2561" s="86"/>
      <c r="R2561" s="86"/>
      <c r="S2561" s="86"/>
      <c r="T2561" s="87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9" t="s">
        <v>274</v>
      </c>
      <c r="AU2561" s="19" t="s">
        <v>84</v>
      </c>
    </row>
    <row r="2562" s="2" customFormat="1" ht="21.75" customHeight="1">
      <c r="A2562" s="40"/>
      <c r="B2562" s="41"/>
      <c r="C2562" s="215" t="s">
        <v>2630</v>
      </c>
      <c r="D2562" s="215" t="s">
        <v>185</v>
      </c>
      <c r="E2562" s="216" t="s">
        <v>2631</v>
      </c>
      <c r="F2562" s="217" t="s">
        <v>2632</v>
      </c>
      <c r="G2562" s="218" t="s">
        <v>188</v>
      </c>
      <c r="H2562" s="219">
        <v>1</v>
      </c>
      <c r="I2562" s="220"/>
      <c r="J2562" s="221">
        <f>ROUND(I2562*H2562,2)</f>
        <v>0</v>
      </c>
      <c r="K2562" s="217" t="s">
        <v>19</v>
      </c>
      <c r="L2562" s="46"/>
      <c r="M2562" s="222" t="s">
        <v>19</v>
      </c>
      <c r="N2562" s="223" t="s">
        <v>46</v>
      </c>
      <c r="O2562" s="86"/>
      <c r="P2562" s="224">
        <f>O2562*H2562</f>
        <v>0</v>
      </c>
      <c r="Q2562" s="224">
        <v>0.43512000000000001</v>
      </c>
      <c r="R2562" s="224">
        <f>Q2562*H2562</f>
        <v>0.43512000000000001</v>
      </c>
      <c r="S2562" s="224">
        <v>0</v>
      </c>
      <c r="T2562" s="225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26" t="s">
        <v>277</v>
      </c>
      <c r="AT2562" s="226" t="s">
        <v>185</v>
      </c>
      <c r="AU2562" s="226" t="s">
        <v>84</v>
      </c>
      <c r="AY2562" s="19" t="s">
        <v>183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19" t="s">
        <v>82</v>
      </c>
      <c r="BK2562" s="227">
        <f>ROUND(I2562*H2562,2)</f>
        <v>0</v>
      </c>
      <c r="BL2562" s="19" t="s">
        <v>277</v>
      </c>
      <c r="BM2562" s="226" t="s">
        <v>2633</v>
      </c>
    </row>
    <row r="2563" s="2" customFormat="1">
      <c r="A2563" s="40"/>
      <c r="B2563" s="41"/>
      <c r="C2563" s="42"/>
      <c r="D2563" s="235" t="s">
        <v>274</v>
      </c>
      <c r="E2563" s="42"/>
      <c r="F2563" s="255" t="s">
        <v>2634</v>
      </c>
      <c r="G2563" s="42"/>
      <c r="H2563" s="42"/>
      <c r="I2563" s="230"/>
      <c r="J2563" s="42"/>
      <c r="K2563" s="42"/>
      <c r="L2563" s="46"/>
      <c r="M2563" s="231"/>
      <c r="N2563" s="232"/>
      <c r="O2563" s="86"/>
      <c r="P2563" s="86"/>
      <c r="Q2563" s="86"/>
      <c r="R2563" s="86"/>
      <c r="S2563" s="86"/>
      <c r="T2563" s="87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9" t="s">
        <v>274</v>
      </c>
      <c r="AU2563" s="19" t="s">
        <v>84</v>
      </c>
    </row>
    <row r="2564" s="2" customFormat="1" ht="21.75" customHeight="1">
      <c r="A2564" s="40"/>
      <c r="B2564" s="41"/>
      <c r="C2564" s="215" t="s">
        <v>2635</v>
      </c>
      <c r="D2564" s="215" t="s">
        <v>185</v>
      </c>
      <c r="E2564" s="216" t="s">
        <v>2636</v>
      </c>
      <c r="F2564" s="217" t="s">
        <v>2637</v>
      </c>
      <c r="G2564" s="218" t="s">
        <v>188</v>
      </c>
      <c r="H2564" s="219">
        <v>1</v>
      </c>
      <c r="I2564" s="220"/>
      <c r="J2564" s="221">
        <f>ROUND(I2564*H2564,2)</f>
        <v>0</v>
      </c>
      <c r="K2564" s="217" t="s">
        <v>19</v>
      </c>
      <c r="L2564" s="46"/>
      <c r="M2564" s="222" t="s">
        <v>19</v>
      </c>
      <c r="N2564" s="223" t="s">
        <v>46</v>
      </c>
      <c r="O2564" s="86"/>
      <c r="P2564" s="224">
        <f>O2564*H2564</f>
        <v>0</v>
      </c>
      <c r="Q2564" s="224">
        <v>0.35460000000000003</v>
      </c>
      <c r="R2564" s="224">
        <f>Q2564*H2564</f>
        <v>0.35460000000000003</v>
      </c>
      <c r="S2564" s="224">
        <v>0</v>
      </c>
      <c r="T2564" s="225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26" t="s">
        <v>277</v>
      </c>
      <c r="AT2564" s="226" t="s">
        <v>185</v>
      </c>
      <c r="AU2564" s="226" t="s">
        <v>84</v>
      </c>
      <c r="AY2564" s="19" t="s">
        <v>183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19" t="s">
        <v>82</v>
      </c>
      <c r="BK2564" s="227">
        <f>ROUND(I2564*H2564,2)</f>
        <v>0</v>
      </c>
      <c r="BL2564" s="19" t="s">
        <v>277</v>
      </c>
      <c r="BM2564" s="226" t="s">
        <v>2638</v>
      </c>
    </row>
    <row r="2565" s="2" customFormat="1">
      <c r="A2565" s="40"/>
      <c r="B2565" s="41"/>
      <c r="C2565" s="42"/>
      <c r="D2565" s="235" t="s">
        <v>274</v>
      </c>
      <c r="E2565" s="42"/>
      <c r="F2565" s="255" t="s">
        <v>2639</v>
      </c>
      <c r="G2565" s="42"/>
      <c r="H2565" s="42"/>
      <c r="I2565" s="230"/>
      <c r="J2565" s="42"/>
      <c r="K2565" s="42"/>
      <c r="L2565" s="46"/>
      <c r="M2565" s="231"/>
      <c r="N2565" s="232"/>
      <c r="O2565" s="86"/>
      <c r="P2565" s="86"/>
      <c r="Q2565" s="86"/>
      <c r="R2565" s="86"/>
      <c r="S2565" s="86"/>
      <c r="T2565" s="87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9" t="s">
        <v>274</v>
      </c>
      <c r="AU2565" s="19" t="s">
        <v>84</v>
      </c>
    </row>
    <row r="2566" s="2" customFormat="1" ht="21.75" customHeight="1">
      <c r="A2566" s="40"/>
      <c r="B2566" s="41"/>
      <c r="C2566" s="215" t="s">
        <v>2640</v>
      </c>
      <c r="D2566" s="215" t="s">
        <v>185</v>
      </c>
      <c r="E2566" s="216" t="s">
        <v>2641</v>
      </c>
      <c r="F2566" s="217" t="s">
        <v>2642</v>
      </c>
      <c r="G2566" s="218" t="s">
        <v>188</v>
      </c>
      <c r="H2566" s="219">
        <v>1</v>
      </c>
      <c r="I2566" s="220"/>
      <c r="J2566" s="221">
        <f>ROUND(I2566*H2566,2)</f>
        <v>0</v>
      </c>
      <c r="K2566" s="217" t="s">
        <v>19</v>
      </c>
      <c r="L2566" s="46"/>
      <c r="M2566" s="222" t="s">
        <v>19</v>
      </c>
      <c r="N2566" s="223" t="s">
        <v>46</v>
      </c>
      <c r="O2566" s="86"/>
      <c r="P2566" s="224">
        <f>O2566*H2566</f>
        <v>0</v>
      </c>
      <c r="Q2566" s="224">
        <v>0.30223</v>
      </c>
      <c r="R2566" s="224">
        <f>Q2566*H2566</f>
        <v>0.30223</v>
      </c>
      <c r="S2566" s="224">
        <v>0</v>
      </c>
      <c r="T2566" s="225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26" t="s">
        <v>277</v>
      </c>
      <c r="AT2566" s="226" t="s">
        <v>185</v>
      </c>
      <c r="AU2566" s="226" t="s">
        <v>84</v>
      </c>
      <c r="AY2566" s="19" t="s">
        <v>183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19" t="s">
        <v>82</v>
      </c>
      <c r="BK2566" s="227">
        <f>ROUND(I2566*H2566,2)</f>
        <v>0</v>
      </c>
      <c r="BL2566" s="19" t="s">
        <v>277</v>
      </c>
      <c r="BM2566" s="226" t="s">
        <v>2643</v>
      </c>
    </row>
    <row r="2567" s="2" customFormat="1">
      <c r="A2567" s="40"/>
      <c r="B2567" s="41"/>
      <c r="C2567" s="42"/>
      <c r="D2567" s="235" t="s">
        <v>274</v>
      </c>
      <c r="E2567" s="42"/>
      <c r="F2567" s="255" t="s">
        <v>2644</v>
      </c>
      <c r="G2567" s="42"/>
      <c r="H2567" s="42"/>
      <c r="I2567" s="230"/>
      <c r="J2567" s="42"/>
      <c r="K2567" s="42"/>
      <c r="L2567" s="46"/>
      <c r="M2567" s="231"/>
      <c r="N2567" s="232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274</v>
      </c>
      <c r="AU2567" s="19" t="s">
        <v>84</v>
      </c>
    </row>
    <row r="2568" s="2" customFormat="1" ht="21.75" customHeight="1">
      <c r="A2568" s="40"/>
      <c r="B2568" s="41"/>
      <c r="C2568" s="215" t="s">
        <v>2645</v>
      </c>
      <c r="D2568" s="215" t="s">
        <v>185</v>
      </c>
      <c r="E2568" s="216" t="s">
        <v>2646</v>
      </c>
      <c r="F2568" s="217" t="s">
        <v>2647</v>
      </c>
      <c r="G2568" s="218" t="s">
        <v>188</v>
      </c>
      <c r="H2568" s="219">
        <v>1</v>
      </c>
      <c r="I2568" s="220"/>
      <c r="J2568" s="221">
        <f>ROUND(I2568*H2568,2)</f>
        <v>0</v>
      </c>
      <c r="K2568" s="217" t="s">
        <v>19</v>
      </c>
      <c r="L2568" s="46"/>
      <c r="M2568" s="222" t="s">
        <v>19</v>
      </c>
      <c r="N2568" s="223" t="s">
        <v>46</v>
      </c>
      <c r="O2568" s="86"/>
      <c r="P2568" s="224">
        <f>O2568*H2568</f>
        <v>0</v>
      </c>
      <c r="Q2568" s="224">
        <v>0.30223</v>
      </c>
      <c r="R2568" s="224">
        <f>Q2568*H2568</f>
        <v>0.30223</v>
      </c>
      <c r="S2568" s="224">
        <v>0</v>
      </c>
      <c r="T2568" s="225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26" t="s">
        <v>277</v>
      </c>
      <c r="AT2568" s="226" t="s">
        <v>185</v>
      </c>
      <c r="AU2568" s="226" t="s">
        <v>84</v>
      </c>
      <c r="AY2568" s="19" t="s">
        <v>183</v>
      </c>
      <c r="BE2568" s="227">
        <f>IF(N2568="základní",J2568,0)</f>
        <v>0</v>
      </c>
      <c r="BF2568" s="227">
        <f>IF(N2568="snížená",J2568,0)</f>
        <v>0</v>
      </c>
      <c r="BG2568" s="227">
        <f>IF(N2568="zákl. přenesená",J2568,0)</f>
        <v>0</v>
      </c>
      <c r="BH2568" s="227">
        <f>IF(N2568="sníž. přenesená",J2568,0)</f>
        <v>0</v>
      </c>
      <c r="BI2568" s="227">
        <f>IF(N2568="nulová",J2568,0)</f>
        <v>0</v>
      </c>
      <c r="BJ2568" s="19" t="s">
        <v>82</v>
      </c>
      <c r="BK2568" s="227">
        <f>ROUND(I2568*H2568,2)</f>
        <v>0</v>
      </c>
      <c r="BL2568" s="19" t="s">
        <v>277</v>
      </c>
      <c r="BM2568" s="226" t="s">
        <v>2648</v>
      </c>
    </row>
    <row r="2569" s="2" customFormat="1">
      <c r="A2569" s="40"/>
      <c r="B2569" s="41"/>
      <c r="C2569" s="42"/>
      <c r="D2569" s="235" t="s">
        <v>274</v>
      </c>
      <c r="E2569" s="42"/>
      <c r="F2569" s="255" t="s">
        <v>2644</v>
      </c>
      <c r="G2569" s="42"/>
      <c r="H2569" s="42"/>
      <c r="I2569" s="230"/>
      <c r="J2569" s="42"/>
      <c r="K2569" s="42"/>
      <c r="L2569" s="46"/>
      <c r="M2569" s="231"/>
      <c r="N2569" s="232"/>
      <c r="O2569" s="86"/>
      <c r="P2569" s="86"/>
      <c r="Q2569" s="86"/>
      <c r="R2569" s="86"/>
      <c r="S2569" s="86"/>
      <c r="T2569" s="87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9" t="s">
        <v>274</v>
      </c>
      <c r="AU2569" s="19" t="s">
        <v>84</v>
      </c>
    </row>
    <row r="2570" s="2" customFormat="1" ht="16.5" customHeight="1">
      <c r="A2570" s="40"/>
      <c r="B2570" s="41"/>
      <c r="C2570" s="215" t="s">
        <v>2649</v>
      </c>
      <c r="D2570" s="215" t="s">
        <v>185</v>
      </c>
      <c r="E2570" s="216" t="s">
        <v>2650</v>
      </c>
      <c r="F2570" s="217" t="s">
        <v>2651</v>
      </c>
      <c r="G2570" s="218" t="s">
        <v>188</v>
      </c>
      <c r="H2570" s="219">
        <v>1</v>
      </c>
      <c r="I2570" s="220"/>
      <c r="J2570" s="221">
        <f>ROUND(I2570*H2570,2)</f>
        <v>0</v>
      </c>
      <c r="K2570" s="217" t="s">
        <v>19</v>
      </c>
      <c r="L2570" s="46"/>
      <c r="M2570" s="222" t="s">
        <v>19</v>
      </c>
      <c r="N2570" s="223" t="s">
        <v>46</v>
      </c>
      <c r="O2570" s="86"/>
      <c r="P2570" s="224">
        <f>O2570*H2570</f>
        <v>0</v>
      </c>
      <c r="Q2570" s="224">
        <v>0.18856999999999999</v>
      </c>
      <c r="R2570" s="224">
        <f>Q2570*H2570</f>
        <v>0.18856999999999999</v>
      </c>
      <c r="S2570" s="224">
        <v>0</v>
      </c>
      <c r="T2570" s="225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26" t="s">
        <v>277</v>
      </c>
      <c r="AT2570" s="226" t="s">
        <v>185</v>
      </c>
      <c r="AU2570" s="226" t="s">
        <v>84</v>
      </c>
      <c r="AY2570" s="19" t="s">
        <v>183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19" t="s">
        <v>82</v>
      </c>
      <c r="BK2570" s="227">
        <f>ROUND(I2570*H2570,2)</f>
        <v>0</v>
      </c>
      <c r="BL2570" s="19" t="s">
        <v>277</v>
      </c>
      <c r="BM2570" s="226" t="s">
        <v>2652</v>
      </c>
    </row>
    <row r="2571" s="2" customFormat="1">
      <c r="A2571" s="40"/>
      <c r="B2571" s="41"/>
      <c r="C2571" s="42"/>
      <c r="D2571" s="235" t="s">
        <v>274</v>
      </c>
      <c r="E2571" s="42"/>
      <c r="F2571" s="255" t="s">
        <v>2653</v>
      </c>
      <c r="G2571" s="42"/>
      <c r="H2571" s="42"/>
      <c r="I2571" s="230"/>
      <c r="J2571" s="42"/>
      <c r="K2571" s="42"/>
      <c r="L2571" s="46"/>
      <c r="M2571" s="231"/>
      <c r="N2571" s="232"/>
      <c r="O2571" s="86"/>
      <c r="P2571" s="86"/>
      <c r="Q2571" s="86"/>
      <c r="R2571" s="86"/>
      <c r="S2571" s="86"/>
      <c r="T2571" s="87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T2571" s="19" t="s">
        <v>274</v>
      </c>
      <c r="AU2571" s="19" t="s">
        <v>84</v>
      </c>
    </row>
    <row r="2572" s="2" customFormat="1" ht="16.5" customHeight="1">
      <c r="A2572" s="40"/>
      <c r="B2572" s="41"/>
      <c r="C2572" s="215" t="s">
        <v>2654</v>
      </c>
      <c r="D2572" s="215" t="s">
        <v>185</v>
      </c>
      <c r="E2572" s="216" t="s">
        <v>2655</v>
      </c>
      <c r="F2572" s="217" t="s">
        <v>2656</v>
      </c>
      <c r="G2572" s="218" t="s">
        <v>188</v>
      </c>
      <c r="H2572" s="219">
        <v>2</v>
      </c>
      <c r="I2572" s="220"/>
      <c r="J2572" s="221">
        <f>ROUND(I2572*H2572,2)</f>
        <v>0</v>
      </c>
      <c r="K2572" s="217" t="s">
        <v>19</v>
      </c>
      <c r="L2572" s="46"/>
      <c r="M2572" s="222" t="s">
        <v>19</v>
      </c>
      <c r="N2572" s="223" t="s">
        <v>46</v>
      </c>
      <c r="O2572" s="86"/>
      <c r="P2572" s="224">
        <f>O2572*H2572</f>
        <v>0</v>
      </c>
      <c r="Q2572" s="224">
        <v>0.37141000000000002</v>
      </c>
      <c r="R2572" s="224">
        <f>Q2572*H2572</f>
        <v>0.74282000000000004</v>
      </c>
      <c r="S2572" s="224">
        <v>0</v>
      </c>
      <c r="T2572" s="225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6" t="s">
        <v>277</v>
      </c>
      <c r="AT2572" s="226" t="s">
        <v>185</v>
      </c>
      <c r="AU2572" s="226" t="s">
        <v>84</v>
      </c>
      <c r="AY2572" s="19" t="s">
        <v>183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19" t="s">
        <v>82</v>
      </c>
      <c r="BK2572" s="227">
        <f>ROUND(I2572*H2572,2)</f>
        <v>0</v>
      </c>
      <c r="BL2572" s="19" t="s">
        <v>277</v>
      </c>
      <c r="BM2572" s="226" t="s">
        <v>2657</v>
      </c>
    </row>
    <row r="2573" s="2" customFormat="1">
      <c r="A2573" s="40"/>
      <c r="B2573" s="41"/>
      <c r="C2573" s="42"/>
      <c r="D2573" s="235" t="s">
        <v>274</v>
      </c>
      <c r="E2573" s="42"/>
      <c r="F2573" s="255" t="s">
        <v>2653</v>
      </c>
      <c r="G2573" s="42"/>
      <c r="H2573" s="42"/>
      <c r="I2573" s="230"/>
      <c r="J2573" s="42"/>
      <c r="K2573" s="42"/>
      <c r="L2573" s="46"/>
      <c r="M2573" s="231"/>
      <c r="N2573" s="232"/>
      <c r="O2573" s="86"/>
      <c r="P2573" s="86"/>
      <c r="Q2573" s="86"/>
      <c r="R2573" s="86"/>
      <c r="S2573" s="86"/>
      <c r="T2573" s="87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9" t="s">
        <v>274</v>
      </c>
      <c r="AU2573" s="19" t="s">
        <v>84</v>
      </c>
    </row>
    <row r="2574" s="2" customFormat="1" ht="21.75" customHeight="1">
      <c r="A2574" s="40"/>
      <c r="B2574" s="41"/>
      <c r="C2574" s="215" t="s">
        <v>2658</v>
      </c>
      <c r="D2574" s="215" t="s">
        <v>185</v>
      </c>
      <c r="E2574" s="216" t="s">
        <v>2659</v>
      </c>
      <c r="F2574" s="217" t="s">
        <v>2660</v>
      </c>
      <c r="G2574" s="218" t="s">
        <v>188</v>
      </c>
      <c r="H2574" s="219">
        <v>1</v>
      </c>
      <c r="I2574" s="220"/>
      <c r="J2574" s="221">
        <f>ROUND(I2574*H2574,2)</f>
        <v>0</v>
      </c>
      <c r="K2574" s="217" t="s">
        <v>19</v>
      </c>
      <c r="L2574" s="46"/>
      <c r="M2574" s="222" t="s">
        <v>19</v>
      </c>
      <c r="N2574" s="223" t="s">
        <v>46</v>
      </c>
      <c r="O2574" s="86"/>
      <c r="P2574" s="224">
        <f>O2574*H2574</f>
        <v>0</v>
      </c>
      <c r="Q2574" s="224">
        <v>0.57589999999999997</v>
      </c>
      <c r="R2574" s="224">
        <f>Q2574*H2574</f>
        <v>0.57589999999999997</v>
      </c>
      <c r="S2574" s="224">
        <v>0</v>
      </c>
      <c r="T2574" s="225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26" t="s">
        <v>277</v>
      </c>
      <c r="AT2574" s="226" t="s">
        <v>185</v>
      </c>
      <c r="AU2574" s="226" t="s">
        <v>84</v>
      </c>
      <c r="AY2574" s="19" t="s">
        <v>183</v>
      </c>
      <c r="BE2574" s="227">
        <f>IF(N2574="základní",J2574,0)</f>
        <v>0</v>
      </c>
      <c r="BF2574" s="227">
        <f>IF(N2574="snížená",J2574,0)</f>
        <v>0</v>
      </c>
      <c r="BG2574" s="227">
        <f>IF(N2574="zákl. přenesená",J2574,0)</f>
        <v>0</v>
      </c>
      <c r="BH2574" s="227">
        <f>IF(N2574="sníž. přenesená",J2574,0)</f>
        <v>0</v>
      </c>
      <c r="BI2574" s="227">
        <f>IF(N2574="nulová",J2574,0)</f>
        <v>0</v>
      </c>
      <c r="BJ2574" s="19" t="s">
        <v>82</v>
      </c>
      <c r="BK2574" s="227">
        <f>ROUND(I2574*H2574,2)</f>
        <v>0</v>
      </c>
      <c r="BL2574" s="19" t="s">
        <v>277</v>
      </c>
      <c r="BM2574" s="226" t="s">
        <v>2661</v>
      </c>
    </row>
    <row r="2575" s="2" customFormat="1">
      <c r="A2575" s="40"/>
      <c r="B2575" s="41"/>
      <c r="C2575" s="42"/>
      <c r="D2575" s="235" t="s">
        <v>274</v>
      </c>
      <c r="E2575" s="42"/>
      <c r="F2575" s="255" t="s">
        <v>2662</v>
      </c>
      <c r="G2575" s="42"/>
      <c r="H2575" s="42"/>
      <c r="I2575" s="230"/>
      <c r="J2575" s="42"/>
      <c r="K2575" s="42"/>
      <c r="L2575" s="46"/>
      <c r="M2575" s="231"/>
      <c r="N2575" s="232"/>
      <c r="O2575" s="86"/>
      <c r="P2575" s="86"/>
      <c r="Q2575" s="86"/>
      <c r="R2575" s="86"/>
      <c r="S2575" s="86"/>
      <c r="T2575" s="87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9" t="s">
        <v>274</v>
      </c>
      <c r="AU2575" s="19" t="s">
        <v>84</v>
      </c>
    </row>
    <row r="2576" s="2" customFormat="1" ht="16.5" customHeight="1">
      <c r="A2576" s="40"/>
      <c r="B2576" s="41"/>
      <c r="C2576" s="215" t="s">
        <v>2663</v>
      </c>
      <c r="D2576" s="215" t="s">
        <v>185</v>
      </c>
      <c r="E2576" s="216" t="s">
        <v>2664</v>
      </c>
      <c r="F2576" s="217" t="s">
        <v>2665</v>
      </c>
      <c r="G2576" s="218" t="s">
        <v>188</v>
      </c>
      <c r="H2576" s="219">
        <v>1</v>
      </c>
      <c r="I2576" s="220"/>
      <c r="J2576" s="221">
        <f>ROUND(I2576*H2576,2)</f>
        <v>0</v>
      </c>
      <c r="K2576" s="217" t="s">
        <v>19</v>
      </c>
      <c r="L2576" s="46"/>
      <c r="M2576" s="222" t="s">
        <v>19</v>
      </c>
      <c r="N2576" s="223" t="s">
        <v>46</v>
      </c>
      <c r="O2576" s="86"/>
      <c r="P2576" s="224">
        <f>O2576*H2576</f>
        <v>0</v>
      </c>
      <c r="Q2576" s="224">
        <v>0.46799000000000002</v>
      </c>
      <c r="R2576" s="224">
        <f>Q2576*H2576</f>
        <v>0.46799000000000002</v>
      </c>
      <c r="S2576" s="224">
        <v>0</v>
      </c>
      <c r="T2576" s="225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26" t="s">
        <v>277</v>
      </c>
      <c r="AT2576" s="226" t="s">
        <v>185</v>
      </c>
      <c r="AU2576" s="226" t="s">
        <v>84</v>
      </c>
      <c r="AY2576" s="19" t="s">
        <v>183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19" t="s">
        <v>82</v>
      </c>
      <c r="BK2576" s="227">
        <f>ROUND(I2576*H2576,2)</f>
        <v>0</v>
      </c>
      <c r="BL2576" s="19" t="s">
        <v>277</v>
      </c>
      <c r="BM2576" s="226" t="s">
        <v>2666</v>
      </c>
    </row>
    <row r="2577" s="2" customFormat="1">
      <c r="A2577" s="40"/>
      <c r="B2577" s="41"/>
      <c r="C2577" s="42"/>
      <c r="D2577" s="235" t="s">
        <v>274</v>
      </c>
      <c r="E2577" s="42"/>
      <c r="F2577" s="255" t="s">
        <v>2667</v>
      </c>
      <c r="G2577" s="42"/>
      <c r="H2577" s="42"/>
      <c r="I2577" s="230"/>
      <c r="J2577" s="42"/>
      <c r="K2577" s="42"/>
      <c r="L2577" s="46"/>
      <c r="M2577" s="231"/>
      <c r="N2577" s="232"/>
      <c r="O2577" s="86"/>
      <c r="P2577" s="86"/>
      <c r="Q2577" s="86"/>
      <c r="R2577" s="86"/>
      <c r="S2577" s="86"/>
      <c r="T2577" s="87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9" t="s">
        <v>274</v>
      </c>
      <c r="AU2577" s="19" t="s">
        <v>84</v>
      </c>
    </row>
    <row r="2578" s="2" customFormat="1" ht="16.5" customHeight="1">
      <c r="A2578" s="40"/>
      <c r="B2578" s="41"/>
      <c r="C2578" s="215" t="s">
        <v>2668</v>
      </c>
      <c r="D2578" s="215" t="s">
        <v>185</v>
      </c>
      <c r="E2578" s="216" t="s">
        <v>2669</v>
      </c>
      <c r="F2578" s="217" t="s">
        <v>2670</v>
      </c>
      <c r="G2578" s="218" t="s">
        <v>188</v>
      </c>
      <c r="H2578" s="219">
        <v>1</v>
      </c>
      <c r="I2578" s="220"/>
      <c r="J2578" s="221">
        <f>ROUND(I2578*H2578,2)</f>
        <v>0</v>
      </c>
      <c r="K2578" s="217" t="s">
        <v>19</v>
      </c>
      <c r="L2578" s="46"/>
      <c r="M2578" s="222" t="s">
        <v>19</v>
      </c>
      <c r="N2578" s="223" t="s">
        <v>46</v>
      </c>
      <c r="O2578" s="86"/>
      <c r="P2578" s="224">
        <f>O2578*H2578</f>
        <v>0</v>
      </c>
      <c r="Q2578" s="224">
        <v>0.44849</v>
      </c>
      <c r="R2578" s="224">
        <f>Q2578*H2578</f>
        <v>0.44849</v>
      </c>
      <c r="S2578" s="224">
        <v>0</v>
      </c>
      <c r="T2578" s="225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26" t="s">
        <v>277</v>
      </c>
      <c r="AT2578" s="226" t="s">
        <v>185</v>
      </c>
      <c r="AU2578" s="226" t="s">
        <v>84</v>
      </c>
      <c r="AY2578" s="19" t="s">
        <v>183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19" t="s">
        <v>82</v>
      </c>
      <c r="BK2578" s="227">
        <f>ROUND(I2578*H2578,2)</f>
        <v>0</v>
      </c>
      <c r="BL2578" s="19" t="s">
        <v>277</v>
      </c>
      <c r="BM2578" s="226" t="s">
        <v>2671</v>
      </c>
    </row>
    <row r="2579" s="2" customFormat="1">
      <c r="A2579" s="40"/>
      <c r="B2579" s="41"/>
      <c r="C2579" s="42"/>
      <c r="D2579" s="235" t="s">
        <v>274</v>
      </c>
      <c r="E2579" s="42"/>
      <c r="F2579" s="255" t="s">
        <v>2672</v>
      </c>
      <c r="G2579" s="42"/>
      <c r="H2579" s="42"/>
      <c r="I2579" s="230"/>
      <c r="J2579" s="42"/>
      <c r="K2579" s="42"/>
      <c r="L2579" s="46"/>
      <c r="M2579" s="231"/>
      <c r="N2579" s="232"/>
      <c r="O2579" s="86"/>
      <c r="P2579" s="86"/>
      <c r="Q2579" s="86"/>
      <c r="R2579" s="86"/>
      <c r="S2579" s="86"/>
      <c r="T2579" s="87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T2579" s="19" t="s">
        <v>274</v>
      </c>
      <c r="AU2579" s="19" t="s">
        <v>84</v>
      </c>
    </row>
    <row r="2580" s="2" customFormat="1" ht="16.5" customHeight="1">
      <c r="A2580" s="40"/>
      <c r="B2580" s="41"/>
      <c r="C2580" s="215" t="s">
        <v>2673</v>
      </c>
      <c r="D2580" s="215" t="s">
        <v>185</v>
      </c>
      <c r="E2580" s="216" t="s">
        <v>2674</v>
      </c>
      <c r="F2580" s="217" t="s">
        <v>2675</v>
      </c>
      <c r="G2580" s="218" t="s">
        <v>188</v>
      </c>
      <c r="H2580" s="219">
        <v>1</v>
      </c>
      <c r="I2580" s="220"/>
      <c r="J2580" s="221">
        <f>ROUND(I2580*H2580,2)</f>
        <v>0</v>
      </c>
      <c r="K2580" s="217" t="s">
        <v>19</v>
      </c>
      <c r="L2580" s="46"/>
      <c r="M2580" s="222" t="s">
        <v>19</v>
      </c>
      <c r="N2580" s="223" t="s">
        <v>46</v>
      </c>
      <c r="O2580" s="86"/>
      <c r="P2580" s="224">
        <f>O2580*H2580</f>
        <v>0</v>
      </c>
      <c r="Q2580" s="224">
        <v>0.38161</v>
      </c>
      <c r="R2580" s="224">
        <f>Q2580*H2580</f>
        <v>0.38161</v>
      </c>
      <c r="S2580" s="224">
        <v>0</v>
      </c>
      <c r="T2580" s="225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26" t="s">
        <v>277</v>
      </c>
      <c r="AT2580" s="226" t="s">
        <v>185</v>
      </c>
      <c r="AU2580" s="226" t="s">
        <v>84</v>
      </c>
      <c r="AY2580" s="19" t="s">
        <v>183</v>
      </c>
      <c r="BE2580" s="227">
        <f>IF(N2580="základní",J2580,0)</f>
        <v>0</v>
      </c>
      <c r="BF2580" s="227">
        <f>IF(N2580="snížená",J2580,0)</f>
        <v>0</v>
      </c>
      <c r="BG2580" s="227">
        <f>IF(N2580="zákl. přenesená",J2580,0)</f>
        <v>0</v>
      </c>
      <c r="BH2580" s="227">
        <f>IF(N2580="sníž. přenesená",J2580,0)</f>
        <v>0</v>
      </c>
      <c r="BI2580" s="227">
        <f>IF(N2580="nulová",J2580,0)</f>
        <v>0</v>
      </c>
      <c r="BJ2580" s="19" t="s">
        <v>82</v>
      </c>
      <c r="BK2580" s="227">
        <f>ROUND(I2580*H2580,2)</f>
        <v>0</v>
      </c>
      <c r="BL2580" s="19" t="s">
        <v>277</v>
      </c>
      <c r="BM2580" s="226" t="s">
        <v>2676</v>
      </c>
    </row>
    <row r="2581" s="2" customFormat="1">
      <c r="A2581" s="40"/>
      <c r="B2581" s="41"/>
      <c r="C2581" s="42"/>
      <c r="D2581" s="235" t="s">
        <v>274</v>
      </c>
      <c r="E2581" s="42"/>
      <c r="F2581" s="255" t="s">
        <v>2677</v>
      </c>
      <c r="G2581" s="42"/>
      <c r="H2581" s="42"/>
      <c r="I2581" s="230"/>
      <c r="J2581" s="42"/>
      <c r="K2581" s="42"/>
      <c r="L2581" s="46"/>
      <c r="M2581" s="231"/>
      <c r="N2581" s="232"/>
      <c r="O2581" s="86"/>
      <c r="P2581" s="86"/>
      <c r="Q2581" s="86"/>
      <c r="R2581" s="86"/>
      <c r="S2581" s="86"/>
      <c r="T2581" s="87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9" t="s">
        <v>274</v>
      </c>
      <c r="AU2581" s="19" t="s">
        <v>84</v>
      </c>
    </row>
    <row r="2582" s="2" customFormat="1" ht="16.5" customHeight="1">
      <c r="A2582" s="40"/>
      <c r="B2582" s="41"/>
      <c r="C2582" s="215" t="s">
        <v>2678</v>
      </c>
      <c r="D2582" s="215" t="s">
        <v>185</v>
      </c>
      <c r="E2582" s="216" t="s">
        <v>2679</v>
      </c>
      <c r="F2582" s="217" t="s">
        <v>2680</v>
      </c>
      <c r="G2582" s="218" t="s">
        <v>188</v>
      </c>
      <c r="H2582" s="219">
        <v>1</v>
      </c>
      <c r="I2582" s="220"/>
      <c r="J2582" s="221">
        <f>ROUND(I2582*H2582,2)</f>
        <v>0</v>
      </c>
      <c r="K2582" s="217" t="s">
        <v>19</v>
      </c>
      <c r="L2582" s="46"/>
      <c r="M2582" s="222" t="s">
        <v>19</v>
      </c>
      <c r="N2582" s="223" t="s">
        <v>46</v>
      </c>
      <c r="O2582" s="86"/>
      <c r="P2582" s="224">
        <f>O2582*H2582</f>
        <v>0</v>
      </c>
      <c r="Q2582" s="224">
        <v>0.37509999999999999</v>
      </c>
      <c r="R2582" s="224">
        <f>Q2582*H2582</f>
        <v>0.37509999999999999</v>
      </c>
      <c r="S2582" s="224">
        <v>0</v>
      </c>
      <c r="T2582" s="225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6" t="s">
        <v>277</v>
      </c>
      <c r="AT2582" s="226" t="s">
        <v>185</v>
      </c>
      <c r="AU2582" s="226" t="s">
        <v>84</v>
      </c>
      <c r="AY2582" s="19" t="s">
        <v>183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19" t="s">
        <v>82</v>
      </c>
      <c r="BK2582" s="227">
        <f>ROUND(I2582*H2582,2)</f>
        <v>0</v>
      </c>
      <c r="BL2582" s="19" t="s">
        <v>277</v>
      </c>
      <c r="BM2582" s="226" t="s">
        <v>2681</v>
      </c>
    </row>
    <row r="2583" s="2" customFormat="1">
      <c r="A2583" s="40"/>
      <c r="B2583" s="41"/>
      <c r="C2583" s="42"/>
      <c r="D2583" s="235" t="s">
        <v>274</v>
      </c>
      <c r="E2583" s="42"/>
      <c r="F2583" s="255" t="s">
        <v>2682</v>
      </c>
      <c r="G2583" s="42"/>
      <c r="H2583" s="42"/>
      <c r="I2583" s="230"/>
      <c r="J2583" s="42"/>
      <c r="K2583" s="42"/>
      <c r="L2583" s="46"/>
      <c r="M2583" s="231"/>
      <c r="N2583" s="232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274</v>
      </c>
      <c r="AU2583" s="19" t="s">
        <v>84</v>
      </c>
    </row>
    <row r="2584" s="2" customFormat="1" ht="16.5" customHeight="1">
      <c r="A2584" s="40"/>
      <c r="B2584" s="41"/>
      <c r="C2584" s="215" t="s">
        <v>2683</v>
      </c>
      <c r="D2584" s="215" t="s">
        <v>185</v>
      </c>
      <c r="E2584" s="216" t="s">
        <v>2684</v>
      </c>
      <c r="F2584" s="217" t="s">
        <v>2685</v>
      </c>
      <c r="G2584" s="218" t="s">
        <v>188</v>
      </c>
      <c r="H2584" s="219">
        <v>1</v>
      </c>
      <c r="I2584" s="220"/>
      <c r="J2584" s="221">
        <f>ROUND(I2584*H2584,2)</f>
        <v>0</v>
      </c>
      <c r="K2584" s="217" t="s">
        <v>19</v>
      </c>
      <c r="L2584" s="46"/>
      <c r="M2584" s="222" t="s">
        <v>19</v>
      </c>
      <c r="N2584" s="223" t="s">
        <v>46</v>
      </c>
      <c r="O2584" s="86"/>
      <c r="P2584" s="224">
        <f>O2584*H2584</f>
        <v>0</v>
      </c>
      <c r="Q2584" s="224">
        <v>0.69125999999999999</v>
      </c>
      <c r="R2584" s="224">
        <f>Q2584*H2584</f>
        <v>0.69125999999999999</v>
      </c>
      <c r="S2584" s="224">
        <v>0</v>
      </c>
      <c r="T2584" s="225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26" t="s">
        <v>277</v>
      </c>
      <c r="AT2584" s="226" t="s">
        <v>185</v>
      </c>
      <c r="AU2584" s="226" t="s">
        <v>84</v>
      </c>
      <c r="AY2584" s="19" t="s">
        <v>183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19" t="s">
        <v>82</v>
      </c>
      <c r="BK2584" s="227">
        <f>ROUND(I2584*H2584,2)</f>
        <v>0</v>
      </c>
      <c r="BL2584" s="19" t="s">
        <v>277</v>
      </c>
      <c r="BM2584" s="226" t="s">
        <v>2686</v>
      </c>
    </row>
    <row r="2585" s="2" customFormat="1">
      <c r="A2585" s="40"/>
      <c r="B2585" s="41"/>
      <c r="C2585" s="42"/>
      <c r="D2585" s="235" t="s">
        <v>274</v>
      </c>
      <c r="E2585" s="42"/>
      <c r="F2585" s="255" t="s">
        <v>2687</v>
      </c>
      <c r="G2585" s="42"/>
      <c r="H2585" s="42"/>
      <c r="I2585" s="230"/>
      <c r="J2585" s="42"/>
      <c r="K2585" s="42"/>
      <c r="L2585" s="46"/>
      <c r="M2585" s="231"/>
      <c r="N2585" s="232"/>
      <c r="O2585" s="86"/>
      <c r="P2585" s="86"/>
      <c r="Q2585" s="86"/>
      <c r="R2585" s="86"/>
      <c r="S2585" s="86"/>
      <c r="T2585" s="87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T2585" s="19" t="s">
        <v>274</v>
      </c>
      <c r="AU2585" s="19" t="s">
        <v>84</v>
      </c>
    </row>
    <row r="2586" s="2" customFormat="1" ht="21.75" customHeight="1">
      <c r="A2586" s="40"/>
      <c r="B2586" s="41"/>
      <c r="C2586" s="215" t="s">
        <v>2688</v>
      </c>
      <c r="D2586" s="215" t="s">
        <v>185</v>
      </c>
      <c r="E2586" s="216" t="s">
        <v>2689</v>
      </c>
      <c r="F2586" s="217" t="s">
        <v>2690</v>
      </c>
      <c r="G2586" s="218" t="s">
        <v>188</v>
      </c>
      <c r="H2586" s="219">
        <v>1</v>
      </c>
      <c r="I2586" s="220"/>
      <c r="J2586" s="221">
        <f>ROUND(I2586*H2586,2)</f>
        <v>0</v>
      </c>
      <c r="K2586" s="217" t="s">
        <v>19</v>
      </c>
      <c r="L2586" s="46"/>
      <c r="M2586" s="222" t="s">
        <v>19</v>
      </c>
      <c r="N2586" s="223" t="s">
        <v>46</v>
      </c>
      <c r="O2586" s="86"/>
      <c r="P2586" s="224">
        <f>O2586*H2586</f>
        <v>0</v>
      </c>
      <c r="Q2586" s="224">
        <v>0.27472999999999997</v>
      </c>
      <c r="R2586" s="224">
        <f>Q2586*H2586</f>
        <v>0.27472999999999997</v>
      </c>
      <c r="S2586" s="224">
        <v>0</v>
      </c>
      <c r="T2586" s="225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6" t="s">
        <v>277</v>
      </c>
      <c r="AT2586" s="226" t="s">
        <v>185</v>
      </c>
      <c r="AU2586" s="226" t="s">
        <v>84</v>
      </c>
      <c r="AY2586" s="19" t="s">
        <v>183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9" t="s">
        <v>82</v>
      </c>
      <c r="BK2586" s="227">
        <f>ROUND(I2586*H2586,2)</f>
        <v>0</v>
      </c>
      <c r="BL2586" s="19" t="s">
        <v>277</v>
      </c>
      <c r="BM2586" s="226" t="s">
        <v>2691</v>
      </c>
    </row>
    <row r="2587" s="2" customFormat="1">
      <c r="A2587" s="40"/>
      <c r="B2587" s="41"/>
      <c r="C2587" s="42"/>
      <c r="D2587" s="235" t="s">
        <v>274</v>
      </c>
      <c r="E2587" s="42"/>
      <c r="F2587" s="255" t="s">
        <v>2692</v>
      </c>
      <c r="G2587" s="42"/>
      <c r="H2587" s="42"/>
      <c r="I2587" s="230"/>
      <c r="J2587" s="42"/>
      <c r="K2587" s="42"/>
      <c r="L2587" s="46"/>
      <c r="M2587" s="231"/>
      <c r="N2587" s="232"/>
      <c r="O2587" s="86"/>
      <c r="P2587" s="86"/>
      <c r="Q2587" s="86"/>
      <c r="R2587" s="86"/>
      <c r="S2587" s="86"/>
      <c r="T2587" s="87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9" t="s">
        <v>274</v>
      </c>
      <c r="AU2587" s="19" t="s">
        <v>84</v>
      </c>
    </row>
    <row r="2588" s="2" customFormat="1" ht="21.75" customHeight="1">
      <c r="A2588" s="40"/>
      <c r="B2588" s="41"/>
      <c r="C2588" s="215" t="s">
        <v>2693</v>
      </c>
      <c r="D2588" s="215" t="s">
        <v>185</v>
      </c>
      <c r="E2588" s="216" t="s">
        <v>2694</v>
      </c>
      <c r="F2588" s="217" t="s">
        <v>2695</v>
      </c>
      <c r="G2588" s="218" t="s">
        <v>188</v>
      </c>
      <c r="H2588" s="219">
        <v>1</v>
      </c>
      <c r="I2588" s="220"/>
      <c r="J2588" s="221">
        <f>ROUND(I2588*H2588,2)</f>
        <v>0</v>
      </c>
      <c r="K2588" s="217" t="s">
        <v>19</v>
      </c>
      <c r="L2588" s="46"/>
      <c r="M2588" s="222" t="s">
        <v>19</v>
      </c>
      <c r="N2588" s="223" t="s">
        <v>46</v>
      </c>
      <c r="O2588" s="86"/>
      <c r="P2588" s="224">
        <f>O2588*H2588</f>
        <v>0</v>
      </c>
      <c r="Q2588" s="224">
        <v>0.29450999999999999</v>
      </c>
      <c r="R2588" s="224">
        <f>Q2588*H2588</f>
        <v>0.29450999999999999</v>
      </c>
      <c r="S2588" s="224">
        <v>0</v>
      </c>
      <c r="T2588" s="225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6" t="s">
        <v>277</v>
      </c>
      <c r="AT2588" s="226" t="s">
        <v>185</v>
      </c>
      <c r="AU2588" s="226" t="s">
        <v>84</v>
      </c>
      <c r="AY2588" s="19" t="s">
        <v>183</v>
      </c>
      <c r="BE2588" s="227">
        <f>IF(N2588="základní",J2588,0)</f>
        <v>0</v>
      </c>
      <c r="BF2588" s="227">
        <f>IF(N2588="snížená",J2588,0)</f>
        <v>0</v>
      </c>
      <c r="BG2588" s="227">
        <f>IF(N2588="zákl. přenesená",J2588,0)</f>
        <v>0</v>
      </c>
      <c r="BH2588" s="227">
        <f>IF(N2588="sníž. přenesená",J2588,0)</f>
        <v>0</v>
      </c>
      <c r="BI2588" s="227">
        <f>IF(N2588="nulová",J2588,0)</f>
        <v>0</v>
      </c>
      <c r="BJ2588" s="19" t="s">
        <v>82</v>
      </c>
      <c r="BK2588" s="227">
        <f>ROUND(I2588*H2588,2)</f>
        <v>0</v>
      </c>
      <c r="BL2588" s="19" t="s">
        <v>277</v>
      </c>
      <c r="BM2588" s="226" t="s">
        <v>2696</v>
      </c>
    </row>
    <row r="2589" s="2" customFormat="1">
      <c r="A2589" s="40"/>
      <c r="B2589" s="41"/>
      <c r="C2589" s="42"/>
      <c r="D2589" s="235" t="s">
        <v>274</v>
      </c>
      <c r="E2589" s="42"/>
      <c r="F2589" s="255" t="s">
        <v>2697</v>
      </c>
      <c r="G2589" s="42"/>
      <c r="H2589" s="42"/>
      <c r="I2589" s="230"/>
      <c r="J2589" s="42"/>
      <c r="K2589" s="42"/>
      <c r="L2589" s="46"/>
      <c r="M2589" s="231"/>
      <c r="N2589" s="232"/>
      <c r="O2589" s="86"/>
      <c r="P2589" s="86"/>
      <c r="Q2589" s="86"/>
      <c r="R2589" s="86"/>
      <c r="S2589" s="86"/>
      <c r="T2589" s="87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T2589" s="19" t="s">
        <v>274</v>
      </c>
      <c r="AU2589" s="19" t="s">
        <v>84</v>
      </c>
    </row>
    <row r="2590" s="2" customFormat="1" ht="21.75" customHeight="1">
      <c r="A2590" s="40"/>
      <c r="B2590" s="41"/>
      <c r="C2590" s="215" t="s">
        <v>2698</v>
      </c>
      <c r="D2590" s="215" t="s">
        <v>185</v>
      </c>
      <c r="E2590" s="216" t="s">
        <v>2699</v>
      </c>
      <c r="F2590" s="217" t="s">
        <v>2700</v>
      </c>
      <c r="G2590" s="218" t="s">
        <v>188</v>
      </c>
      <c r="H2590" s="219">
        <v>1</v>
      </c>
      <c r="I2590" s="220"/>
      <c r="J2590" s="221">
        <f>ROUND(I2590*H2590,2)</f>
        <v>0</v>
      </c>
      <c r="K2590" s="217" t="s">
        <v>19</v>
      </c>
      <c r="L2590" s="46"/>
      <c r="M2590" s="222" t="s">
        <v>19</v>
      </c>
      <c r="N2590" s="223" t="s">
        <v>46</v>
      </c>
      <c r="O2590" s="86"/>
      <c r="P2590" s="224">
        <f>O2590*H2590</f>
        <v>0</v>
      </c>
      <c r="Q2590" s="224">
        <v>0.040259999999999997</v>
      </c>
      <c r="R2590" s="224">
        <f>Q2590*H2590</f>
        <v>0.040259999999999997</v>
      </c>
      <c r="S2590" s="224">
        <v>0</v>
      </c>
      <c r="T2590" s="225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26" t="s">
        <v>277</v>
      </c>
      <c r="AT2590" s="226" t="s">
        <v>185</v>
      </c>
      <c r="AU2590" s="226" t="s">
        <v>84</v>
      </c>
      <c r="AY2590" s="19" t="s">
        <v>183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19" t="s">
        <v>82</v>
      </c>
      <c r="BK2590" s="227">
        <f>ROUND(I2590*H2590,2)</f>
        <v>0</v>
      </c>
      <c r="BL2590" s="19" t="s">
        <v>277</v>
      </c>
      <c r="BM2590" s="226" t="s">
        <v>2701</v>
      </c>
    </row>
    <row r="2591" s="2" customFormat="1">
      <c r="A2591" s="40"/>
      <c r="B2591" s="41"/>
      <c r="C2591" s="42"/>
      <c r="D2591" s="235" t="s">
        <v>274</v>
      </c>
      <c r="E2591" s="42"/>
      <c r="F2591" s="255" t="s">
        <v>2702</v>
      </c>
      <c r="G2591" s="42"/>
      <c r="H2591" s="42"/>
      <c r="I2591" s="230"/>
      <c r="J2591" s="42"/>
      <c r="K2591" s="42"/>
      <c r="L2591" s="46"/>
      <c r="M2591" s="231"/>
      <c r="N2591" s="232"/>
      <c r="O2591" s="86"/>
      <c r="P2591" s="86"/>
      <c r="Q2591" s="86"/>
      <c r="R2591" s="86"/>
      <c r="S2591" s="86"/>
      <c r="T2591" s="87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T2591" s="19" t="s">
        <v>274</v>
      </c>
      <c r="AU2591" s="19" t="s">
        <v>84</v>
      </c>
    </row>
    <row r="2592" s="2" customFormat="1" ht="21.75" customHeight="1">
      <c r="A2592" s="40"/>
      <c r="B2592" s="41"/>
      <c r="C2592" s="215" t="s">
        <v>2703</v>
      </c>
      <c r="D2592" s="215" t="s">
        <v>185</v>
      </c>
      <c r="E2592" s="216" t="s">
        <v>2704</v>
      </c>
      <c r="F2592" s="217" t="s">
        <v>2705</v>
      </c>
      <c r="G2592" s="218" t="s">
        <v>188</v>
      </c>
      <c r="H2592" s="219">
        <v>1</v>
      </c>
      <c r="I2592" s="220"/>
      <c r="J2592" s="221">
        <f>ROUND(I2592*H2592,2)</f>
        <v>0</v>
      </c>
      <c r="K2592" s="217" t="s">
        <v>19</v>
      </c>
      <c r="L2592" s="46"/>
      <c r="M2592" s="222" t="s">
        <v>19</v>
      </c>
      <c r="N2592" s="223" t="s">
        <v>46</v>
      </c>
      <c r="O2592" s="86"/>
      <c r="P2592" s="224">
        <f>O2592*H2592</f>
        <v>0</v>
      </c>
      <c r="Q2592" s="224">
        <v>0.040399999999999998</v>
      </c>
      <c r="R2592" s="224">
        <f>Q2592*H2592</f>
        <v>0.040399999999999998</v>
      </c>
      <c r="S2592" s="224">
        <v>0</v>
      </c>
      <c r="T2592" s="225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6" t="s">
        <v>277</v>
      </c>
      <c r="AT2592" s="226" t="s">
        <v>185</v>
      </c>
      <c r="AU2592" s="226" t="s">
        <v>84</v>
      </c>
      <c r="AY2592" s="19" t="s">
        <v>183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19" t="s">
        <v>82</v>
      </c>
      <c r="BK2592" s="227">
        <f>ROUND(I2592*H2592,2)</f>
        <v>0</v>
      </c>
      <c r="BL2592" s="19" t="s">
        <v>277</v>
      </c>
      <c r="BM2592" s="226" t="s">
        <v>2706</v>
      </c>
    </row>
    <row r="2593" s="2" customFormat="1">
      <c r="A2593" s="40"/>
      <c r="B2593" s="41"/>
      <c r="C2593" s="42"/>
      <c r="D2593" s="235" t="s">
        <v>274</v>
      </c>
      <c r="E2593" s="42"/>
      <c r="F2593" s="255" t="s">
        <v>2707</v>
      </c>
      <c r="G2593" s="42"/>
      <c r="H2593" s="42"/>
      <c r="I2593" s="230"/>
      <c r="J2593" s="42"/>
      <c r="K2593" s="42"/>
      <c r="L2593" s="46"/>
      <c r="M2593" s="231"/>
      <c r="N2593" s="232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274</v>
      </c>
      <c r="AU2593" s="19" t="s">
        <v>84</v>
      </c>
    </row>
    <row r="2594" s="2" customFormat="1" ht="21.75" customHeight="1">
      <c r="A2594" s="40"/>
      <c r="B2594" s="41"/>
      <c r="C2594" s="215" t="s">
        <v>2708</v>
      </c>
      <c r="D2594" s="215" t="s">
        <v>185</v>
      </c>
      <c r="E2594" s="216" t="s">
        <v>2709</v>
      </c>
      <c r="F2594" s="217" t="s">
        <v>2710</v>
      </c>
      <c r="G2594" s="218" t="s">
        <v>188</v>
      </c>
      <c r="H2594" s="219">
        <v>1</v>
      </c>
      <c r="I2594" s="220"/>
      <c r="J2594" s="221">
        <f>ROUND(I2594*H2594,2)</f>
        <v>0</v>
      </c>
      <c r="K2594" s="217" t="s">
        <v>19</v>
      </c>
      <c r="L2594" s="46"/>
      <c r="M2594" s="222" t="s">
        <v>19</v>
      </c>
      <c r="N2594" s="223" t="s">
        <v>46</v>
      </c>
      <c r="O2594" s="86"/>
      <c r="P2594" s="224">
        <f>O2594*H2594</f>
        <v>0</v>
      </c>
      <c r="Q2594" s="224">
        <v>0.025149999999999999</v>
      </c>
      <c r="R2594" s="224">
        <f>Q2594*H2594</f>
        <v>0.025149999999999999</v>
      </c>
      <c r="S2594" s="224">
        <v>0</v>
      </c>
      <c r="T2594" s="225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26" t="s">
        <v>277</v>
      </c>
      <c r="AT2594" s="226" t="s">
        <v>185</v>
      </c>
      <c r="AU2594" s="226" t="s">
        <v>84</v>
      </c>
      <c r="AY2594" s="19" t="s">
        <v>183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19" t="s">
        <v>82</v>
      </c>
      <c r="BK2594" s="227">
        <f>ROUND(I2594*H2594,2)</f>
        <v>0</v>
      </c>
      <c r="BL2594" s="19" t="s">
        <v>277</v>
      </c>
      <c r="BM2594" s="226" t="s">
        <v>2711</v>
      </c>
    </row>
    <row r="2595" s="2" customFormat="1">
      <c r="A2595" s="40"/>
      <c r="B2595" s="41"/>
      <c r="C2595" s="42"/>
      <c r="D2595" s="235" t="s">
        <v>274</v>
      </c>
      <c r="E2595" s="42"/>
      <c r="F2595" s="255" t="s">
        <v>2712</v>
      </c>
      <c r="G2595" s="42"/>
      <c r="H2595" s="42"/>
      <c r="I2595" s="230"/>
      <c r="J2595" s="42"/>
      <c r="K2595" s="42"/>
      <c r="L2595" s="46"/>
      <c r="M2595" s="231"/>
      <c r="N2595" s="232"/>
      <c r="O2595" s="86"/>
      <c r="P2595" s="86"/>
      <c r="Q2595" s="86"/>
      <c r="R2595" s="86"/>
      <c r="S2595" s="86"/>
      <c r="T2595" s="87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9" t="s">
        <v>274</v>
      </c>
      <c r="AU2595" s="19" t="s">
        <v>84</v>
      </c>
    </row>
    <row r="2596" s="2" customFormat="1" ht="21.75" customHeight="1">
      <c r="A2596" s="40"/>
      <c r="B2596" s="41"/>
      <c r="C2596" s="215" t="s">
        <v>2713</v>
      </c>
      <c r="D2596" s="215" t="s">
        <v>185</v>
      </c>
      <c r="E2596" s="216" t="s">
        <v>2714</v>
      </c>
      <c r="F2596" s="217" t="s">
        <v>2715</v>
      </c>
      <c r="G2596" s="218" t="s">
        <v>188</v>
      </c>
      <c r="H2596" s="219">
        <v>1</v>
      </c>
      <c r="I2596" s="220"/>
      <c r="J2596" s="221">
        <f>ROUND(I2596*H2596,2)</f>
        <v>0</v>
      </c>
      <c r="K2596" s="217" t="s">
        <v>19</v>
      </c>
      <c r="L2596" s="46"/>
      <c r="M2596" s="222" t="s">
        <v>19</v>
      </c>
      <c r="N2596" s="223" t="s">
        <v>46</v>
      </c>
      <c r="O2596" s="86"/>
      <c r="P2596" s="224">
        <f>O2596*H2596</f>
        <v>0</v>
      </c>
      <c r="Q2596" s="224">
        <v>0.025149999999999999</v>
      </c>
      <c r="R2596" s="224">
        <f>Q2596*H2596</f>
        <v>0.025149999999999999</v>
      </c>
      <c r="S2596" s="224">
        <v>0</v>
      </c>
      <c r="T2596" s="225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26" t="s">
        <v>277</v>
      </c>
      <c r="AT2596" s="226" t="s">
        <v>185</v>
      </c>
      <c r="AU2596" s="226" t="s">
        <v>84</v>
      </c>
      <c r="AY2596" s="19" t="s">
        <v>183</v>
      </c>
      <c r="BE2596" s="227">
        <f>IF(N2596="základní",J2596,0)</f>
        <v>0</v>
      </c>
      <c r="BF2596" s="227">
        <f>IF(N2596="snížená",J2596,0)</f>
        <v>0</v>
      </c>
      <c r="BG2596" s="227">
        <f>IF(N2596="zákl. přenesená",J2596,0)</f>
        <v>0</v>
      </c>
      <c r="BH2596" s="227">
        <f>IF(N2596="sníž. přenesená",J2596,0)</f>
        <v>0</v>
      </c>
      <c r="BI2596" s="227">
        <f>IF(N2596="nulová",J2596,0)</f>
        <v>0</v>
      </c>
      <c r="BJ2596" s="19" t="s">
        <v>82</v>
      </c>
      <c r="BK2596" s="227">
        <f>ROUND(I2596*H2596,2)</f>
        <v>0</v>
      </c>
      <c r="BL2596" s="19" t="s">
        <v>277</v>
      </c>
      <c r="BM2596" s="226" t="s">
        <v>2716</v>
      </c>
    </row>
    <row r="2597" s="2" customFormat="1">
      <c r="A2597" s="40"/>
      <c r="B2597" s="41"/>
      <c r="C2597" s="42"/>
      <c r="D2597" s="235" t="s">
        <v>274</v>
      </c>
      <c r="E2597" s="42"/>
      <c r="F2597" s="255" t="s">
        <v>2712</v>
      </c>
      <c r="G2597" s="42"/>
      <c r="H2597" s="42"/>
      <c r="I2597" s="230"/>
      <c r="J2597" s="42"/>
      <c r="K2597" s="42"/>
      <c r="L2597" s="46"/>
      <c r="M2597" s="231"/>
      <c r="N2597" s="232"/>
      <c r="O2597" s="86"/>
      <c r="P2597" s="86"/>
      <c r="Q2597" s="86"/>
      <c r="R2597" s="86"/>
      <c r="S2597" s="86"/>
      <c r="T2597" s="87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T2597" s="19" t="s">
        <v>274</v>
      </c>
      <c r="AU2597" s="19" t="s">
        <v>84</v>
      </c>
    </row>
    <row r="2598" s="2" customFormat="1" ht="21.75" customHeight="1">
      <c r="A2598" s="40"/>
      <c r="B2598" s="41"/>
      <c r="C2598" s="215" t="s">
        <v>2717</v>
      </c>
      <c r="D2598" s="215" t="s">
        <v>185</v>
      </c>
      <c r="E2598" s="216" t="s">
        <v>2718</v>
      </c>
      <c r="F2598" s="217" t="s">
        <v>2719</v>
      </c>
      <c r="G2598" s="218" t="s">
        <v>188</v>
      </c>
      <c r="H2598" s="219">
        <v>1</v>
      </c>
      <c r="I2598" s="220"/>
      <c r="J2598" s="221">
        <f>ROUND(I2598*H2598,2)</f>
        <v>0</v>
      </c>
      <c r="K2598" s="217" t="s">
        <v>19</v>
      </c>
      <c r="L2598" s="46"/>
      <c r="M2598" s="222" t="s">
        <v>19</v>
      </c>
      <c r="N2598" s="223" t="s">
        <v>46</v>
      </c>
      <c r="O2598" s="86"/>
      <c r="P2598" s="224">
        <f>O2598*H2598</f>
        <v>0</v>
      </c>
      <c r="Q2598" s="224">
        <v>0.0253</v>
      </c>
      <c r="R2598" s="224">
        <f>Q2598*H2598</f>
        <v>0.0253</v>
      </c>
      <c r="S2598" s="224">
        <v>0</v>
      </c>
      <c r="T2598" s="225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6" t="s">
        <v>277</v>
      </c>
      <c r="AT2598" s="226" t="s">
        <v>185</v>
      </c>
      <c r="AU2598" s="226" t="s">
        <v>84</v>
      </c>
      <c r="AY2598" s="19" t="s">
        <v>183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9" t="s">
        <v>82</v>
      </c>
      <c r="BK2598" s="227">
        <f>ROUND(I2598*H2598,2)</f>
        <v>0</v>
      </c>
      <c r="BL2598" s="19" t="s">
        <v>277</v>
      </c>
      <c r="BM2598" s="226" t="s">
        <v>2720</v>
      </c>
    </row>
    <row r="2599" s="2" customFormat="1">
      <c r="A2599" s="40"/>
      <c r="B2599" s="41"/>
      <c r="C2599" s="42"/>
      <c r="D2599" s="235" t="s">
        <v>274</v>
      </c>
      <c r="E2599" s="42"/>
      <c r="F2599" s="255" t="s">
        <v>2721</v>
      </c>
      <c r="G2599" s="42"/>
      <c r="H2599" s="42"/>
      <c r="I2599" s="230"/>
      <c r="J2599" s="42"/>
      <c r="K2599" s="42"/>
      <c r="L2599" s="46"/>
      <c r="M2599" s="231"/>
      <c r="N2599" s="232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274</v>
      </c>
      <c r="AU2599" s="19" t="s">
        <v>84</v>
      </c>
    </row>
    <row r="2600" s="2" customFormat="1" ht="24.15" customHeight="1">
      <c r="A2600" s="40"/>
      <c r="B2600" s="41"/>
      <c r="C2600" s="215" t="s">
        <v>2722</v>
      </c>
      <c r="D2600" s="215" t="s">
        <v>185</v>
      </c>
      <c r="E2600" s="216" t="s">
        <v>2723</v>
      </c>
      <c r="F2600" s="217" t="s">
        <v>2724</v>
      </c>
      <c r="G2600" s="218" t="s">
        <v>188</v>
      </c>
      <c r="H2600" s="219">
        <v>2</v>
      </c>
      <c r="I2600" s="220"/>
      <c r="J2600" s="221">
        <f>ROUND(I2600*H2600,2)</f>
        <v>0</v>
      </c>
      <c r="K2600" s="217" t="s">
        <v>19</v>
      </c>
      <c r="L2600" s="46"/>
      <c r="M2600" s="222" t="s">
        <v>19</v>
      </c>
      <c r="N2600" s="223" t="s">
        <v>46</v>
      </c>
      <c r="O2600" s="86"/>
      <c r="P2600" s="224">
        <f>O2600*H2600</f>
        <v>0</v>
      </c>
      <c r="Q2600" s="224">
        <v>0.19918</v>
      </c>
      <c r="R2600" s="224">
        <f>Q2600*H2600</f>
        <v>0.39835999999999999</v>
      </c>
      <c r="S2600" s="224">
        <v>0</v>
      </c>
      <c r="T2600" s="225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26" t="s">
        <v>277</v>
      </c>
      <c r="AT2600" s="226" t="s">
        <v>185</v>
      </c>
      <c r="AU2600" s="226" t="s">
        <v>84</v>
      </c>
      <c r="AY2600" s="19" t="s">
        <v>183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19" t="s">
        <v>82</v>
      </c>
      <c r="BK2600" s="227">
        <f>ROUND(I2600*H2600,2)</f>
        <v>0</v>
      </c>
      <c r="BL2600" s="19" t="s">
        <v>277</v>
      </c>
      <c r="BM2600" s="226" t="s">
        <v>2725</v>
      </c>
    </row>
    <row r="2601" s="2" customFormat="1">
      <c r="A2601" s="40"/>
      <c r="B2601" s="41"/>
      <c r="C2601" s="42"/>
      <c r="D2601" s="235" t="s">
        <v>274</v>
      </c>
      <c r="E2601" s="42"/>
      <c r="F2601" s="255" t="s">
        <v>2726</v>
      </c>
      <c r="G2601" s="42"/>
      <c r="H2601" s="42"/>
      <c r="I2601" s="230"/>
      <c r="J2601" s="42"/>
      <c r="K2601" s="42"/>
      <c r="L2601" s="46"/>
      <c r="M2601" s="231"/>
      <c r="N2601" s="232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274</v>
      </c>
      <c r="AU2601" s="19" t="s">
        <v>84</v>
      </c>
    </row>
    <row r="2602" s="2" customFormat="1" ht="24.15" customHeight="1">
      <c r="A2602" s="40"/>
      <c r="B2602" s="41"/>
      <c r="C2602" s="215" t="s">
        <v>2727</v>
      </c>
      <c r="D2602" s="215" t="s">
        <v>185</v>
      </c>
      <c r="E2602" s="216" t="s">
        <v>2728</v>
      </c>
      <c r="F2602" s="217" t="s">
        <v>2729</v>
      </c>
      <c r="G2602" s="218" t="s">
        <v>188</v>
      </c>
      <c r="H2602" s="219">
        <v>1</v>
      </c>
      <c r="I2602" s="220"/>
      <c r="J2602" s="221">
        <f>ROUND(I2602*H2602,2)</f>
        <v>0</v>
      </c>
      <c r="K2602" s="217" t="s">
        <v>19</v>
      </c>
      <c r="L2602" s="46"/>
      <c r="M2602" s="222" t="s">
        <v>19</v>
      </c>
      <c r="N2602" s="223" t="s">
        <v>46</v>
      </c>
      <c r="O2602" s="86"/>
      <c r="P2602" s="224">
        <f>O2602*H2602</f>
        <v>0</v>
      </c>
      <c r="Q2602" s="224">
        <v>0.36005999999999999</v>
      </c>
      <c r="R2602" s="224">
        <f>Q2602*H2602</f>
        <v>0.36005999999999999</v>
      </c>
      <c r="S2602" s="224">
        <v>0</v>
      </c>
      <c r="T2602" s="225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26" t="s">
        <v>277</v>
      </c>
      <c r="AT2602" s="226" t="s">
        <v>185</v>
      </c>
      <c r="AU2602" s="226" t="s">
        <v>84</v>
      </c>
      <c r="AY2602" s="19" t="s">
        <v>183</v>
      </c>
      <c r="BE2602" s="227">
        <f>IF(N2602="základní",J2602,0)</f>
        <v>0</v>
      </c>
      <c r="BF2602" s="227">
        <f>IF(N2602="snížená",J2602,0)</f>
        <v>0</v>
      </c>
      <c r="BG2602" s="227">
        <f>IF(N2602="zákl. přenesená",J2602,0)</f>
        <v>0</v>
      </c>
      <c r="BH2602" s="227">
        <f>IF(N2602="sníž. přenesená",J2602,0)</f>
        <v>0</v>
      </c>
      <c r="BI2602" s="227">
        <f>IF(N2602="nulová",J2602,0)</f>
        <v>0</v>
      </c>
      <c r="BJ2602" s="19" t="s">
        <v>82</v>
      </c>
      <c r="BK2602" s="227">
        <f>ROUND(I2602*H2602,2)</f>
        <v>0</v>
      </c>
      <c r="BL2602" s="19" t="s">
        <v>277</v>
      </c>
      <c r="BM2602" s="226" t="s">
        <v>2730</v>
      </c>
    </row>
    <row r="2603" s="2" customFormat="1">
      <c r="A2603" s="40"/>
      <c r="B2603" s="41"/>
      <c r="C2603" s="42"/>
      <c r="D2603" s="235" t="s">
        <v>274</v>
      </c>
      <c r="E2603" s="42"/>
      <c r="F2603" s="255" t="s">
        <v>2731</v>
      </c>
      <c r="G2603" s="42"/>
      <c r="H2603" s="42"/>
      <c r="I2603" s="230"/>
      <c r="J2603" s="42"/>
      <c r="K2603" s="42"/>
      <c r="L2603" s="46"/>
      <c r="M2603" s="231"/>
      <c r="N2603" s="232"/>
      <c r="O2603" s="86"/>
      <c r="P2603" s="86"/>
      <c r="Q2603" s="86"/>
      <c r="R2603" s="86"/>
      <c r="S2603" s="86"/>
      <c r="T2603" s="87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T2603" s="19" t="s">
        <v>274</v>
      </c>
      <c r="AU2603" s="19" t="s">
        <v>84</v>
      </c>
    </row>
    <row r="2604" s="2" customFormat="1" ht="24.15" customHeight="1">
      <c r="A2604" s="40"/>
      <c r="B2604" s="41"/>
      <c r="C2604" s="215" t="s">
        <v>2732</v>
      </c>
      <c r="D2604" s="215" t="s">
        <v>185</v>
      </c>
      <c r="E2604" s="216" t="s">
        <v>2733</v>
      </c>
      <c r="F2604" s="217" t="s">
        <v>2734</v>
      </c>
      <c r="G2604" s="218" t="s">
        <v>188</v>
      </c>
      <c r="H2604" s="219">
        <v>1</v>
      </c>
      <c r="I2604" s="220"/>
      <c r="J2604" s="221">
        <f>ROUND(I2604*H2604,2)</f>
        <v>0</v>
      </c>
      <c r="K2604" s="217" t="s">
        <v>19</v>
      </c>
      <c r="L2604" s="46"/>
      <c r="M2604" s="222" t="s">
        <v>19</v>
      </c>
      <c r="N2604" s="223" t="s">
        <v>46</v>
      </c>
      <c r="O2604" s="86"/>
      <c r="P2604" s="224">
        <f>O2604*H2604</f>
        <v>0</v>
      </c>
      <c r="Q2604" s="224">
        <v>0.26599</v>
      </c>
      <c r="R2604" s="224">
        <f>Q2604*H2604</f>
        <v>0.26599</v>
      </c>
      <c r="S2604" s="224">
        <v>0</v>
      </c>
      <c r="T2604" s="225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6" t="s">
        <v>277</v>
      </c>
      <c r="AT2604" s="226" t="s">
        <v>185</v>
      </c>
      <c r="AU2604" s="226" t="s">
        <v>84</v>
      </c>
      <c r="AY2604" s="19" t="s">
        <v>183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19" t="s">
        <v>82</v>
      </c>
      <c r="BK2604" s="227">
        <f>ROUND(I2604*H2604,2)</f>
        <v>0</v>
      </c>
      <c r="BL2604" s="19" t="s">
        <v>277</v>
      </c>
      <c r="BM2604" s="226" t="s">
        <v>2735</v>
      </c>
    </row>
    <row r="2605" s="2" customFormat="1">
      <c r="A2605" s="40"/>
      <c r="B2605" s="41"/>
      <c r="C2605" s="42"/>
      <c r="D2605" s="235" t="s">
        <v>274</v>
      </c>
      <c r="E2605" s="42"/>
      <c r="F2605" s="255" t="s">
        <v>2736</v>
      </c>
      <c r="G2605" s="42"/>
      <c r="H2605" s="42"/>
      <c r="I2605" s="230"/>
      <c r="J2605" s="42"/>
      <c r="K2605" s="42"/>
      <c r="L2605" s="46"/>
      <c r="M2605" s="231"/>
      <c r="N2605" s="232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274</v>
      </c>
      <c r="AU2605" s="19" t="s">
        <v>84</v>
      </c>
    </row>
    <row r="2606" s="2" customFormat="1" ht="16.5" customHeight="1">
      <c r="A2606" s="40"/>
      <c r="B2606" s="41"/>
      <c r="C2606" s="215" t="s">
        <v>2737</v>
      </c>
      <c r="D2606" s="215" t="s">
        <v>185</v>
      </c>
      <c r="E2606" s="216" t="s">
        <v>2738</v>
      </c>
      <c r="F2606" s="217" t="s">
        <v>2739</v>
      </c>
      <c r="G2606" s="218" t="s">
        <v>188</v>
      </c>
      <c r="H2606" s="219">
        <v>2</v>
      </c>
      <c r="I2606" s="220"/>
      <c r="J2606" s="221">
        <f>ROUND(I2606*H2606,2)</f>
        <v>0</v>
      </c>
      <c r="K2606" s="217" t="s">
        <v>19</v>
      </c>
      <c r="L2606" s="46"/>
      <c r="M2606" s="222" t="s">
        <v>19</v>
      </c>
      <c r="N2606" s="223" t="s">
        <v>46</v>
      </c>
      <c r="O2606" s="86"/>
      <c r="P2606" s="224">
        <f>O2606*H2606</f>
        <v>0</v>
      </c>
      <c r="Q2606" s="224">
        <v>0.076319999999999999</v>
      </c>
      <c r="R2606" s="224">
        <f>Q2606*H2606</f>
        <v>0.15264</v>
      </c>
      <c r="S2606" s="224">
        <v>0</v>
      </c>
      <c r="T2606" s="225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26" t="s">
        <v>277</v>
      </c>
      <c r="AT2606" s="226" t="s">
        <v>185</v>
      </c>
      <c r="AU2606" s="226" t="s">
        <v>84</v>
      </c>
      <c r="AY2606" s="19" t="s">
        <v>183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19" t="s">
        <v>82</v>
      </c>
      <c r="BK2606" s="227">
        <f>ROUND(I2606*H2606,2)</f>
        <v>0</v>
      </c>
      <c r="BL2606" s="19" t="s">
        <v>277</v>
      </c>
      <c r="BM2606" s="226" t="s">
        <v>2740</v>
      </c>
    </row>
    <row r="2607" s="2" customFormat="1">
      <c r="A2607" s="40"/>
      <c r="B2607" s="41"/>
      <c r="C2607" s="42"/>
      <c r="D2607" s="235" t="s">
        <v>274</v>
      </c>
      <c r="E2607" s="42"/>
      <c r="F2607" s="255" t="s">
        <v>2741</v>
      </c>
      <c r="G2607" s="42"/>
      <c r="H2607" s="42"/>
      <c r="I2607" s="230"/>
      <c r="J2607" s="42"/>
      <c r="K2607" s="42"/>
      <c r="L2607" s="46"/>
      <c r="M2607" s="231"/>
      <c r="N2607" s="232"/>
      <c r="O2607" s="86"/>
      <c r="P2607" s="86"/>
      <c r="Q2607" s="86"/>
      <c r="R2607" s="86"/>
      <c r="S2607" s="86"/>
      <c r="T2607" s="87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T2607" s="19" t="s">
        <v>274</v>
      </c>
      <c r="AU2607" s="19" t="s">
        <v>84</v>
      </c>
    </row>
    <row r="2608" s="2" customFormat="1" ht="16.5" customHeight="1">
      <c r="A2608" s="40"/>
      <c r="B2608" s="41"/>
      <c r="C2608" s="215" t="s">
        <v>2742</v>
      </c>
      <c r="D2608" s="215" t="s">
        <v>185</v>
      </c>
      <c r="E2608" s="216" t="s">
        <v>2743</v>
      </c>
      <c r="F2608" s="217" t="s">
        <v>2744</v>
      </c>
      <c r="G2608" s="218" t="s">
        <v>188</v>
      </c>
      <c r="H2608" s="219">
        <v>1</v>
      </c>
      <c r="I2608" s="220"/>
      <c r="J2608" s="221">
        <f>ROUND(I2608*H2608,2)</f>
        <v>0</v>
      </c>
      <c r="K2608" s="217" t="s">
        <v>19</v>
      </c>
      <c r="L2608" s="46"/>
      <c r="M2608" s="222" t="s">
        <v>19</v>
      </c>
      <c r="N2608" s="223" t="s">
        <v>46</v>
      </c>
      <c r="O2608" s="86"/>
      <c r="P2608" s="224">
        <f>O2608*H2608</f>
        <v>0</v>
      </c>
      <c r="Q2608" s="224">
        <v>0.075929999999999997</v>
      </c>
      <c r="R2608" s="224">
        <f>Q2608*H2608</f>
        <v>0.075929999999999997</v>
      </c>
      <c r="S2608" s="224">
        <v>0</v>
      </c>
      <c r="T2608" s="225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26" t="s">
        <v>277</v>
      </c>
      <c r="AT2608" s="226" t="s">
        <v>185</v>
      </c>
      <c r="AU2608" s="226" t="s">
        <v>84</v>
      </c>
      <c r="AY2608" s="19" t="s">
        <v>183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19" t="s">
        <v>82</v>
      </c>
      <c r="BK2608" s="227">
        <f>ROUND(I2608*H2608,2)</f>
        <v>0</v>
      </c>
      <c r="BL2608" s="19" t="s">
        <v>277</v>
      </c>
      <c r="BM2608" s="226" t="s">
        <v>2745</v>
      </c>
    </row>
    <row r="2609" s="2" customFormat="1">
      <c r="A2609" s="40"/>
      <c r="B2609" s="41"/>
      <c r="C2609" s="42"/>
      <c r="D2609" s="235" t="s">
        <v>274</v>
      </c>
      <c r="E2609" s="42"/>
      <c r="F2609" s="255" t="s">
        <v>2746</v>
      </c>
      <c r="G2609" s="42"/>
      <c r="H2609" s="42"/>
      <c r="I2609" s="230"/>
      <c r="J2609" s="42"/>
      <c r="K2609" s="42"/>
      <c r="L2609" s="46"/>
      <c r="M2609" s="231"/>
      <c r="N2609" s="232"/>
      <c r="O2609" s="86"/>
      <c r="P2609" s="86"/>
      <c r="Q2609" s="86"/>
      <c r="R2609" s="86"/>
      <c r="S2609" s="86"/>
      <c r="T2609" s="87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T2609" s="19" t="s">
        <v>274</v>
      </c>
      <c r="AU2609" s="19" t="s">
        <v>84</v>
      </c>
    </row>
    <row r="2610" s="2" customFormat="1" ht="24.15" customHeight="1">
      <c r="A2610" s="40"/>
      <c r="B2610" s="41"/>
      <c r="C2610" s="215" t="s">
        <v>2747</v>
      </c>
      <c r="D2610" s="215" t="s">
        <v>185</v>
      </c>
      <c r="E2610" s="216" t="s">
        <v>2748</v>
      </c>
      <c r="F2610" s="217" t="s">
        <v>2749</v>
      </c>
      <c r="G2610" s="218" t="s">
        <v>188</v>
      </c>
      <c r="H2610" s="219">
        <v>1</v>
      </c>
      <c r="I2610" s="220"/>
      <c r="J2610" s="221">
        <f>ROUND(I2610*H2610,2)</f>
        <v>0</v>
      </c>
      <c r="K2610" s="217" t="s">
        <v>19</v>
      </c>
      <c r="L2610" s="46"/>
      <c r="M2610" s="222" t="s">
        <v>19</v>
      </c>
      <c r="N2610" s="223" t="s">
        <v>46</v>
      </c>
      <c r="O2610" s="86"/>
      <c r="P2610" s="224">
        <f>O2610*H2610</f>
        <v>0</v>
      </c>
      <c r="Q2610" s="224">
        <v>0.15951000000000001</v>
      </c>
      <c r="R2610" s="224">
        <f>Q2610*H2610</f>
        <v>0.15951000000000001</v>
      </c>
      <c r="S2610" s="224">
        <v>0</v>
      </c>
      <c r="T2610" s="225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26" t="s">
        <v>277</v>
      </c>
      <c r="AT2610" s="226" t="s">
        <v>185</v>
      </c>
      <c r="AU2610" s="226" t="s">
        <v>84</v>
      </c>
      <c r="AY2610" s="19" t="s">
        <v>183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19" t="s">
        <v>82</v>
      </c>
      <c r="BK2610" s="227">
        <f>ROUND(I2610*H2610,2)</f>
        <v>0</v>
      </c>
      <c r="BL2610" s="19" t="s">
        <v>277</v>
      </c>
      <c r="BM2610" s="226" t="s">
        <v>2750</v>
      </c>
    </row>
    <row r="2611" s="2" customFormat="1">
      <c r="A2611" s="40"/>
      <c r="B2611" s="41"/>
      <c r="C2611" s="42"/>
      <c r="D2611" s="235" t="s">
        <v>274</v>
      </c>
      <c r="E2611" s="42"/>
      <c r="F2611" s="255" t="s">
        <v>2751</v>
      </c>
      <c r="G2611" s="42"/>
      <c r="H2611" s="42"/>
      <c r="I2611" s="230"/>
      <c r="J2611" s="42"/>
      <c r="K2611" s="42"/>
      <c r="L2611" s="46"/>
      <c r="M2611" s="231"/>
      <c r="N2611" s="232"/>
      <c r="O2611" s="86"/>
      <c r="P2611" s="86"/>
      <c r="Q2611" s="86"/>
      <c r="R2611" s="86"/>
      <c r="S2611" s="86"/>
      <c r="T2611" s="87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9" t="s">
        <v>274</v>
      </c>
      <c r="AU2611" s="19" t="s">
        <v>84</v>
      </c>
    </row>
    <row r="2612" s="2" customFormat="1" ht="24.15" customHeight="1">
      <c r="A2612" s="40"/>
      <c r="B2612" s="41"/>
      <c r="C2612" s="215" t="s">
        <v>2752</v>
      </c>
      <c r="D2612" s="215" t="s">
        <v>185</v>
      </c>
      <c r="E2612" s="216" t="s">
        <v>2753</v>
      </c>
      <c r="F2612" s="217" t="s">
        <v>2754</v>
      </c>
      <c r="G2612" s="218" t="s">
        <v>188</v>
      </c>
      <c r="H2612" s="219">
        <v>1</v>
      </c>
      <c r="I2612" s="220"/>
      <c r="J2612" s="221">
        <f>ROUND(I2612*H2612,2)</f>
        <v>0</v>
      </c>
      <c r="K2612" s="217" t="s">
        <v>19</v>
      </c>
      <c r="L2612" s="46"/>
      <c r="M2612" s="222" t="s">
        <v>19</v>
      </c>
      <c r="N2612" s="223" t="s">
        <v>46</v>
      </c>
      <c r="O2612" s="86"/>
      <c r="P2612" s="224">
        <f>O2612*H2612</f>
        <v>0</v>
      </c>
      <c r="Q2612" s="224">
        <v>0.15648999999999999</v>
      </c>
      <c r="R2612" s="224">
        <f>Q2612*H2612</f>
        <v>0.15648999999999999</v>
      </c>
      <c r="S2612" s="224">
        <v>0</v>
      </c>
      <c r="T2612" s="225">
        <f>S2612*H2612</f>
        <v>0</v>
      </c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R2612" s="226" t="s">
        <v>277</v>
      </c>
      <c r="AT2612" s="226" t="s">
        <v>185</v>
      </c>
      <c r="AU2612" s="226" t="s">
        <v>84</v>
      </c>
      <c r="AY2612" s="19" t="s">
        <v>183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19" t="s">
        <v>82</v>
      </c>
      <c r="BK2612" s="227">
        <f>ROUND(I2612*H2612,2)</f>
        <v>0</v>
      </c>
      <c r="BL2612" s="19" t="s">
        <v>277</v>
      </c>
      <c r="BM2612" s="226" t="s">
        <v>2755</v>
      </c>
    </row>
    <row r="2613" s="2" customFormat="1">
      <c r="A2613" s="40"/>
      <c r="B2613" s="41"/>
      <c r="C2613" s="42"/>
      <c r="D2613" s="235" t="s">
        <v>274</v>
      </c>
      <c r="E2613" s="42"/>
      <c r="F2613" s="255" t="s">
        <v>2756</v>
      </c>
      <c r="G2613" s="42"/>
      <c r="H2613" s="42"/>
      <c r="I2613" s="230"/>
      <c r="J2613" s="42"/>
      <c r="K2613" s="42"/>
      <c r="L2613" s="46"/>
      <c r="M2613" s="231"/>
      <c r="N2613" s="232"/>
      <c r="O2613" s="86"/>
      <c r="P2613" s="86"/>
      <c r="Q2613" s="86"/>
      <c r="R2613" s="86"/>
      <c r="S2613" s="86"/>
      <c r="T2613" s="87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T2613" s="19" t="s">
        <v>274</v>
      </c>
      <c r="AU2613" s="19" t="s">
        <v>84</v>
      </c>
    </row>
    <row r="2614" s="2" customFormat="1" ht="21.75" customHeight="1">
      <c r="A2614" s="40"/>
      <c r="B2614" s="41"/>
      <c r="C2614" s="215" t="s">
        <v>2757</v>
      </c>
      <c r="D2614" s="215" t="s">
        <v>185</v>
      </c>
      <c r="E2614" s="216" t="s">
        <v>2758</v>
      </c>
      <c r="F2614" s="217" t="s">
        <v>2759</v>
      </c>
      <c r="G2614" s="218" t="s">
        <v>188</v>
      </c>
      <c r="H2614" s="219">
        <v>1</v>
      </c>
      <c r="I2614" s="220"/>
      <c r="J2614" s="221">
        <f>ROUND(I2614*H2614,2)</f>
        <v>0</v>
      </c>
      <c r="K2614" s="217" t="s">
        <v>19</v>
      </c>
      <c r="L2614" s="46"/>
      <c r="M2614" s="222" t="s">
        <v>19</v>
      </c>
      <c r="N2614" s="223" t="s">
        <v>46</v>
      </c>
      <c r="O2614" s="86"/>
      <c r="P2614" s="224">
        <f>O2614*H2614</f>
        <v>0</v>
      </c>
      <c r="Q2614" s="224">
        <v>3.5402399999999998</v>
      </c>
      <c r="R2614" s="224">
        <f>Q2614*H2614</f>
        <v>3.5402399999999998</v>
      </c>
      <c r="S2614" s="224">
        <v>0</v>
      </c>
      <c r="T2614" s="225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26" t="s">
        <v>277</v>
      </c>
      <c r="AT2614" s="226" t="s">
        <v>185</v>
      </c>
      <c r="AU2614" s="226" t="s">
        <v>84</v>
      </c>
      <c r="AY2614" s="19" t="s">
        <v>183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19" t="s">
        <v>82</v>
      </c>
      <c r="BK2614" s="227">
        <f>ROUND(I2614*H2614,2)</f>
        <v>0</v>
      </c>
      <c r="BL2614" s="19" t="s">
        <v>277</v>
      </c>
      <c r="BM2614" s="226" t="s">
        <v>2760</v>
      </c>
    </row>
    <row r="2615" s="2" customFormat="1">
      <c r="A2615" s="40"/>
      <c r="B2615" s="41"/>
      <c r="C2615" s="42"/>
      <c r="D2615" s="235" t="s">
        <v>274</v>
      </c>
      <c r="E2615" s="42"/>
      <c r="F2615" s="255" t="s">
        <v>2761</v>
      </c>
      <c r="G2615" s="42"/>
      <c r="H2615" s="42"/>
      <c r="I2615" s="230"/>
      <c r="J2615" s="42"/>
      <c r="K2615" s="42"/>
      <c r="L2615" s="46"/>
      <c r="M2615" s="231"/>
      <c r="N2615" s="232"/>
      <c r="O2615" s="86"/>
      <c r="P2615" s="86"/>
      <c r="Q2615" s="86"/>
      <c r="R2615" s="86"/>
      <c r="S2615" s="86"/>
      <c r="T2615" s="87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9" t="s">
        <v>274</v>
      </c>
      <c r="AU2615" s="19" t="s">
        <v>84</v>
      </c>
    </row>
    <row r="2616" s="2" customFormat="1" ht="24.15" customHeight="1">
      <c r="A2616" s="40"/>
      <c r="B2616" s="41"/>
      <c r="C2616" s="215" t="s">
        <v>2762</v>
      </c>
      <c r="D2616" s="215" t="s">
        <v>185</v>
      </c>
      <c r="E2616" s="216" t="s">
        <v>2763</v>
      </c>
      <c r="F2616" s="217" t="s">
        <v>2764</v>
      </c>
      <c r="G2616" s="218" t="s">
        <v>188</v>
      </c>
      <c r="H2616" s="219">
        <v>1</v>
      </c>
      <c r="I2616" s="220"/>
      <c r="J2616" s="221">
        <f>ROUND(I2616*H2616,2)</f>
        <v>0</v>
      </c>
      <c r="K2616" s="217" t="s">
        <v>19</v>
      </c>
      <c r="L2616" s="46"/>
      <c r="M2616" s="222" t="s">
        <v>19</v>
      </c>
      <c r="N2616" s="223" t="s">
        <v>46</v>
      </c>
      <c r="O2616" s="86"/>
      <c r="P2616" s="224">
        <f>O2616*H2616</f>
        <v>0</v>
      </c>
      <c r="Q2616" s="224">
        <v>0.34999999999999998</v>
      </c>
      <c r="R2616" s="224">
        <f>Q2616*H2616</f>
        <v>0.34999999999999998</v>
      </c>
      <c r="S2616" s="224">
        <v>0</v>
      </c>
      <c r="T2616" s="225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26" t="s">
        <v>277</v>
      </c>
      <c r="AT2616" s="226" t="s">
        <v>185</v>
      </c>
      <c r="AU2616" s="226" t="s">
        <v>84</v>
      </c>
      <c r="AY2616" s="19" t="s">
        <v>183</v>
      </c>
      <c r="BE2616" s="227">
        <f>IF(N2616="základní",J2616,0)</f>
        <v>0</v>
      </c>
      <c r="BF2616" s="227">
        <f>IF(N2616="snížená",J2616,0)</f>
        <v>0</v>
      </c>
      <c r="BG2616" s="227">
        <f>IF(N2616="zákl. přenesená",J2616,0)</f>
        <v>0</v>
      </c>
      <c r="BH2616" s="227">
        <f>IF(N2616="sníž. přenesená",J2616,0)</f>
        <v>0</v>
      </c>
      <c r="BI2616" s="227">
        <f>IF(N2616="nulová",J2616,0)</f>
        <v>0</v>
      </c>
      <c r="BJ2616" s="19" t="s">
        <v>82</v>
      </c>
      <c r="BK2616" s="227">
        <f>ROUND(I2616*H2616,2)</f>
        <v>0</v>
      </c>
      <c r="BL2616" s="19" t="s">
        <v>277</v>
      </c>
      <c r="BM2616" s="226" t="s">
        <v>2765</v>
      </c>
    </row>
    <row r="2617" s="2" customFormat="1">
      <c r="A2617" s="40"/>
      <c r="B2617" s="41"/>
      <c r="C2617" s="42"/>
      <c r="D2617" s="235" t="s">
        <v>274</v>
      </c>
      <c r="E2617" s="42"/>
      <c r="F2617" s="255" t="s">
        <v>2766</v>
      </c>
      <c r="G2617" s="42"/>
      <c r="H2617" s="42"/>
      <c r="I2617" s="230"/>
      <c r="J2617" s="42"/>
      <c r="K2617" s="42"/>
      <c r="L2617" s="46"/>
      <c r="M2617" s="231"/>
      <c r="N2617" s="232"/>
      <c r="O2617" s="86"/>
      <c r="P2617" s="86"/>
      <c r="Q2617" s="86"/>
      <c r="R2617" s="86"/>
      <c r="S2617" s="86"/>
      <c r="T2617" s="87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9" t="s">
        <v>274</v>
      </c>
      <c r="AU2617" s="19" t="s">
        <v>84</v>
      </c>
    </row>
    <row r="2618" s="2" customFormat="1" ht="24.15" customHeight="1">
      <c r="A2618" s="40"/>
      <c r="B2618" s="41"/>
      <c r="C2618" s="215" t="s">
        <v>2767</v>
      </c>
      <c r="D2618" s="215" t="s">
        <v>185</v>
      </c>
      <c r="E2618" s="216" t="s">
        <v>2768</v>
      </c>
      <c r="F2618" s="217" t="s">
        <v>2769</v>
      </c>
      <c r="G2618" s="218" t="s">
        <v>188</v>
      </c>
      <c r="H2618" s="219">
        <v>1</v>
      </c>
      <c r="I2618" s="220"/>
      <c r="J2618" s="221">
        <f>ROUND(I2618*H2618,2)</f>
        <v>0</v>
      </c>
      <c r="K2618" s="217" t="s">
        <v>19</v>
      </c>
      <c r="L2618" s="46"/>
      <c r="M2618" s="222" t="s">
        <v>19</v>
      </c>
      <c r="N2618" s="223" t="s">
        <v>46</v>
      </c>
      <c r="O2618" s="86"/>
      <c r="P2618" s="224">
        <f>O2618*H2618</f>
        <v>0</v>
      </c>
      <c r="Q2618" s="224">
        <v>0.34999999999999998</v>
      </c>
      <c r="R2618" s="224">
        <f>Q2618*H2618</f>
        <v>0.34999999999999998</v>
      </c>
      <c r="S2618" s="224">
        <v>0</v>
      </c>
      <c r="T2618" s="225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26" t="s">
        <v>277</v>
      </c>
      <c r="AT2618" s="226" t="s">
        <v>185</v>
      </c>
      <c r="AU2618" s="226" t="s">
        <v>84</v>
      </c>
      <c r="AY2618" s="19" t="s">
        <v>183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19" t="s">
        <v>82</v>
      </c>
      <c r="BK2618" s="227">
        <f>ROUND(I2618*H2618,2)</f>
        <v>0</v>
      </c>
      <c r="BL2618" s="19" t="s">
        <v>277</v>
      </c>
      <c r="BM2618" s="226" t="s">
        <v>2770</v>
      </c>
    </row>
    <row r="2619" s="2" customFormat="1">
      <c r="A2619" s="40"/>
      <c r="B2619" s="41"/>
      <c r="C2619" s="42"/>
      <c r="D2619" s="235" t="s">
        <v>274</v>
      </c>
      <c r="E2619" s="42"/>
      <c r="F2619" s="255" t="s">
        <v>2766</v>
      </c>
      <c r="G2619" s="42"/>
      <c r="H2619" s="42"/>
      <c r="I2619" s="230"/>
      <c r="J2619" s="42"/>
      <c r="K2619" s="42"/>
      <c r="L2619" s="46"/>
      <c r="M2619" s="231"/>
      <c r="N2619" s="232"/>
      <c r="O2619" s="86"/>
      <c r="P2619" s="86"/>
      <c r="Q2619" s="86"/>
      <c r="R2619" s="86"/>
      <c r="S2619" s="86"/>
      <c r="T2619" s="87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9" t="s">
        <v>274</v>
      </c>
      <c r="AU2619" s="19" t="s">
        <v>84</v>
      </c>
    </row>
    <row r="2620" s="2" customFormat="1" ht="24.15" customHeight="1">
      <c r="A2620" s="40"/>
      <c r="B2620" s="41"/>
      <c r="C2620" s="215" t="s">
        <v>2771</v>
      </c>
      <c r="D2620" s="215" t="s">
        <v>185</v>
      </c>
      <c r="E2620" s="216" t="s">
        <v>2772</v>
      </c>
      <c r="F2620" s="217" t="s">
        <v>2773</v>
      </c>
      <c r="G2620" s="218" t="s">
        <v>188</v>
      </c>
      <c r="H2620" s="219">
        <v>1</v>
      </c>
      <c r="I2620" s="220"/>
      <c r="J2620" s="221">
        <f>ROUND(I2620*H2620,2)</f>
        <v>0</v>
      </c>
      <c r="K2620" s="217" t="s">
        <v>19</v>
      </c>
      <c r="L2620" s="46"/>
      <c r="M2620" s="222" t="s">
        <v>19</v>
      </c>
      <c r="N2620" s="223" t="s">
        <v>46</v>
      </c>
      <c r="O2620" s="86"/>
      <c r="P2620" s="224">
        <f>O2620*H2620</f>
        <v>0</v>
      </c>
      <c r="Q2620" s="224">
        <v>0.34999999999999998</v>
      </c>
      <c r="R2620" s="224">
        <f>Q2620*H2620</f>
        <v>0.34999999999999998</v>
      </c>
      <c r="S2620" s="224">
        <v>0</v>
      </c>
      <c r="T2620" s="225">
        <f>S2620*H2620</f>
        <v>0</v>
      </c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R2620" s="226" t="s">
        <v>277</v>
      </c>
      <c r="AT2620" s="226" t="s">
        <v>185</v>
      </c>
      <c r="AU2620" s="226" t="s">
        <v>84</v>
      </c>
      <c r="AY2620" s="19" t="s">
        <v>183</v>
      </c>
      <c r="BE2620" s="227">
        <f>IF(N2620="základní",J2620,0)</f>
        <v>0</v>
      </c>
      <c r="BF2620" s="227">
        <f>IF(N2620="snížená",J2620,0)</f>
        <v>0</v>
      </c>
      <c r="BG2620" s="227">
        <f>IF(N2620="zákl. přenesená",J2620,0)</f>
        <v>0</v>
      </c>
      <c r="BH2620" s="227">
        <f>IF(N2620="sníž. přenesená",J2620,0)</f>
        <v>0</v>
      </c>
      <c r="BI2620" s="227">
        <f>IF(N2620="nulová",J2620,0)</f>
        <v>0</v>
      </c>
      <c r="BJ2620" s="19" t="s">
        <v>82</v>
      </c>
      <c r="BK2620" s="227">
        <f>ROUND(I2620*H2620,2)</f>
        <v>0</v>
      </c>
      <c r="BL2620" s="19" t="s">
        <v>277</v>
      </c>
      <c r="BM2620" s="226" t="s">
        <v>2774</v>
      </c>
    </row>
    <row r="2621" s="2" customFormat="1">
      <c r="A2621" s="40"/>
      <c r="B2621" s="41"/>
      <c r="C2621" s="42"/>
      <c r="D2621" s="235" t="s">
        <v>274</v>
      </c>
      <c r="E2621" s="42"/>
      <c r="F2621" s="255" t="s">
        <v>2766</v>
      </c>
      <c r="G2621" s="42"/>
      <c r="H2621" s="42"/>
      <c r="I2621" s="230"/>
      <c r="J2621" s="42"/>
      <c r="K2621" s="42"/>
      <c r="L2621" s="46"/>
      <c r="M2621" s="231"/>
      <c r="N2621" s="232"/>
      <c r="O2621" s="86"/>
      <c r="P2621" s="86"/>
      <c r="Q2621" s="86"/>
      <c r="R2621" s="86"/>
      <c r="S2621" s="86"/>
      <c r="T2621" s="87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T2621" s="19" t="s">
        <v>274</v>
      </c>
      <c r="AU2621" s="19" t="s">
        <v>84</v>
      </c>
    </row>
    <row r="2622" s="2" customFormat="1" ht="24.15" customHeight="1">
      <c r="A2622" s="40"/>
      <c r="B2622" s="41"/>
      <c r="C2622" s="215" t="s">
        <v>2775</v>
      </c>
      <c r="D2622" s="215" t="s">
        <v>185</v>
      </c>
      <c r="E2622" s="216" t="s">
        <v>2776</v>
      </c>
      <c r="F2622" s="217" t="s">
        <v>2777</v>
      </c>
      <c r="G2622" s="218" t="s">
        <v>188</v>
      </c>
      <c r="H2622" s="219">
        <v>1</v>
      </c>
      <c r="I2622" s="220"/>
      <c r="J2622" s="221">
        <f>ROUND(I2622*H2622,2)</f>
        <v>0</v>
      </c>
      <c r="K2622" s="217" t="s">
        <v>19</v>
      </c>
      <c r="L2622" s="46"/>
      <c r="M2622" s="222" t="s">
        <v>19</v>
      </c>
      <c r="N2622" s="223" t="s">
        <v>46</v>
      </c>
      <c r="O2622" s="86"/>
      <c r="P2622" s="224">
        <f>O2622*H2622</f>
        <v>0</v>
      </c>
      <c r="Q2622" s="224">
        <v>0.34999999999999998</v>
      </c>
      <c r="R2622" s="224">
        <f>Q2622*H2622</f>
        <v>0.34999999999999998</v>
      </c>
      <c r="S2622" s="224">
        <v>0</v>
      </c>
      <c r="T2622" s="225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26" t="s">
        <v>277</v>
      </c>
      <c r="AT2622" s="226" t="s">
        <v>185</v>
      </c>
      <c r="AU2622" s="226" t="s">
        <v>84</v>
      </c>
      <c r="AY2622" s="19" t="s">
        <v>183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19" t="s">
        <v>82</v>
      </c>
      <c r="BK2622" s="227">
        <f>ROUND(I2622*H2622,2)</f>
        <v>0</v>
      </c>
      <c r="BL2622" s="19" t="s">
        <v>277</v>
      </c>
      <c r="BM2622" s="226" t="s">
        <v>2778</v>
      </c>
    </row>
    <row r="2623" s="2" customFormat="1">
      <c r="A2623" s="40"/>
      <c r="B2623" s="41"/>
      <c r="C2623" s="42"/>
      <c r="D2623" s="235" t="s">
        <v>274</v>
      </c>
      <c r="E2623" s="42"/>
      <c r="F2623" s="255" t="s">
        <v>2766</v>
      </c>
      <c r="G2623" s="42"/>
      <c r="H2623" s="42"/>
      <c r="I2623" s="230"/>
      <c r="J2623" s="42"/>
      <c r="K2623" s="42"/>
      <c r="L2623" s="46"/>
      <c r="M2623" s="231"/>
      <c r="N2623" s="232"/>
      <c r="O2623" s="86"/>
      <c r="P2623" s="86"/>
      <c r="Q2623" s="86"/>
      <c r="R2623" s="86"/>
      <c r="S2623" s="86"/>
      <c r="T2623" s="87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9" t="s">
        <v>274</v>
      </c>
      <c r="AU2623" s="19" t="s">
        <v>84</v>
      </c>
    </row>
    <row r="2624" s="2" customFormat="1" ht="24.15" customHeight="1">
      <c r="A2624" s="40"/>
      <c r="B2624" s="41"/>
      <c r="C2624" s="215" t="s">
        <v>2779</v>
      </c>
      <c r="D2624" s="215" t="s">
        <v>185</v>
      </c>
      <c r="E2624" s="216" t="s">
        <v>2780</v>
      </c>
      <c r="F2624" s="217" t="s">
        <v>2781</v>
      </c>
      <c r="G2624" s="218" t="s">
        <v>188</v>
      </c>
      <c r="H2624" s="219">
        <v>1</v>
      </c>
      <c r="I2624" s="220"/>
      <c r="J2624" s="221">
        <f>ROUND(I2624*H2624,2)</f>
        <v>0</v>
      </c>
      <c r="K2624" s="217" t="s">
        <v>19</v>
      </c>
      <c r="L2624" s="46"/>
      <c r="M2624" s="222" t="s">
        <v>19</v>
      </c>
      <c r="N2624" s="223" t="s">
        <v>46</v>
      </c>
      <c r="O2624" s="86"/>
      <c r="P2624" s="224">
        <f>O2624*H2624</f>
        <v>0</v>
      </c>
      <c r="Q2624" s="224">
        <v>0.34999999999999998</v>
      </c>
      <c r="R2624" s="224">
        <f>Q2624*H2624</f>
        <v>0.34999999999999998</v>
      </c>
      <c r="S2624" s="224">
        <v>0</v>
      </c>
      <c r="T2624" s="225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26" t="s">
        <v>277</v>
      </c>
      <c r="AT2624" s="226" t="s">
        <v>185</v>
      </c>
      <c r="AU2624" s="226" t="s">
        <v>84</v>
      </c>
      <c r="AY2624" s="19" t="s">
        <v>183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19" t="s">
        <v>82</v>
      </c>
      <c r="BK2624" s="227">
        <f>ROUND(I2624*H2624,2)</f>
        <v>0</v>
      </c>
      <c r="BL2624" s="19" t="s">
        <v>277</v>
      </c>
      <c r="BM2624" s="226" t="s">
        <v>2782</v>
      </c>
    </row>
    <row r="2625" s="2" customFormat="1">
      <c r="A2625" s="40"/>
      <c r="B2625" s="41"/>
      <c r="C2625" s="42"/>
      <c r="D2625" s="235" t="s">
        <v>274</v>
      </c>
      <c r="E2625" s="42"/>
      <c r="F2625" s="255" t="s">
        <v>2766</v>
      </c>
      <c r="G2625" s="42"/>
      <c r="H2625" s="42"/>
      <c r="I2625" s="230"/>
      <c r="J2625" s="42"/>
      <c r="K2625" s="42"/>
      <c r="L2625" s="46"/>
      <c r="M2625" s="231"/>
      <c r="N2625" s="232"/>
      <c r="O2625" s="86"/>
      <c r="P2625" s="86"/>
      <c r="Q2625" s="86"/>
      <c r="R2625" s="86"/>
      <c r="S2625" s="86"/>
      <c r="T2625" s="87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T2625" s="19" t="s">
        <v>274</v>
      </c>
      <c r="AU2625" s="19" t="s">
        <v>84</v>
      </c>
    </row>
    <row r="2626" s="2" customFormat="1" ht="16.5" customHeight="1">
      <c r="A2626" s="40"/>
      <c r="B2626" s="41"/>
      <c r="C2626" s="215" t="s">
        <v>2783</v>
      </c>
      <c r="D2626" s="215" t="s">
        <v>185</v>
      </c>
      <c r="E2626" s="216" t="s">
        <v>2784</v>
      </c>
      <c r="F2626" s="217" t="s">
        <v>2785</v>
      </c>
      <c r="G2626" s="218" t="s">
        <v>188</v>
      </c>
      <c r="H2626" s="219">
        <v>1</v>
      </c>
      <c r="I2626" s="220"/>
      <c r="J2626" s="221">
        <f>ROUND(I2626*H2626,2)</f>
        <v>0</v>
      </c>
      <c r="K2626" s="217" t="s">
        <v>19</v>
      </c>
      <c r="L2626" s="46"/>
      <c r="M2626" s="222" t="s">
        <v>19</v>
      </c>
      <c r="N2626" s="223" t="s">
        <v>46</v>
      </c>
      <c r="O2626" s="86"/>
      <c r="P2626" s="224">
        <f>O2626*H2626</f>
        <v>0</v>
      </c>
      <c r="Q2626" s="224">
        <v>0.38772000000000001</v>
      </c>
      <c r="R2626" s="224">
        <f>Q2626*H2626</f>
        <v>0.38772000000000001</v>
      </c>
      <c r="S2626" s="224">
        <v>0</v>
      </c>
      <c r="T2626" s="225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26" t="s">
        <v>277</v>
      </c>
      <c r="AT2626" s="226" t="s">
        <v>185</v>
      </c>
      <c r="AU2626" s="226" t="s">
        <v>84</v>
      </c>
      <c r="AY2626" s="19" t="s">
        <v>183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19" t="s">
        <v>82</v>
      </c>
      <c r="BK2626" s="227">
        <f>ROUND(I2626*H2626,2)</f>
        <v>0</v>
      </c>
      <c r="BL2626" s="19" t="s">
        <v>277</v>
      </c>
      <c r="BM2626" s="226" t="s">
        <v>2786</v>
      </c>
    </row>
    <row r="2627" s="2" customFormat="1">
      <c r="A2627" s="40"/>
      <c r="B2627" s="41"/>
      <c r="C2627" s="42"/>
      <c r="D2627" s="235" t="s">
        <v>274</v>
      </c>
      <c r="E2627" s="42"/>
      <c r="F2627" s="255" t="s">
        <v>2787</v>
      </c>
      <c r="G2627" s="42"/>
      <c r="H2627" s="42"/>
      <c r="I2627" s="230"/>
      <c r="J2627" s="42"/>
      <c r="K2627" s="42"/>
      <c r="L2627" s="46"/>
      <c r="M2627" s="231"/>
      <c r="N2627" s="232"/>
      <c r="O2627" s="86"/>
      <c r="P2627" s="86"/>
      <c r="Q2627" s="86"/>
      <c r="R2627" s="86"/>
      <c r="S2627" s="86"/>
      <c r="T2627" s="87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T2627" s="19" t="s">
        <v>274</v>
      </c>
      <c r="AU2627" s="19" t="s">
        <v>84</v>
      </c>
    </row>
    <row r="2628" s="2" customFormat="1" ht="24.15" customHeight="1">
      <c r="A2628" s="40"/>
      <c r="B2628" s="41"/>
      <c r="C2628" s="215" t="s">
        <v>2788</v>
      </c>
      <c r="D2628" s="215" t="s">
        <v>185</v>
      </c>
      <c r="E2628" s="216" t="s">
        <v>2789</v>
      </c>
      <c r="F2628" s="217" t="s">
        <v>2790</v>
      </c>
      <c r="G2628" s="218" t="s">
        <v>188</v>
      </c>
      <c r="H2628" s="219">
        <v>2</v>
      </c>
      <c r="I2628" s="220"/>
      <c r="J2628" s="221">
        <f>ROUND(I2628*H2628,2)</f>
        <v>0</v>
      </c>
      <c r="K2628" s="217" t="s">
        <v>19</v>
      </c>
      <c r="L2628" s="46"/>
      <c r="M2628" s="222" t="s">
        <v>19</v>
      </c>
      <c r="N2628" s="223" t="s">
        <v>46</v>
      </c>
      <c r="O2628" s="86"/>
      <c r="P2628" s="224">
        <f>O2628*H2628</f>
        <v>0</v>
      </c>
      <c r="Q2628" s="224">
        <v>0.01</v>
      </c>
      <c r="R2628" s="224">
        <f>Q2628*H2628</f>
        <v>0.02</v>
      </c>
      <c r="S2628" s="224">
        <v>0</v>
      </c>
      <c r="T2628" s="225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26" t="s">
        <v>277</v>
      </c>
      <c r="AT2628" s="226" t="s">
        <v>185</v>
      </c>
      <c r="AU2628" s="226" t="s">
        <v>84</v>
      </c>
      <c r="AY2628" s="19" t="s">
        <v>183</v>
      </c>
      <c r="BE2628" s="227">
        <f>IF(N2628="základní",J2628,0)</f>
        <v>0</v>
      </c>
      <c r="BF2628" s="227">
        <f>IF(N2628="snížená",J2628,0)</f>
        <v>0</v>
      </c>
      <c r="BG2628" s="227">
        <f>IF(N2628="zákl. přenesená",J2628,0)</f>
        <v>0</v>
      </c>
      <c r="BH2628" s="227">
        <f>IF(N2628="sníž. přenesená",J2628,0)</f>
        <v>0</v>
      </c>
      <c r="BI2628" s="227">
        <f>IF(N2628="nulová",J2628,0)</f>
        <v>0</v>
      </c>
      <c r="BJ2628" s="19" t="s">
        <v>82</v>
      </c>
      <c r="BK2628" s="227">
        <f>ROUND(I2628*H2628,2)</f>
        <v>0</v>
      </c>
      <c r="BL2628" s="19" t="s">
        <v>277</v>
      </c>
      <c r="BM2628" s="226" t="s">
        <v>2791</v>
      </c>
    </row>
    <row r="2629" s="2" customFormat="1">
      <c r="A2629" s="40"/>
      <c r="B2629" s="41"/>
      <c r="C2629" s="42"/>
      <c r="D2629" s="235" t="s">
        <v>274</v>
      </c>
      <c r="E2629" s="42"/>
      <c r="F2629" s="255" t="s">
        <v>2792</v>
      </c>
      <c r="G2629" s="42"/>
      <c r="H2629" s="42"/>
      <c r="I2629" s="230"/>
      <c r="J2629" s="42"/>
      <c r="K2629" s="42"/>
      <c r="L2629" s="46"/>
      <c r="M2629" s="231"/>
      <c r="N2629" s="232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274</v>
      </c>
      <c r="AU2629" s="19" t="s">
        <v>84</v>
      </c>
    </row>
    <row r="2630" s="2" customFormat="1" ht="16.5" customHeight="1">
      <c r="A2630" s="40"/>
      <c r="B2630" s="41"/>
      <c r="C2630" s="215" t="s">
        <v>2793</v>
      </c>
      <c r="D2630" s="215" t="s">
        <v>185</v>
      </c>
      <c r="E2630" s="216" t="s">
        <v>2794</v>
      </c>
      <c r="F2630" s="217" t="s">
        <v>2795</v>
      </c>
      <c r="G2630" s="218" t="s">
        <v>188</v>
      </c>
      <c r="H2630" s="219">
        <v>1</v>
      </c>
      <c r="I2630" s="220"/>
      <c r="J2630" s="221">
        <f>ROUND(I2630*H2630,2)</f>
        <v>0</v>
      </c>
      <c r="K2630" s="217" t="s">
        <v>19</v>
      </c>
      <c r="L2630" s="46"/>
      <c r="M2630" s="222" t="s">
        <v>19</v>
      </c>
      <c r="N2630" s="223" t="s">
        <v>46</v>
      </c>
      <c r="O2630" s="86"/>
      <c r="P2630" s="224">
        <f>O2630*H2630</f>
        <v>0</v>
      </c>
      <c r="Q2630" s="224">
        <v>0.023</v>
      </c>
      <c r="R2630" s="224">
        <f>Q2630*H2630</f>
        <v>0.023</v>
      </c>
      <c r="S2630" s="224">
        <v>0</v>
      </c>
      <c r="T2630" s="225">
        <f>S2630*H2630</f>
        <v>0</v>
      </c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R2630" s="226" t="s">
        <v>277</v>
      </c>
      <c r="AT2630" s="226" t="s">
        <v>185</v>
      </c>
      <c r="AU2630" s="226" t="s">
        <v>84</v>
      </c>
      <c r="AY2630" s="19" t="s">
        <v>183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19" t="s">
        <v>82</v>
      </c>
      <c r="BK2630" s="227">
        <f>ROUND(I2630*H2630,2)</f>
        <v>0</v>
      </c>
      <c r="BL2630" s="19" t="s">
        <v>277</v>
      </c>
      <c r="BM2630" s="226" t="s">
        <v>2796</v>
      </c>
    </row>
    <row r="2631" s="2" customFormat="1" ht="24.15" customHeight="1">
      <c r="A2631" s="40"/>
      <c r="B2631" s="41"/>
      <c r="C2631" s="215" t="s">
        <v>1072</v>
      </c>
      <c r="D2631" s="215" t="s">
        <v>185</v>
      </c>
      <c r="E2631" s="216" t="s">
        <v>1073</v>
      </c>
      <c r="F2631" s="217" t="s">
        <v>1074</v>
      </c>
      <c r="G2631" s="218" t="s">
        <v>256</v>
      </c>
      <c r="H2631" s="219">
        <v>33.073999999999998</v>
      </c>
      <c r="I2631" s="220"/>
      <c r="J2631" s="221">
        <f>ROUND(I2631*H2631,2)</f>
        <v>0</v>
      </c>
      <c r="K2631" s="217" t="s">
        <v>189</v>
      </c>
      <c r="L2631" s="46"/>
      <c r="M2631" s="222" t="s">
        <v>19</v>
      </c>
      <c r="N2631" s="223" t="s">
        <v>46</v>
      </c>
      <c r="O2631" s="86"/>
      <c r="P2631" s="224">
        <f>O2631*H2631</f>
        <v>0</v>
      </c>
      <c r="Q2631" s="224">
        <v>0</v>
      </c>
      <c r="R2631" s="224">
        <f>Q2631*H2631</f>
        <v>0</v>
      </c>
      <c r="S2631" s="224">
        <v>0</v>
      </c>
      <c r="T2631" s="225">
        <f>S2631*H2631</f>
        <v>0</v>
      </c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R2631" s="226" t="s">
        <v>277</v>
      </c>
      <c r="AT2631" s="226" t="s">
        <v>185</v>
      </c>
      <c r="AU2631" s="226" t="s">
        <v>84</v>
      </c>
      <c r="AY2631" s="19" t="s">
        <v>183</v>
      </c>
      <c r="BE2631" s="227">
        <f>IF(N2631="základní",J2631,0)</f>
        <v>0</v>
      </c>
      <c r="BF2631" s="227">
        <f>IF(N2631="snížená",J2631,0)</f>
        <v>0</v>
      </c>
      <c r="BG2631" s="227">
        <f>IF(N2631="zákl. přenesená",J2631,0)</f>
        <v>0</v>
      </c>
      <c r="BH2631" s="227">
        <f>IF(N2631="sníž. přenesená",J2631,0)</f>
        <v>0</v>
      </c>
      <c r="BI2631" s="227">
        <f>IF(N2631="nulová",J2631,0)</f>
        <v>0</v>
      </c>
      <c r="BJ2631" s="19" t="s">
        <v>82</v>
      </c>
      <c r="BK2631" s="227">
        <f>ROUND(I2631*H2631,2)</f>
        <v>0</v>
      </c>
      <c r="BL2631" s="19" t="s">
        <v>277</v>
      </c>
      <c r="BM2631" s="226" t="s">
        <v>1075</v>
      </c>
    </row>
    <row r="2632" s="2" customFormat="1">
      <c r="A2632" s="40"/>
      <c r="B2632" s="41"/>
      <c r="C2632" s="42"/>
      <c r="D2632" s="228" t="s">
        <v>192</v>
      </c>
      <c r="E2632" s="42"/>
      <c r="F2632" s="229" t="s">
        <v>1076</v>
      </c>
      <c r="G2632" s="42"/>
      <c r="H2632" s="42"/>
      <c r="I2632" s="230"/>
      <c r="J2632" s="42"/>
      <c r="K2632" s="42"/>
      <c r="L2632" s="46"/>
      <c r="M2632" s="231"/>
      <c r="N2632" s="232"/>
      <c r="O2632" s="86"/>
      <c r="P2632" s="86"/>
      <c r="Q2632" s="86"/>
      <c r="R2632" s="86"/>
      <c r="S2632" s="86"/>
      <c r="T2632" s="87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T2632" s="19" t="s">
        <v>192</v>
      </c>
      <c r="AU2632" s="19" t="s">
        <v>84</v>
      </c>
    </row>
    <row r="2633" s="12" customFormat="1" ht="22.8" customHeight="1">
      <c r="A2633" s="12"/>
      <c r="B2633" s="199"/>
      <c r="C2633" s="200"/>
      <c r="D2633" s="201" t="s">
        <v>74</v>
      </c>
      <c r="E2633" s="213" t="s">
        <v>2797</v>
      </c>
      <c r="F2633" s="213" t="s">
        <v>2798</v>
      </c>
      <c r="G2633" s="200"/>
      <c r="H2633" s="200"/>
      <c r="I2633" s="203"/>
      <c r="J2633" s="214">
        <f>BK2633</f>
        <v>0</v>
      </c>
      <c r="K2633" s="200"/>
      <c r="L2633" s="205"/>
      <c r="M2633" s="206"/>
      <c r="N2633" s="207"/>
      <c r="O2633" s="207"/>
      <c r="P2633" s="208">
        <f>SUM(P2634:P2698)</f>
        <v>0</v>
      </c>
      <c r="Q2633" s="207"/>
      <c r="R2633" s="208">
        <f>SUM(R2634:R2698)</f>
        <v>1.3553099999999998</v>
      </c>
      <c r="S2633" s="207"/>
      <c r="T2633" s="209">
        <f>SUM(T2634:T2698)</f>
        <v>0</v>
      </c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R2633" s="210" t="s">
        <v>84</v>
      </c>
      <c r="AT2633" s="211" t="s">
        <v>74</v>
      </c>
      <c r="AU2633" s="211" t="s">
        <v>82</v>
      </c>
      <c r="AY2633" s="210" t="s">
        <v>183</v>
      </c>
      <c r="BK2633" s="212">
        <f>SUM(BK2634:BK2698)</f>
        <v>0</v>
      </c>
    </row>
    <row r="2634" s="2" customFormat="1" ht="16.5" customHeight="1">
      <c r="A2634" s="40"/>
      <c r="B2634" s="41"/>
      <c r="C2634" s="215" t="s">
        <v>2799</v>
      </c>
      <c r="D2634" s="215" t="s">
        <v>185</v>
      </c>
      <c r="E2634" s="216" t="s">
        <v>2800</v>
      </c>
      <c r="F2634" s="217" t="s">
        <v>2801</v>
      </c>
      <c r="G2634" s="218" t="s">
        <v>304</v>
      </c>
      <c r="H2634" s="219">
        <v>30</v>
      </c>
      <c r="I2634" s="220"/>
      <c r="J2634" s="221">
        <f>ROUND(I2634*H2634,2)</f>
        <v>0</v>
      </c>
      <c r="K2634" s="217" t="s">
        <v>189</v>
      </c>
      <c r="L2634" s="46"/>
      <c r="M2634" s="222" t="s">
        <v>19</v>
      </c>
      <c r="N2634" s="223" t="s">
        <v>46</v>
      </c>
      <c r="O2634" s="86"/>
      <c r="P2634" s="224">
        <f>O2634*H2634</f>
        <v>0</v>
      </c>
      <c r="Q2634" s="224">
        <v>0</v>
      </c>
      <c r="R2634" s="224">
        <f>Q2634*H2634</f>
        <v>0</v>
      </c>
      <c r="S2634" s="224">
        <v>0</v>
      </c>
      <c r="T2634" s="225">
        <f>S2634*H2634</f>
        <v>0</v>
      </c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R2634" s="226" t="s">
        <v>277</v>
      </c>
      <c r="AT2634" s="226" t="s">
        <v>185</v>
      </c>
      <c r="AU2634" s="226" t="s">
        <v>84</v>
      </c>
      <c r="AY2634" s="19" t="s">
        <v>183</v>
      </c>
      <c r="BE2634" s="227">
        <f>IF(N2634="základní",J2634,0)</f>
        <v>0</v>
      </c>
      <c r="BF2634" s="227">
        <f>IF(N2634="snížená",J2634,0)</f>
        <v>0</v>
      </c>
      <c r="BG2634" s="227">
        <f>IF(N2634="zákl. přenesená",J2634,0)</f>
        <v>0</v>
      </c>
      <c r="BH2634" s="227">
        <f>IF(N2634="sníž. přenesená",J2634,0)</f>
        <v>0</v>
      </c>
      <c r="BI2634" s="227">
        <f>IF(N2634="nulová",J2634,0)</f>
        <v>0</v>
      </c>
      <c r="BJ2634" s="19" t="s">
        <v>82</v>
      </c>
      <c r="BK2634" s="227">
        <f>ROUND(I2634*H2634,2)</f>
        <v>0</v>
      </c>
      <c r="BL2634" s="19" t="s">
        <v>277</v>
      </c>
      <c r="BM2634" s="226" t="s">
        <v>2802</v>
      </c>
    </row>
    <row r="2635" s="2" customFormat="1">
      <c r="A2635" s="40"/>
      <c r="B2635" s="41"/>
      <c r="C2635" s="42"/>
      <c r="D2635" s="228" t="s">
        <v>192</v>
      </c>
      <c r="E2635" s="42"/>
      <c r="F2635" s="229" t="s">
        <v>2803</v>
      </c>
      <c r="G2635" s="42"/>
      <c r="H2635" s="42"/>
      <c r="I2635" s="230"/>
      <c r="J2635" s="42"/>
      <c r="K2635" s="42"/>
      <c r="L2635" s="46"/>
      <c r="M2635" s="231"/>
      <c r="N2635" s="232"/>
      <c r="O2635" s="86"/>
      <c r="P2635" s="86"/>
      <c r="Q2635" s="86"/>
      <c r="R2635" s="86"/>
      <c r="S2635" s="86"/>
      <c r="T2635" s="87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T2635" s="19" t="s">
        <v>192</v>
      </c>
      <c r="AU2635" s="19" t="s">
        <v>84</v>
      </c>
    </row>
    <row r="2636" s="2" customFormat="1" ht="16.5" customHeight="1">
      <c r="A2636" s="40"/>
      <c r="B2636" s="41"/>
      <c r="C2636" s="215" t="s">
        <v>2804</v>
      </c>
      <c r="D2636" s="215" t="s">
        <v>185</v>
      </c>
      <c r="E2636" s="216" t="s">
        <v>2805</v>
      </c>
      <c r="F2636" s="217" t="s">
        <v>2806</v>
      </c>
      <c r="G2636" s="218" t="s">
        <v>304</v>
      </c>
      <c r="H2636" s="219">
        <v>60</v>
      </c>
      <c r="I2636" s="220"/>
      <c r="J2636" s="221">
        <f>ROUND(I2636*H2636,2)</f>
        <v>0</v>
      </c>
      <c r="K2636" s="217" t="s">
        <v>189</v>
      </c>
      <c r="L2636" s="46"/>
      <c r="M2636" s="222" t="s">
        <v>19</v>
      </c>
      <c r="N2636" s="223" t="s">
        <v>46</v>
      </c>
      <c r="O2636" s="86"/>
      <c r="P2636" s="224">
        <f>O2636*H2636</f>
        <v>0</v>
      </c>
      <c r="Q2636" s="224">
        <v>0.00029999999999999997</v>
      </c>
      <c r="R2636" s="224">
        <f>Q2636*H2636</f>
        <v>0.017999999999999999</v>
      </c>
      <c r="S2636" s="224">
        <v>0</v>
      </c>
      <c r="T2636" s="225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26" t="s">
        <v>277</v>
      </c>
      <c r="AT2636" s="226" t="s">
        <v>185</v>
      </c>
      <c r="AU2636" s="226" t="s">
        <v>84</v>
      </c>
      <c r="AY2636" s="19" t="s">
        <v>183</v>
      </c>
      <c r="BE2636" s="227">
        <f>IF(N2636="základní",J2636,0)</f>
        <v>0</v>
      </c>
      <c r="BF2636" s="227">
        <f>IF(N2636="snížená",J2636,0)</f>
        <v>0</v>
      </c>
      <c r="BG2636" s="227">
        <f>IF(N2636="zákl. přenesená",J2636,0)</f>
        <v>0</v>
      </c>
      <c r="BH2636" s="227">
        <f>IF(N2636="sníž. přenesená",J2636,0)</f>
        <v>0</v>
      </c>
      <c r="BI2636" s="227">
        <f>IF(N2636="nulová",J2636,0)</f>
        <v>0</v>
      </c>
      <c r="BJ2636" s="19" t="s">
        <v>82</v>
      </c>
      <c r="BK2636" s="227">
        <f>ROUND(I2636*H2636,2)</f>
        <v>0</v>
      </c>
      <c r="BL2636" s="19" t="s">
        <v>277</v>
      </c>
      <c r="BM2636" s="226" t="s">
        <v>2807</v>
      </c>
    </row>
    <row r="2637" s="2" customFormat="1">
      <c r="A2637" s="40"/>
      <c r="B2637" s="41"/>
      <c r="C2637" s="42"/>
      <c r="D2637" s="228" t="s">
        <v>192</v>
      </c>
      <c r="E2637" s="42"/>
      <c r="F2637" s="229" t="s">
        <v>2808</v>
      </c>
      <c r="G2637" s="42"/>
      <c r="H2637" s="42"/>
      <c r="I2637" s="230"/>
      <c r="J2637" s="42"/>
      <c r="K2637" s="42"/>
      <c r="L2637" s="46"/>
      <c r="M2637" s="231"/>
      <c r="N2637" s="232"/>
      <c r="O2637" s="86"/>
      <c r="P2637" s="86"/>
      <c r="Q2637" s="86"/>
      <c r="R2637" s="86"/>
      <c r="S2637" s="86"/>
      <c r="T2637" s="87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9" t="s">
        <v>192</v>
      </c>
      <c r="AU2637" s="19" t="s">
        <v>84</v>
      </c>
    </row>
    <row r="2638" s="13" customFormat="1">
      <c r="A2638" s="13"/>
      <c r="B2638" s="233"/>
      <c r="C2638" s="234"/>
      <c r="D2638" s="235" t="s">
        <v>194</v>
      </c>
      <c r="E2638" s="236" t="s">
        <v>19</v>
      </c>
      <c r="F2638" s="237" t="s">
        <v>2809</v>
      </c>
      <c r="G2638" s="234"/>
      <c r="H2638" s="236" t="s">
        <v>19</v>
      </c>
      <c r="I2638" s="238"/>
      <c r="J2638" s="234"/>
      <c r="K2638" s="234"/>
      <c r="L2638" s="239"/>
      <c r="M2638" s="240"/>
      <c r="N2638" s="241"/>
      <c r="O2638" s="241"/>
      <c r="P2638" s="241"/>
      <c r="Q2638" s="241"/>
      <c r="R2638" s="241"/>
      <c r="S2638" s="241"/>
      <c r="T2638" s="242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3" t="s">
        <v>194</v>
      </c>
      <c r="AU2638" s="243" t="s">
        <v>84</v>
      </c>
      <c r="AV2638" s="13" t="s">
        <v>82</v>
      </c>
      <c r="AW2638" s="13" t="s">
        <v>36</v>
      </c>
      <c r="AX2638" s="13" t="s">
        <v>75</v>
      </c>
      <c r="AY2638" s="243" t="s">
        <v>183</v>
      </c>
    </row>
    <row r="2639" s="13" customFormat="1">
      <c r="A2639" s="13"/>
      <c r="B2639" s="233"/>
      <c r="C2639" s="234"/>
      <c r="D2639" s="235" t="s">
        <v>194</v>
      </c>
      <c r="E2639" s="236" t="s">
        <v>19</v>
      </c>
      <c r="F2639" s="237" t="s">
        <v>2810</v>
      </c>
      <c r="G2639" s="234"/>
      <c r="H2639" s="236" t="s">
        <v>19</v>
      </c>
      <c r="I2639" s="238"/>
      <c r="J2639" s="234"/>
      <c r="K2639" s="234"/>
      <c r="L2639" s="239"/>
      <c r="M2639" s="240"/>
      <c r="N2639" s="241"/>
      <c r="O2639" s="241"/>
      <c r="P2639" s="241"/>
      <c r="Q2639" s="241"/>
      <c r="R2639" s="241"/>
      <c r="S2639" s="241"/>
      <c r="T2639" s="242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3" t="s">
        <v>194</v>
      </c>
      <c r="AU2639" s="243" t="s">
        <v>84</v>
      </c>
      <c r="AV2639" s="13" t="s">
        <v>82</v>
      </c>
      <c r="AW2639" s="13" t="s">
        <v>36</v>
      </c>
      <c r="AX2639" s="13" t="s">
        <v>75</v>
      </c>
      <c r="AY2639" s="243" t="s">
        <v>183</v>
      </c>
    </row>
    <row r="2640" s="13" customFormat="1">
      <c r="A2640" s="13"/>
      <c r="B2640" s="233"/>
      <c r="C2640" s="234"/>
      <c r="D2640" s="235" t="s">
        <v>194</v>
      </c>
      <c r="E2640" s="236" t="s">
        <v>19</v>
      </c>
      <c r="F2640" s="237" t="s">
        <v>2811</v>
      </c>
      <c r="G2640" s="234"/>
      <c r="H2640" s="236" t="s">
        <v>19</v>
      </c>
      <c r="I2640" s="238"/>
      <c r="J2640" s="234"/>
      <c r="K2640" s="234"/>
      <c r="L2640" s="239"/>
      <c r="M2640" s="240"/>
      <c r="N2640" s="241"/>
      <c r="O2640" s="241"/>
      <c r="P2640" s="241"/>
      <c r="Q2640" s="241"/>
      <c r="R2640" s="241"/>
      <c r="S2640" s="241"/>
      <c r="T2640" s="242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3" t="s">
        <v>194</v>
      </c>
      <c r="AU2640" s="243" t="s">
        <v>84</v>
      </c>
      <c r="AV2640" s="13" t="s">
        <v>82</v>
      </c>
      <c r="AW2640" s="13" t="s">
        <v>36</v>
      </c>
      <c r="AX2640" s="13" t="s">
        <v>75</v>
      </c>
      <c r="AY2640" s="243" t="s">
        <v>183</v>
      </c>
    </row>
    <row r="2641" s="13" customFormat="1">
      <c r="A2641" s="13"/>
      <c r="B2641" s="233"/>
      <c r="C2641" s="234"/>
      <c r="D2641" s="235" t="s">
        <v>194</v>
      </c>
      <c r="E2641" s="236" t="s">
        <v>19</v>
      </c>
      <c r="F2641" s="237" t="s">
        <v>2812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194</v>
      </c>
      <c r="AU2641" s="243" t="s">
        <v>84</v>
      </c>
      <c r="AV2641" s="13" t="s">
        <v>82</v>
      </c>
      <c r="AW2641" s="13" t="s">
        <v>36</v>
      </c>
      <c r="AX2641" s="13" t="s">
        <v>75</v>
      </c>
      <c r="AY2641" s="243" t="s">
        <v>183</v>
      </c>
    </row>
    <row r="2642" s="13" customFormat="1">
      <c r="A2642" s="13"/>
      <c r="B2642" s="233"/>
      <c r="C2642" s="234"/>
      <c r="D2642" s="235" t="s">
        <v>194</v>
      </c>
      <c r="E2642" s="236" t="s">
        <v>19</v>
      </c>
      <c r="F2642" s="237" t="s">
        <v>2813</v>
      </c>
      <c r="G2642" s="234"/>
      <c r="H2642" s="236" t="s">
        <v>19</v>
      </c>
      <c r="I2642" s="238"/>
      <c r="J2642" s="234"/>
      <c r="K2642" s="234"/>
      <c r="L2642" s="239"/>
      <c r="M2642" s="240"/>
      <c r="N2642" s="241"/>
      <c r="O2642" s="241"/>
      <c r="P2642" s="241"/>
      <c r="Q2642" s="241"/>
      <c r="R2642" s="241"/>
      <c r="S2642" s="241"/>
      <c r="T2642" s="242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3" t="s">
        <v>194</v>
      </c>
      <c r="AU2642" s="243" t="s">
        <v>84</v>
      </c>
      <c r="AV2642" s="13" t="s">
        <v>82</v>
      </c>
      <c r="AW2642" s="13" t="s">
        <v>36</v>
      </c>
      <c r="AX2642" s="13" t="s">
        <v>75</v>
      </c>
      <c r="AY2642" s="243" t="s">
        <v>183</v>
      </c>
    </row>
    <row r="2643" s="13" customFormat="1">
      <c r="A2643" s="13"/>
      <c r="B2643" s="233"/>
      <c r="C2643" s="234"/>
      <c r="D2643" s="235" t="s">
        <v>194</v>
      </c>
      <c r="E2643" s="236" t="s">
        <v>19</v>
      </c>
      <c r="F2643" s="237" t="s">
        <v>2814</v>
      </c>
      <c r="G2643" s="234"/>
      <c r="H2643" s="236" t="s">
        <v>19</v>
      </c>
      <c r="I2643" s="238"/>
      <c r="J2643" s="234"/>
      <c r="K2643" s="234"/>
      <c r="L2643" s="239"/>
      <c r="M2643" s="240"/>
      <c r="N2643" s="241"/>
      <c r="O2643" s="241"/>
      <c r="P2643" s="241"/>
      <c r="Q2643" s="241"/>
      <c r="R2643" s="241"/>
      <c r="S2643" s="241"/>
      <c r="T2643" s="242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3" t="s">
        <v>194</v>
      </c>
      <c r="AU2643" s="243" t="s">
        <v>84</v>
      </c>
      <c r="AV2643" s="13" t="s">
        <v>82</v>
      </c>
      <c r="AW2643" s="13" t="s">
        <v>36</v>
      </c>
      <c r="AX2643" s="13" t="s">
        <v>75</v>
      </c>
      <c r="AY2643" s="243" t="s">
        <v>183</v>
      </c>
    </row>
    <row r="2644" s="13" customFormat="1">
      <c r="A2644" s="13"/>
      <c r="B2644" s="233"/>
      <c r="C2644" s="234"/>
      <c r="D2644" s="235" t="s">
        <v>194</v>
      </c>
      <c r="E2644" s="236" t="s">
        <v>19</v>
      </c>
      <c r="F2644" s="237" t="s">
        <v>1191</v>
      </c>
      <c r="G2644" s="234"/>
      <c r="H2644" s="236" t="s">
        <v>19</v>
      </c>
      <c r="I2644" s="238"/>
      <c r="J2644" s="234"/>
      <c r="K2644" s="234"/>
      <c r="L2644" s="239"/>
      <c r="M2644" s="240"/>
      <c r="N2644" s="241"/>
      <c r="O2644" s="241"/>
      <c r="P2644" s="241"/>
      <c r="Q2644" s="241"/>
      <c r="R2644" s="241"/>
      <c r="S2644" s="241"/>
      <c r="T2644" s="242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3" t="s">
        <v>194</v>
      </c>
      <c r="AU2644" s="243" t="s">
        <v>84</v>
      </c>
      <c r="AV2644" s="13" t="s">
        <v>82</v>
      </c>
      <c r="AW2644" s="13" t="s">
        <v>36</v>
      </c>
      <c r="AX2644" s="13" t="s">
        <v>75</v>
      </c>
      <c r="AY2644" s="243" t="s">
        <v>183</v>
      </c>
    </row>
    <row r="2645" s="13" customFormat="1">
      <c r="A2645" s="13"/>
      <c r="B2645" s="233"/>
      <c r="C2645" s="234"/>
      <c r="D2645" s="235" t="s">
        <v>194</v>
      </c>
      <c r="E2645" s="236" t="s">
        <v>19</v>
      </c>
      <c r="F2645" s="237" t="s">
        <v>2815</v>
      </c>
      <c r="G2645" s="234"/>
      <c r="H2645" s="236" t="s">
        <v>19</v>
      </c>
      <c r="I2645" s="238"/>
      <c r="J2645" s="234"/>
      <c r="K2645" s="234"/>
      <c r="L2645" s="239"/>
      <c r="M2645" s="240"/>
      <c r="N2645" s="241"/>
      <c r="O2645" s="241"/>
      <c r="P2645" s="241"/>
      <c r="Q2645" s="241"/>
      <c r="R2645" s="241"/>
      <c r="S2645" s="241"/>
      <c r="T2645" s="242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3" t="s">
        <v>194</v>
      </c>
      <c r="AU2645" s="243" t="s">
        <v>84</v>
      </c>
      <c r="AV2645" s="13" t="s">
        <v>82</v>
      </c>
      <c r="AW2645" s="13" t="s">
        <v>36</v>
      </c>
      <c r="AX2645" s="13" t="s">
        <v>75</v>
      </c>
      <c r="AY2645" s="243" t="s">
        <v>183</v>
      </c>
    </row>
    <row r="2646" s="14" customFormat="1">
      <c r="A2646" s="14"/>
      <c r="B2646" s="244"/>
      <c r="C2646" s="245"/>
      <c r="D2646" s="235" t="s">
        <v>194</v>
      </c>
      <c r="E2646" s="246" t="s">
        <v>19</v>
      </c>
      <c r="F2646" s="247" t="s">
        <v>2816</v>
      </c>
      <c r="G2646" s="245"/>
      <c r="H2646" s="248">
        <v>14.300000000000001</v>
      </c>
      <c r="I2646" s="249"/>
      <c r="J2646" s="245"/>
      <c r="K2646" s="245"/>
      <c r="L2646" s="250"/>
      <c r="M2646" s="251"/>
      <c r="N2646" s="252"/>
      <c r="O2646" s="252"/>
      <c r="P2646" s="252"/>
      <c r="Q2646" s="252"/>
      <c r="R2646" s="252"/>
      <c r="S2646" s="252"/>
      <c r="T2646" s="253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4" t="s">
        <v>194</v>
      </c>
      <c r="AU2646" s="254" t="s">
        <v>84</v>
      </c>
      <c r="AV2646" s="14" t="s">
        <v>84</v>
      </c>
      <c r="AW2646" s="14" t="s">
        <v>36</v>
      </c>
      <c r="AX2646" s="14" t="s">
        <v>75</v>
      </c>
      <c r="AY2646" s="254" t="s">
        <v>183</v>
      </c>
    </row>
    <row r="2647" s="13" customFormat="1">
      <c r="A2647" s="13"/>
      <c r="B2647" s="233"/>
      <c r="C2647" s="234"/>
      <c r="D2647" s="235" t="s">
        <v>194</v>
      </c>
      <c r="E2647" s="236" t="s">
        <v>19</v>
      </c>
      <c r="F2647" s="237" t="s">
        <v>2817</v>
      </c>
      <c r="G2647" s="234"/>
      <c r="H2647" s="236" t="s">
        <v>19</v>
      </c>
      <c r="I2647" s="238"/>
      <c r="J2647" s="234"/>
      <c r="K2647" s="234"/>
      <c r="L2647" s="239"/>
      <c r="M2647" s="240"/>
      <c r="N2647" s="241"/>
      <c r="O2647" s="241"/>
      <c r="P2647" s="241"/>
      <c r="Q2647" s="241"/>
      <c r="R2647" s="241"/>
      <c r="S2647" s="241"/>
      <c r="T2647" s="242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3" t="s">
        <v>194</v>
      </c>
      <c r="AU2647" s="243" t="s">
        <v>84</v>
      </c>
      <c r="AV2647" s="13" t="s">
        <v>82</v>
      </c>
      <c r="AW2647" s="13" t="s">
        <v>36</v>
      </c>
      <c r="AX2647" s="13" t="s">
        <v>75</v>
      </c>
      <c r="AY2647" s="243" t="s">
        <v>183</v>
      </c>
    </row>
    <row r="2648" s="13" customFormat="1">
      <c r="A2648" s="13"/>
      <c r="B2648" s="233"/>
      <c r="C2648" s="234"/>
      <c r="D2648" s="235" t="s">
        <v>194</v>
      </c>
      <c r="E2648" s="236" t="s">
        <v>19</v>
      </c>
      <c r="F2648" s="237" t="s">
        <v>1191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194</v>
      </c>
      <c r="AU2648" s="243" t="s">
        <v>84</v>
      </c>
      <c r="AV2648" s="13" t="s">
        <v>82</v>
      </c>
      <c r="AW2648" s="13" t="s">
        <v>36</v>
      </c>
      <c r="AX2648" s="13" t="s">
        <v>75</v>
      </c>
      <c r="AY2648" s="243" t="s">
        <v>183</v>
      </c>
    </row>
    <row r="2649" s="13" customFormat="1">
      <c r="A2649" s="13"/>
      <c r="B2649" s="233"/>
      <c r="C2649" s="234"/>
      <c r="D2649" s="235" t="s">
        <v>194</v>
      </c>
      <c r="E2649" s="236" t="s">
        <v>19</v>
      </c>
      <c r="F2649" s="237" t="s">
        <v>1398</v>
      </c>
      <c r="G2649" s="234"/>
      <c r="H2649" s="236" t="s">
        <v>19</v>
      </c>
      <c r="I2649" s="238"/>
      <c r="J2649" s="234"/>
      <c r="K2649" s="234"/>
      <c r="L2649" s="239"/>
      <c r="M2649" s="240"/>
      <c r="N2649" s="241"/>
      <c r="O2649" s="241"/>
      <c r="P2649" s="241"/>
      <c r="Q2649" s="241"/>
      <c r="R2649" s="241"/>
      <c r="S2649" s="241"/>
      <c r="T2649" s="242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3" t="s">
        <v>194</v>
      </c>
      <c r="AU2649" s="243" t="s">
        <v>84</v>
      </c>
      <c r="AV2649" s="13" t="s">
        <v>82</v>
      </c>
      <c r="AW2649" s="13" t="s">
        <v>36</v>
      </c>
      <c r="AX2649" s="13" t="s">
        <v>75</v>
      </c>
      <c r="AY2649" s="243" t="s">
        <v>183</v>
      </c>
    </row>
    <row r="2650" s="14" customFormat="1">
      <c r="A2650" s="14"/>
      <c r="B2650" s="244"/>
      <c r="C2650" s="245"/>
      <c r="D2650" s="235" t="s">
        <v>194</v>
      </c>
      <c r="E2650" s="246" t="s">
        <v>19</v>
      </c>
      <c r="F2650" s="247" t="s">
        <v>1399</v>
      </c>
      <c r="G2650" s="245"/>
      <c r="H2650" s="248">
        <v>15.060000000000001</v>
      </c>
      <c r="I2650" s="249"/>
      <c r="J2650" s="245"/>
      <c r="K2650" s="245"/>
      <c r="L2650" s="250"/>
      <c r="M2650" s="251"/>
      <c r="N2650" s="252"/>
      <c r="O2650" s="252"/>
      <c r="P2650" s="252"/>
      <c r="Q2650" s="252"/>
      <c r="R2650" s="252"/>
      <c r="S2650" s="252"/>
      <c r="T2650" s="253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4" t="s">
        <v>194</v>
      </c>
      <c r="AU2650" s="254" t="s">
        <v>84</v>
      </c>
      <c r="AV2650" s="14" t="s">
        <v>84</v>
      </c>
      <c r="AW2650" s="14" t="s">
        <v>36</v>
      </c>
      <c r="AX2650" s="14" t="s">
        <v>75</v>
      </c>
      <c r="AY2650" s="254" t="s">
        <v>183</v>
      </c>
    </row>
    <row r="2651" s="15" customFormat="1">
      <c r="A2651" s="15"/>
      <c r="B2651" s="259"/>
      <c r="C2651" s="260"/>
      <c r="D2651" s="235" t="s">
        <v>194</v>
      </c>
      <c r="E2651" s="261" t="s">
        <v>19</v>
      </c>
      <c r="F2651" s="262" t="s">
        <v>320</v>
      </c>
      <c r="G2651" s="260"/>
      <c r="H2651" s="263">
        <v>29.359999999999999</v>
      </c>
      <c r="I2651" s="264"/>
      <c r="J2651" s="260"/>
      <c r="K2651" s="260"/>
      <c r="L2651" s="265"/>
      <c r="M2651" s="266"/>
      <c r="N2651" s="267"/>
      <c r="O2651" s="267"/>
      <c r="P2651" s="267"/>
      <c r="Q2651" s="267"/>
      <c r="R2651" s="267"/>
      <c r="S2651" s="267"/>
      <c r="T2651" s="268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9" t="s">
        <v>194</v>
      </c>
      <c r="AU2651" s="269" t="s">
        <v>84</v>
      </c>
      <c r="AV2651" s="15" t="s">
        <v>190</v>
      </c>
      <c r="AW2651" s="15" t="s">
        <v>36</v>
      </c>
      <c r="AX2651" s="15" t="s">
        <v>75</v>
      </c>
      <c r="AY2651" s="269" t="s">
        <v>183</v>
      </c>
    </row>
    <row r="2652" s="14" customFormat="1">
      <c r="A2652" s="14"/>
      <c r="B2652" s="244"/>
      <c r="C2652" s="245"/>
      <c r="D2652" s="235" t="s">
        <v>194</v>
      </c>
      <c r="E2652" s="246" t="s">
        <v>19</v>
      </c>
      <c r="F2652" s="247" t="s">
        <v>2818</v>
      </c>
      <c r="G2652" s="245"/>
      <c r="H2652" s="248">
        <v>60</v>
      </c>
      <c r="I2652" s="249"/>
      <c r="J2652" s="245"/>
      <c r="K2652" s="245"/>
      <c r="L2652" s="250"/>
      <c r="M2652" s="251"/>
      <c r="N2652" s="252"/>
      <c r="O2652" s="252"/>
      <c r="P2652" s="252"/>
      <c r="Q2652" s="252"/>
      <c r="R2652" s="252"/>
      <c r="S2652" s="252"/>
      <c r="T2652" s="253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4" t="s">
        <v>194</v>
      </c>
      <c r="AU2652" s="254" t="s">
        <v>84</v>
      </c>
      <c r="AV2652" s="14" t="s">
        <v>84</v>
      </c>
      <c r="AW2652" s="14" t="s">
        <v>36</v>
      </c>
      <c r="AX2652" s="14" t="s">
        <v>82</v>
      </c>
      <c r="AY2652" s="254" t="s">
        <v>183</v>
      </c>
    </row>
    <row r="2653" s="2" customFormat="1" ht="24.15" customHeight="1">
      <c r="A2653" s="40"/>
      <c r="B2653" s="41"/>
      <c r="C2653" s="215" t="s">
        <v>2819</v>
      </c>
      <c r="D2653" s="215" t="s">
        <v>185</v>
      </c>
      <c r="E2653" s="216" t="s">
        <v>2820</v>
      </c>
      <c r="F2653" s="217" t="s">
        <v>2821</v>
      </c>
      <c r="G2653" s="218" t="s">
        <v>304</v>
      </c>
      <c r="H2653" s="219">
        <v>30</v>
      </c>
      <c r="I2653" s="220"/>
      <c r="J2653" s="221">
        <f>ROUND(I2653*H2653,2)</f>
        <v>0</v>
      </c>
      <c r="K2653" s="217" t="s">
        <v>189</v>
      </c>
      <c r="L2653" s="46"/>
      <c r="M2653" s="222" t="s">
        <v>19</v>
      </c>
      <c r="N2653" s="223" t="s">
        <v>46</v>
      </c>
      <c r="O2653" s="86"/>
      <c r="P2653" s="224">
        <f>O2653*H2653</f>
        <v>0</v>
      </c>
      <c r="Q2653" s="224">
        <v>0.0075820000000000002</v>
      </c>
      <c r="R2653" s="224">
        <f>Q2653*H2653</f>
        <v>0.22746</v>
      </c>
      <c r="S2653" s="224">
        <v>0</v>
      </c>
      <c r="T2653" s="225">
        <f>S2653*H2653</f>
        <v>0</v>
      </c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R2653" s="226" t="s">
        <v>277</v>
      </c>
      <c r="AT2653" s="226" t="s">
        <v>185</v>
      </c>
      <c r="AU2653" s="226" t="s">
        <v>84</v>
      </c>
      <c r="AY2653" s="19" t="s">
        <v>183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19" t="s">
        <v>82</v>
      </c>
      <c r="BK2653" s="227">
        <f>ROUND(I2653*H2653,2)</f>
        <v>0</v>
      </c>
      <c r="BL2653" s="19" t="s">
        <v>277</v>
      </c>
      <c r="BM2653" s="226" t="s">
        <v>2822</v>
      </c>
    </row>
    <row r="2654" s="2" customFormat="1">
      <c r="A2654" s="40"/>
      <c r="B2654" s="41"/>
      <c r="C2654" s="42"/>
      <c r="D2654" s="228" t="s">
        <v>192</v>
      </c>
      <c r="E2654" s="42"/>
      <c r="F2654" s="229" t="s">
        <v>2823</v>
      </c>
      <c r="G2654" s="42"/>
      <c r="H2654" s="42"/>
      <c r="I2654" s="230"/>
      <c r="J2654" s="42"/>
      <c r="K2654" s="42"/>
      <c r="L2654" s="46"/>
      <c r="M2654" s="231"/>
      <c r="N2654" s="232"/>
      <c r="O2654" s="86"/>
      <c r="P2654" s="86"/>
      <c r="Q2654" s="86"/>
      <c r="R2654" s="86"/>
      <c r="S2654" s="86"/>
      <c r="T2654" s="87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T2654" s="19" t="s">
        <v>192</v>
      </c>
      <c r="AU2654" s="19" t="s">
        <v>84</v>
      </c>
    </row>
    <row r="2655" s="13" customFormat="1">
      <c r="A2655" s="13"/>
      <c r="B2655" s="233"/>
      <c r="C2655" s="234"/>
      <c r="D2655" s="235" t="s">
        <v>194</v>
      </c>
      <c r="E2655" s="236" t="s">
        <v>19</v>
      </c>
      <c r="F2655" s="237" t="s">
        <v>2809</v>
      </c>
      <c r="G2655" s="234"/>
      <c r="H2655" s="236" t="s">
        <v>19</v>
      </c>
      <c r="I2655" s="238"/>
      <c r="J2655" s="234"/>
      <c r="K2655" s="234"/>
      <c r="L2655" s="239"/>
      <c r="M2655" s="240"/>
      <c r="N2655" s="241"/>
      <c r="O2655" s="241"/>
      <c r="P2655" s="241"/>
      <c r="Q2655" s="241"/>
      <c r="R2655" s="241"/>
      <c r="S2655" s="241"/>
      <c r="T2655" s="242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3" t="s">
        <v>194</v>
      </c>
      <c r="AU2655" s="243" t="s">
        <v>84</v>
      </c>
      <c r="AV2655" s="13" t="s">
        <v>82</v>
      </c>
      <c r="AW2655" s="13" t="s">
        <v>36</v>
      </c>
      <c r="AX2655" s="13" t="s">
        <v>75</v>
      </c>
      <c r="AY2655" s="243" t="s">
        <v>183</v>
      </c>
    </row>
    <row r="2656" s="13" customFormat="1">
      <c r="A2656" s="13"/>
      <c r="B2656" s="233"/>
      <c r="C2656" s="234"/>
      <c r="D2656" s="235" t="s">
        <v>194</v>
      </c>
      <c r="E2656" s="236" t="s">
        <v>19</v>
      </c>
      <c r="F2656" s="237" t="s">
        <v>2810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194</v>
      </c>
      <c r="AU2656" s="243" t="s">
        <v>84</v>
      </c>
      <c r="AV2656" s="13" t="s">
        <v>82</v>
      </c>
      <c r="AW2656" s="13" t="s">
        <v>36</v>
      </c>
      <c r="AX2656" s="13" t="s">
        <v>75</v>
      </c>
      <c r="AY2656" s="243" t="s">
        <v>183</v>
      </c>
    </row>
    <row r="2657" s="13" customFormat="1">
      <c r="A2657" s="13"/>
      <c r="B2657" s="233"/>
      <c r="C2657" s="234"/>
      <c r="D2657" s="235" t="s">
        <v>194</v>
      </c>
      <c r="E2657" s="236" t="s">
        <v>19</v>
      </c>
      <c r="F2657" s="237" t="s">
        <v>2811</v>
      </c>
      <c r="G2657" s="234"/>
      <c r="H2657" s="236" t="s">
        <v>19</v>
      </c>
      <c r="I2657" s="238"/>
      <c r="J2657" s="234"/>
      <c r="K2657" s="234"/>
      <c r="L2657" s="239"/>
      <c r="M2657" s="240"/>
      <c r="N2657" s="241"/>
      <c r="O2657" s="241"/>
      <c r="P2657" s="241"/>
      <c r="Q2657" s="241"/>
      <c r="R2657" s="241"/>
      <c r="S2657" s="241"/>
      <c r="T2657" s="242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3" t="s">
        <v>194</v>
      </c>
      <c r="AU2657" s="243" t="s">
        <v>84</v>
      </c>
      <c r="AV2657" s="13" t="s">
        <v>82</v>
      </c>
      <c r="AW2657" s="13" t="s">
        <v>36</v>
      </c>
      <c r="AX2657" s="13" t="s">
        <v>75</v>
      </c>
      <c r="AY2657" s="243" t="s">
        <v>183</v>
      </c>
    </row>
    <row r="2658" s="13" customFormat="1">
      <c r="A2658" s="13"/>
      <c r="B2658" s="233"/>
      <c r="C2658" s="234"/>
      <c r="D2658" s="235" t="s">
        <v>194</v>
      </c>
      <c r="E2658" s="236" t="s">
        <v>19</v>
      </c>
      <c r="F2658" s="237" t="s">
        <v>2812</v>
      </c>
      <c r="G2658" s="234"/>
      <c r="H2658" s="236" t="s">
        <v>19</v>
      </c>
      <c r="I2658" s="238"/>
      <c r="J2658" s="234"/>
      <c r="K2658" s="234"/>
      <c r="L2658" s="239"/>
      <c r="M2658" s="240"/>
      <c r="N2658" s="241"/>
      <c r="O2658" s="241"/>
      <c r="P2658" s="241"/>
      <c r="Q2658" s="241"/>
      <c r="R2658" s="241"/>
      <c r="S2658" s="241"/>
      <c r="T2658" s="242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3" t="s">
        <v>194</v>
      </c>
      <c r="AU2658" s="243" t="s">
        <v>84</v>
      </c>
      <c r="AV2658" s="13" t="s">
        <v>82</v>
      </c>
      <c r="AW2658" s="13" t="s">
        <v>36</v>
      </c>
      <c r="AX2658" s="13" t="s">
        <v>75</v>
      </c>
      <c r="AY2658" s="243" t="s">
        <v>183</v>
      </c>
    </row>
    <row r="2659" s="13" customFormat="1">
      <c r="A2659" s="13"/>
      <c r="B2659" s="233"/>
      <c r="C2659" s="234"/>
      <c r="D2659" s="235" t="s">
        <v>194</v>
      </c>
      <c r="E2659" s="236" t="s">
        <v>19</v>
      </c>
      <c r="F2659" s="237" t="s">
        <v>2813</v>
      </c>
      <c r="G2659" s="234"/>
      <c r="H2659" s="236" t="s">
        <v>19</v>
      </c>
      <c r="I2659" s="238"/>
      <c r="J2659" s="234"/>
      <c r="K2659" s="234"/>
      <c r="L2659" s="239"/>
      <c r="M2659" s="240"/>
      <c r="N2659" s="241"/>
      <c r="O2659" s="241"/>
      <c r="P2659" s="241"/>
      <c r="Q2659" s="241"/>
      <c r="R2659" s="241"/>
      <c r="S2659" s="241"/>
      <c r="T2659" s="242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3" t="s">
        <v>194</v>
      </c>
      <c r="AU2659" s="243" t="s">
        <v>84</v>
      </c>
      <c r="AV2659" s="13" t="s">
        <v>82</v>
      </c>
      <c r="AW2659" s="13" t="s">
        <v>36</v>
      </c>
      <c r="AX2659" s="13" t="s">
        <v>75</v>
      </c>
      <c r="AY2659" s="243" t="s">
        <v>183</v>
      </c>
    </row>
    <row r="2660" s="13" customFormat="1">
      <c r="A2660" s="13"/>
      <c r="B2660" s="233"/>
      <c r="C2660" s="234"/>
      <c r="D2660" s="235" t="s">
        <v>194</v>
      </c>
      <c r="E2660" s="236" t="s">
        <v>19</v>
      </c>
      <c r="F2660" s="237" t="s">
        <v>2814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194</v>
      </c>
      <c r="AU2660" s="243" t="s">
        <v>84</v>
      </c>
      <c r="AV2660" s="13" t="s">
        <v>82</v>
      </c>
      <c r="AW2660" s="13" t="s">
        <v>36</v>
      </c>
      <c r="AX2660" s="13" t="s">
        <v>75</v>
      </c>
      <c r="AY2660" s="243" t="s">
        <v>183</v>
      </c>
    </row>
    <row r="2661" s="13" customFormat="1">
      <c r="A2661" s="13"/>
      <c r="B2661" s="233"/>
      <c r="C2661" s="234"/>
      <c r="D2661" s="235" t="s">
        <v>194</v>
      </c>
      <c r="E2661" s="236" t="s">
        <v>19</v>
      </c>
      <c r="F2661" s="237" t="s">
        <v>1191</v>
      </c>
      <c r="G2661" s="234"/>
      <c r="H2661" s="236" t="s">
        <v>19</v>
      </c>
      <c r="I2661" s="238"/>
      <c r="J2661" s="234"/>
      <c r="K2661" s="234"/>
      <c r="L2661" s="239"/>
      <c r="M2661" s="240"/>
      <c r="N2661" s="241"/>
      <c r="O2661" s="241"/>
      <c r="P2661" s="241"/>
      <c r="Q2661" s="241"/>
      <c r="R2661" s="241"/>
      <c r="S2661" s="241"/>
      <c r="T2661" s="242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3" t="s">
        <v>194</v>
      </c>
      <c r="AU2661" s="243" t="s">
        <v>84</v>
      </c>
      <c r="AV2661" s="13" t="s">
        <v>82</v>
      </c>
      <c r="AW2661" s="13" t="s">
        <v>36</v>
      </c>
      <c r="AX2661" s="13" t="s">
        <v>75</v>
      </c>
      <c r="AY2661" s="243" t="s">
        <v>183</v>
      </c>
    </row>
    <row r="2662" s="13" customFormat="1">
      <c r="A2662" s="13"/>
      <c r="B2662" s="233"/>
      <c r="C2662" s="234"/>
      <c r="D2662" s="235" t="s">
        <v>194</v>
      </c>
      <c r="E2662" s="236" t="s">
        <v>19</v>
      </c>
      <c r="F2662" s="237" t="s">
        <v>2815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194</v>
      </c>
      <c r="AU2662" s="243" t="s">
        <v>84</v>
      </c>
      <c r="AV2662" s="13" t="s">
        <v>82</v>
      </c>
      <c r="AW2662" s="13" t="s">
        <v>36</v>
      </c>
      <c r="AX2662" s="13" t="s">
        <v>75</v>
      </c>
      <c r="AY2662" s="243" t="s">
        <v>183</v>
      </c>
    </row>
    <row r="2663" s="14" customFormat="1">
      <c r="A2663" s="14"/>
      <c r="B2663" s="244"/>
      <c r="C2663" s="245"/>
      <c r="D2663" s="235" t="s">
        <v>194</v>
      </c>
      <c r="E2663" s="246" t="s">
        <v>19</v>
      </c>
      <c r="F2663" s="247" t="s">
        <v>2816</v>
      </c>
      <c r="G2663" s="245"/>
      <c r="H2663" s="248">
        <v>14.300000000000001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194</v>
      </c>
      <c r="AU2663" s="254" t="s">
        <v>84</v>
      </c>
      <c r="AV2663" s="14" t="s">
        <v>84</v>
      </c>
      <c r="AW2663" s="14" t="s">
        <v>36</v>
      </c>
      <c r="AX2663" s="14" t="s">
        <v>75</v>
      </c>
      <c r="AY2663" s="254" t="s">
        <v>183</v>
      </c>
    </row>
    <row r="2664" s="13" customFormat="1">
      <c r="A2664" s="13"/>
      <c r="B2664" s="233"/>
      <c r="C2664" s="234"/>
      <c r="D2664" s="235" t="s">
        <v>194</v>
      </c>
      <c r="E2664" s="236" t="s">
        <v>19</v>
      </c>
      <c r="F2664" s="237" t="s">
        <v>2817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194</v>
      </c>
      <c r="AU2664" s="243" t="s">
        <v>84</v>
      </c>
      <c r="AV2664" s="13" t="s">
        <v>82</v>
      </c>
      <c r="AW2664" s="13" t="s">
        <v>36</v>
      </c>
      <c r="AX2664" s="13" t="s">
        <v>75</v>
      </c>
      <c r="AY2664" s="243" t="s">
        <v>183</v>
      </c>
    </row>
    <row r="2665" s="13" customFormat="1">
      <c r="A2665" s="13"/>
      <c r="B2665" s="233"/>
      <c r="C2665" s="234"/>
      <c r="D2665" s="235" t="s">
        <v>194</v>
      </c>
      <c r="E2665" s="236" t="s">
        <v>19</v>
      </c>
      <c r="F2665" s="237" t="s">
        <v>1191</v>
      </c>
      <c r="G2665" s="234"/>
      <c r="H2665" s="236" t="s">
        <v>19</v>
      </c>
      <c r="I2665" s="238"/>
      <c r="J2665" s="234"/>
      <c r="K2665" s="234"/>
      <c r="L2665" s="239"/>
      <c r="M2665" s="240"/>
      <c r="N2665" s="241"/>
      <c r="O2665" s="241"/>
      <c r="P2665" s="241"/>
      <c r="Q2665" s="241"/>
      <c r="R2665" s="241"/>
      <c r="S2665" s="241"/>
      <c r="T2665" s="242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3" t="s">
        <v>194</v>
      </c>
      <c r="AU2665" s="243" t="s">
        <v>84</v>
      </c>
      <c r="AV2665" s="13" t="s">
        <v>82</v>
      </c>
      <c r="AW2665" s="13" t="s">
        <v>36</v>
      </c>
      <c r="AX2665" s="13" t="s">
        <v>75</v>
      </c>
      <c r="AY2665" s="243" t="s">
        <v>183</v>
      </c>
    </row>
    <row r="2666" s="13" customFormat="1">
      <c r="A2666" s="13"/>
      <c r="B2666" s="233"/>
      <c r="C2666" s="234"/>
      <c r="D2666" s="235" t="s">
        <v>194</v>
      </c>
      <c r="E2666" s="236" t="s">
        <v>19</v>
      </c>
      <c r="F2666" s="237" t="s">
        <v>1398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194</v>
      </c>
      <c r="AU2666" s="243" t="s">
        <v>84</v>
      </c>
      <c r="AV2666" s="13" t="s">
        <v>82</v>
      </c>
      <c r="AW2666" s="13" t="s">
        <v>36</v>
      </c>
      <c r="AX2666" s="13" t="s">
        <v>75</v>
      </c>
      <c r="AY2666" s="243" t="s">
        <v>183</v>
      </c>
    </row>
    <row r="2667" s="14" customFormat="1">
      <c r="A2667" s="14"/>
      <c r="B2667" s="244"/>
      <c r="C2667" s="245"/>
      <c r="D2667" s="235" t="s">
        <v>194</v>
      </c>
      <c r="E2667" s="246" t="s">
        <v>19</v>
      </c>
      <c r="F2667" s="247" t="s">
        <v>1399</v>
      </c>
      <c r="G2667" s="245"/>
      <c r="H2667" s="248">
        <v>15.060000000000001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194</v>
      </c>
      <c r="AU2667" s="254" t="s">
        <v>84</v>
      </c>
      <c r="AV2667" s="14" t="s">
        <v>84</v>
      </c>
      <c r="AW2667" s="14" t="s">
        <v>36</v>
      </c>
      <c r="AX2667" s="14" t="s">
        <v>75</v>
      </c>
      <c r="AY2667" s="254" t="s">
        <v>183</v>
      </c>
    </row>
    <row r="2668" s="15" customFormat="1">
      <c r="A2668" s="15"/>
      <c r="B2668" s="259"/>
      <c r="C2668" s="260"/>
      <c r="D2668" s="235" t="s">
        <v>194</v>
      </c>
      <c r="E2668" s="261" t="s">
        <v>19</v>
      </c>
      <c r="F2668" s="262" t="s">
        <v>320</v>
      </c>
      <c r="G2668" s="260"/>
      <c r="H2668" s="263">
        <v>29.359999999999999</v>
      </c>
      <c r="I2668" s="264"/>
      <c r="J2668" s="260"/>
      <c r="K2668" s="260"/>
      <c r="L2668" s="265"/>
      <c r="M2668" s="266"/>
      <c r="N2668" s="267"/>
      <c r="O2668" s="267"/>
      <c r="P2668" s="267"/>
      <c r="Q2668" s="267"/>
      <c r="R2668" s="267"/>
      <c r="S2668" s="267"/>
      <c r="T2668" s="268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69" t="s">
        <v>194</v>
      </c>
      <c r="AU2668" s="269" t="s">
        <v>84</v>
      </c>
      <c r="AV2668" s="15" t="s">
        <v>190</v>
      </c>
      <c r="AW2668" s="15" t="s">
        <v>36</v>
      </c>
      <c r="AX2668" s="15" t="s">
        <v>75</v>
      </c>
      <c r="AY2668" s="269" t="s">
        <v>183</v>
      </c>
    </row>
    <row r="2669" s="14" customFormat="1">
      <c r="A2669" s="14"/>
      <c r="B2669" s="244"/>
      <c r="C2669" s="245"/>
      <c r="D2669" s="235" t="s">
        <v>194</v>
      </c>
      <c r="E2669" s="246" t="s">
        <v>19</v>
      </c>
      <c r="F2669" s="247" t="s">
        <v>365</v>
      </c>
      <c r="G2669" s="245"/>
      <c r="H2669" s="248">
        <v>30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194</v>
      </c>
      <c r="AU2669" s="254" t="s">
        <v>84</v>
      </c>
      <c r="AV2669" s="14" t="s">
        <v>84</v>
      </c>
      <c r="AW2669" s="14" t="s">
        <v>36</v>
      </c>
      <c r="AX2669" s="14" t="s">
        <v>82</v>
      </c>
      <c r="AY2669" s="254" t="s">
        <v>183</v>
      </c>
    </row>
    <row r="2670" s="2" customFormat="1" ht="24.15" customHeight="1">
      <c r="A2670" s="40"/>
      <c r="B2670" s="41"/>
      <c r="C2670" s="215" t="s">
        <v>2824</v>
      </c>
      <c r="D2670" s="215" t="s">
        <v>185</v>
      </c>
      <c r="E2670" s="216" t="s">
        <v>2825</v>
      </c>
      <c r="F2670" s="217" t="s">
        <v>2826</v>
      </c>
      <c r="G2670" s="218" t="s">
        <v>304</v>
      </c>
      <c r="H2670" s="219">
        <v>30</v>
      </c>
      <c r="I2670" s="220"/>
      <c r="J2670" s="221">
        <f>ROUND(I2670*H2670,2)</f>
        <v>0</v>
      </c>
      <c r="K2670" s="217" t="s">
        <v>189</v>
      </c>
      <c r="L2670" s="46"/>
      <c r="M2670" s="222" t="s">
        <v>19</v>
      </c>
      <c r="N2670" s="223" t="s">
        <v>46</v>
      </c>
      <c r="O2670" s="86"/>
      <c r="P2670" s="224">
        <f>O2670*H2670</f>
        <v>0</v>
      </c>
      <c r="Q2670" s="224">
        <v>0.0089999999999999993</v>
      </c>
      <c r="R2670" s="224">
        <f>Q2670*H2670</f>
        <v>0.26999999999999996</v>
      </c>
      <c r="S2670" s="224">
        <v>0</v>
      </c>
      <c r="T2670" s="225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26" t="s">
        <v>277</v>
      </c>
      <c r="AT2670" s="226" t="s">
        <v>185</v>
      </c>
      <c r="AU2670" s="226" t="s">
        <v>84</v>
      </c>
      <c r="AY2670" s="19" t="s">
        <v>183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19" t="s">
        <v>82</v>
      </c>
      <c r="BK2670" s="227">
        <f>ROUND(I2670*H2670,2)</f>
        <v>0</v>
      </c>
      <c r="BL2670" s="19" t="s">
        <v>277</v>
      </c>
      <c r="BM2670" s="226" t="s">
        <v>2827</v>
      </c>
    </row>
    <row r="2671" s="2" customFormat="1">
      <c r="A2671" s="40"/>
      <c r="B2671" s="41"/>
      <c r="C2671" s="42"/>
      <c r="D2671" s="228" t="s">
        <v>192</v>
      </c>
      <c r="E2671" s="42"/>
      <c r="F2671" s="229" t="s">
        <v>2828</v>
      </c>
      <c r="G2671" s="42"/>
      <c r="H2671" s="42"/>
      <c r="I2671" s="230"/>
      <c r="J2671" s="42"/>
      <c r="K2671" s="42"/>
      <c r="L2671" s="46"/>
      <c r="M2671" s="231"/>
      <c r="N2671" s="232"/>
      <c r="O2671" s="86"/>
      <c r="P2671" s="86"/>
      <c r="Q2671" s="86"/>
      <c r="R2671" s="86"/>
      <c r="S2671" s="86"/>
      <c r="T2671" s="87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T2671" s="19" t="s">
        <v>192</v>
      </c>
      <c r="AU2671" s="19" t="s">
        <v>84</v>
      </c>
    </row>
    <row r="2672" s="13" customFormat="1">
      <c r="A2672" s="13"/>
      <c r="B2672" s="233"/>
      <c r="C2672" s="234"/>
      <c r="D2672" s="235" t="s">
        <v>194</v>
      </c>
      <c r="E2672" s="236" t="s">
        <v>19</v>
      </c>
      <c r="F2672" s="237" t="s">
        <v>2809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194</v>
      </c>
      <c r="AU2672" s="243" t="s">
        <v>84</v>
      </c>
      <c r="AV2672" s="13" t="s">
        <v>82</v>
      </c>
      <c r="AW2672" s="13" t="s">
        <v>36</v>
      </c>
      <c r="AX2672" s="13" t="s">
        <v>75</v>
      </c>
      <c r="AY2672" s="243" t="s">
        <v>183</v>
      </c>
    </row>
    <row r="2673" s="13" customFormat="1">
      <c r="A2673" s="13"/>
      <c r="B2673" s="233"/>
      <c r="C2673" s="234"/>
      <c r="D2673" s="235" t="s">
        <v>194</v>
      </c>
      <c r="E2673" s="236" t="s">
        <v>19</v>
      </c>
      <c r="F2673" s="237" t="s">
        <v>2810</v>
      </c>
      <c r="G2673" s="234"/>
      <c r="H2673" s="236" t="s">
        <v>19</v>
      </c>
      <c r="I2673" s="238"/>
      <c r="J2673" s="234"/>
      <c r="K2673" s="234"/>
      <c r="L2673" s="239"/>
      <c r="M2673" s="240"/>
      <c r="N2673" s="241"/>
      <c r="O2673" s="241"/>
      <c r="P2673" s="241"/>
      <c r="Q2673" s="241"/>
      <c r="R2673" s="241"/>
      <c r="S2673" s="241"/>
      <c r="T2673" s="242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3" t="s">
        <v>194</v>
      </c>
      <c r="AU2673" s="243" t="s">
        <v>84</v>
      </c>
      <c r="AV2673" s="13" t="s">
        <v>82</v>
      </c>
      <c r="AW2673" s="13" t="s">
        <v>36</v>
      </c>
      <c r="AX2673" s="13" t="s">
        <v>75</v>
      </c>
      <c r="AY2673" s="243" t="s">
        <v>183</v>
      </c>
    </row>
    <row r="2674" s="13" customFormat="1">
      <c r="A2674" s="13"/>
      <c r="B2674" s="233"/>
      <c r="C2674" s="234"/>
      <c r="D2674" s="235" t="s">
        <v>194</v>
      </c>
      <c r="E2674" s="236" t="s">
        <v>19</v>
      </c>
      <c r="F2674" s="237" t="s">
        <v>2811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194</v>
      </c>
      <c r="AU2674" s="243" t="s">
        <v>84</v>
      </c>
      <c r="AV2674" s="13" t="s">
        <v>82</v>
      </c>
      <c r="AW2674" s="13" t="s">
        <v>36</v>
      </c>
      <c r="AX2674" s="13" t="s">
        <v>75</v>
      </c>
      <c r="AY2674" s="243" t="s">
        <v>183</v>
      </c>
    </row>
    <row r="2675" s="13" customFormat="1">
      <c r="A2675" s="13"/>
      <c r="B2675" s="233"/>
      <c r="C2675" s="234"/>
      <c r="D2675" s="235" t="s">
        <v>194</v>
      </c>
      <c r="E2675" s="236" t="s">
        <v>19</v>
      </c>
      <c r="F2675" s="237" t="s">
        <v>2812</v>
      </c>
      <c r="G2675" s="234"/>
      <c r="H2675" s="236" t="s">
        <v>19</v>
      </c>
      <c r="I2675" s="238"/>
      <c r="J2675" s="234"/>
      <c r="K2675" s="234"/>
      <c r="L2675" s="239"/>
      <c r="M2675" s="240"/>
      <c r="N2675" s="241"/>
      <c r="O2675" s="241"/>
      <c r="P2675" s="241"/>
      <c r="Q2675" s="241"/>
      <c r="R2675" s="241"/>
      <c r="S2675" s="241"/>
      <c r="T2675" s="242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3" t="s">
        <v>194</v>
      </c>
      <c r="AU2675" s="243" t="s">
        <v>84</v>
      </c>
      <c r="AV2675" s="13" t="s">
        <v>82</v>
      </c>
      <c r="AW2675" s="13" t="s">
        <v>36</v>
      </c>
      <c r="AX2675" s="13" t="s">
        <v>75</v>
      </c>
      <c r="AY2675" s="243" t="s">
        <v>183</v>
      </c>
    </row>
    <row r="2676" s="13" customFormat="1">
      <c r="A2676" s="13"/>
      <c r="B2676" s="233"/>
      <c r="C2676" s="234"/>
      <c r="D2676" s="235" t="s">
        <v>194</v>
      </c>
      <c r="E2676" s="236" t="s">
        <v>19</v>
      </c>
      <c r="F2676" s="237" t="s">
        <v>2813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194</v>
      </c>
      <c r="AU2676" s="243" t="s">
        <v>84</v>
      </c>
      <c r="AV2676" s="13" t="s">
        <v>82</v>
      </c>
      <c r="AW2676" s="13" t="s">
        <v>36</v>
      </c>
      <c r="AX2676" s="13" t="s">
        <v>75</v>
      </c>
      <c r="AY2676" s="243" t="s">
        <v>183</v>
      </c>
    </row>
    <row r="2677" s="13" customFormat="1">
      <c r="A2677" s="13"/>
      <c r="B2677" s="233"/>
      <c r="C2677" s="234"/>
      <c r="D2677" s="235" t="s">
        <v>194</v>
      </c>
      <c r="E2677" s="236" t="s">
        <v>19</v>
      </c>
      <c r="F2677" s="237" t="s">
        <v>2814</v>
      </c>
      <c r="G2677" s="234"/>
      <c r="H2677" s="236" t="s">
        <v>19</v>
      </c>
      <c r="I2677" s="238"/>
      <c r="J2677" s="234"/>
      <c r="K2677" s="234"/>
      <c r="L2677" s="239"/>
      <c r="M2677" s="240"/>
      <c r="N2677" s="241"/>
      <c r="O2677" s="241"/>
      <c r="P2677" s="241"/>
      <c r="Q2677" s="241"/>
      <c r="R2677" s="241"/>
      <c r="S2677" s="241"/>
      <c r="T2677" s="242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3" t="s">
        <v>194</v>
      </c>
      <c r="AU2677" s="243" t="s">
        <v>84</v>
      </c>
      <c r="AV2677" s="13" t="s">
        <v>82</v>
      </c>
      <c r="AW2677" s="13" t="s">
        <v>36</v>
      </c>
      <c r="AX2677" s="13" t="s">
        <v>75</v>
      </c>
      <c r="AY2677" s="243" t="s">
        <v>183</v>
      </c>
    </row>
    <row r="2678" s="13" customFormat="1">
      <c r="A2678" s="13"/>
      <c r="B2678" s="233"/>
      <c r="C2678" s="234"/>
      <c r="D2678" s="235" t="s">
        <v>194</v>
      </c>
      <c r="E2678" s="236" t="s">
        <v>19</v>
      </c>
      <c r="F2678" s="237" t="s">
        <v>1191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194</v>
      </c>
      <c r="AU2678" s="243" t="s">
        <v>84</v>
      </c>
      <c r="AV2678" s="13" t="s">
        <v>82</v>
      </c>
      <c r="AW2678" s="13" t="s">
        <v>36</v>
      </c>
      <c r="AX2678" s="13" t="s">
        <v>75</v>
      </c>
      <c r="AY2678" s="243" t="s">
        <v>183</v>
      </c>
    </row>
    <row r="2679" s="13" customFormat="1">
      <c r="A2679" s="13"/>
      <c r="B2679" s="233"/>
      <c r="C2679" s="234"/>
      <c r="D2679" s="235" t="s">
        <v>194</v>
      </c>
      <c r="E2679" s="236" t="s">
        <v>19</v>
      </c>
      <c r="F2679" s="237" t="s">
        <v>2815</v>
      </c>
      <c r="G2679" s="234"/>
      <c r="H2679" s="236" t="s">
        <v>19</v>
      </c>
      <c r="I2679" s="238"/>
      <c r="J2679" s="234"/>
      <c r="K2679" s="234"/>
      <c r="L2679" s="239"/>
      <c r="M2679" s="240"/>
      <c r="N2679" s="241"/>
      <c r="O2679" s="241"/>
      <c r="P2679" s="241"/>
      <c r="Q2679" s="241"/>
      <c r="R2679" s="241"/>
      <c r="S2679" s="241"/>
      <c r="T2679" s="242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3" t="s">
        <v>194</v>
      </c>
      <c r="AU2679" s="243" t="s">
        <v>84</v>
      </c>
      <c r="AV2679" s="13" t="s">
        <v>82</v>
      </c>
      <c r="AW2679" s="13" t="s">
        <v>36</v>
      </c>
      <c r="AX2679" s="13" t="s">
        <v>75</v>
      </c>
      <c r="AY2679" s="243" t="s">
        <v>183</v>
      </c>
    </row>
    <row r="2680" s="14" customFormat="1">
      <c r="A2680" s="14"/>
      <c r="B2680" s="244"/>
      <c r="C2680" s="245"/>
      <c r="D2680" s="235" t="s">
        <v>194</v>
      </c>
      <c r="E2680" s="246" t="s">
        <v>19</v>
      </c>
      <c r="F2680" s="247" t="s">
        <v>2816</v>
      </c>
      <c r="G2680" s="245"/>
      <c r="H2680" s="248">
        <v>14.300000000000001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194</v>
      </c>
      <c r="AU2680" s="254" t="s">
        <v>84</v>
      </c>
      <c r="AV2680" s="14" t="s">
        <v>84</v>
      </c>
      <c r="AW2680" s="14" t="s">
        <v>36</v>
      </c>
      <c r="AX2680" s="14" t="s">
        <v>75</v>
      </c>
      <c r="AY2680" s="254" t="s">
        <v>183</v>
      </c>
    </row>
    <row r="2681" s="13" customFormat="1">
      <c r="A2681" s="13"/>
      <c r="B2681" s="233"/>
      <c r="C2681" s="234"/>
      <c r="D2681" s="235" t="s">
        <v>194</v>
      </c>
      <c r="E2681" s="236" t="s">
        <v>19</v>
      </c>
      <c r="F2681" s="237" t="s">
        <v>2817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194</v>
      </c>
      <c r="AU2681" s="243" t="s">
        <v>84</v>
      </c>
      <c r="AV2681" s="13" t="s">
        <v>82</v>
      </c>
      <c r="AW2681" s="13" t="s">
        <v>36</v>
      </c>
      <c r="AX2681" s="13" t="s">
        <v>75</v>
      </c>
      <c r="AY2681" s="243" t="s">
        <v>183</v>
      </c>
    </row>
    <row r="2682" s="13" customFormat="1">
      <c r="A2682" s="13"/>
      <c r="B2682" s="233"/>
      <c r="C2682" s="234"/>
      <c r="D2682" s="235" t="s">
        <v>194</v>
      </c>
      <c r="E2682" s="236" t="s">
        <v>19</v>
      </c>
      <c r="F2682" s="237" t="s">
        <v>1191</v>
      </c>
      <c r="G2682" s="234"/>
      <c r="H2682" s="236" t="s">
        <v>19</v>
      </c>
      <c r="I2682" s="238"/>
      <c r="J2682" s="234"/>
      <c r="K2682" s="234"/>
      <c r="L2682" s="239"/>
      <c r="M2682" s="240"/>
      <c r="N2682" s="241"/>
      <c r="O2682" s="241"/>
      <c r="P2682" s="241"/>
      <c r="Q2682" s="241"/>
      <c r="R2682" s="241"/>
      <c r="S2682" s="241"/>
      <c r="T2682" s="242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3" t="s">
        <v>194</v>
      </c>
      <c r="AU2682" s="243" t="s">
        <v>84</v>
      </c>
      <c r="AV2682" s="13" t="s">
        <v>82</v>
      </c>
      <c r="AW2682" s="13" t="s">
        <v>36</v>
      </c>
      <c r="AX2682" s="13" t="s">
        <v>75</v>
      </c>
      <c r="AY2682" s="243" t="s">
        <v>183</v>
      </c>
    </row>
    <row r="2683" s="13" customFormat="1">
      <c r="A2683" s="13"/>
      <c r="B2683" s="233"/>
      <c r="C2683" s="234"/>
      <c r="D2683" s="235" t="s">
        <v>194</v>
      </c>
      <c r="E2683" s="236" t="s">
        <v>19</v>
      </c>
      <c r="F2683" s="237" t="s">
        <v>1398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194</v>
      </c>
      <c r="AU2683" s="243" t="s">
        <v>84</v>
      </c>
      <c r="AV2683" s="13" t="s">
        <v>82</v>
      </c>
      <c r="AW2683" s="13" t="s">
        <v>36</v>
      </c>
      <c r="AX2683" s="13" t="s">
        <v>75</v>
      </c>
      <c r="AY2683" s="243" t="s">
        <v>183</v>
      </c>
    </row>
    <row r="2684" s="14" customFormat="1">
      <c r="A2684" s="14"/>
      <c r="B2684" s="244"/>
      <c r="C2684" s="245"/>
      <c r="D2684" s="235" t="s">
        <v>194</v>
      </c>
      <c r="E2684" s="246" t="s">
        <v>19</v>
      </c>
      <c r="F2684" s="247" t="s">
        <v>1399</v>
      </c>
      <c r="G2684" s="245"/>
      <c r="H2684" s="248">
        <v>15.060000000000001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194</v>
      </c>
      <c r="AU2684" s="254" t="s">
        <v>84</v>
      </c>
      <c r="AV2684" s="14" t="s">
        <v>84</v>
      </c>
      <c r="AW2684" s="14" t="s">
        <v>36</v>
      </c>
      <c r="AX2684" s="14" t="s">
        <v>75</v>
      </c>
      <c r="AY2684" s="254" t="s">
        <v>183</v>
      </c>
    </row>
    <row r="2685" s="15" customFormat="1">
      <c r="A2685" s="15"/>
      <c r="B2685" s="259"/>
      <c r="C2685" s="260"/>
      <c r="D2685" s="235" t="s">
        <v>194</v>
      </c>
      <c r="E2685" s="261" t="s">
        <v>19</v>
      </c>
      <c r="F2685" s="262" t="s">
        <v>320</v>
      </c>
      <c r="G2685" s="260"/>
      <c r="H2685" s="263">
        <v>29.359999999999999</v>
      </c>
      <c r="I2685" s="264"/>
      <c r="J2685" s="260"/>
      <c r="K2685" s="260"/>
      <c r="L2685" s="265"/>
      <c r="M2685" s="266"/>
      <c r="N2685" s="267"/>
      <c r="O2685" s="267"/>
      <c r="P2685" s="267"/>
      <c r="Q2685" s="267"/>
      <c r="R2685" s="267"/>
      <c r="S2685" s="267"/>
      <c r="T2685" s="268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9" t="s">
        <v>194</v>
      </c>
      <c r="AU2685" s="269" t="s">
        <v>84</v>
      </c>
      <c r="AV2685" s="15" t="s">
        <v>190</v>
      </c>
      <c r="AW2685" s="15" t="s">
        <v>36</v>
      </c>
      <c r="AX2685" s="15" t="s">
        <v>75</v>
      </c>
      <c r="AY2685" s="269" t="s">
        <v>183</v>
      </c>
    </row>
    <row r="2686" s="14" customFormat="1">
      <c r="A2686" s="14"/>
      <c r="B2686" s="244"/>
      <c r="C2686" s="245"/>
      <c r="D2686" s="235" t="s">
        <v>194</v>
      </c>
      <c r="E2686" s="246" t="s">
        <v>19</v>
      </c>
      <c r="F2686" s="247" t="s">
        <v>365</v>
      </c>
      <c r="G2686" s="245"/>
      <c r="H2686" s="248">
        <v>30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194</v>
      </c>
      <c r="AU2686" s="254" t="s">
        <v>84</v>
      </c>
      <c r="AV2686" s="14" t="s">
        <v>84</v>
      </c>
      <c r="AW2686" s="14" t="s">
        <v>36</v>
      </c>
      <c r="AX2686" s="14" t="s">
        <v>82</v>
      </c>
      <c r="AY2686" s="254" t="s">
        <v>183</v>
      </c>
    </row>
    <row r="2687" s="2" customFormat="1" ht="16.5" customHeight="1">
      <c r="A2687" s="40"/>
      <c r="B2687" s="41"/>
      <c r="C2687" s="270" t="s">
        <v>2829</v>
      </c>
      <c r="D2687" s="270" t="s">
        <v>348</v>
      </c>
      <c r="E2687" s="271" t="s">
        <v>2830</v>
      </c>
      <c r="F2687" s="272" t="s">
        <v>2831</v>
      </c>
      <c r="G2687" s="273" t="s">
        <v>304</v>
      </c>
      <c r="H2687" s="274">
        <v>34.5</v>
      </c>
      <c r="I2687" s="275"/>
      <c r="J2687" s="276">
        <f>ROUND(I2687*H2687,2)</f>
        <v>0</v>
      </c>
      <c r="K2687" s="272" t="s">
        <v>189</v>
      </c>
      <c r="L2687" s="277"/>
      <c r="M2687" s="278" t="s">
        <v>19</v>
      </c>
      <c r="N2687" s="279" t="s">
        <v>46</v>
      </c>
      <c r="O2687" s="86"/>
      <c r="P2687" s="224">
        <f>O2687*H2687</f>
        <v>0</v>
      </c>
      <c r="Q2687" s="224">
        <v>0.023</v>
      </c>
      <c r="R2687" s="224">
        <f>Q2687*H2687</f>
        <v>0.79349999999999998</v>
      </c>
      <c r="S2687" s="224">
        <v>0</v>
      </c>
      <c r="T2687" s="225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6" t="s">
        <v>370</v>
      </c>
      <c r="AT2687" s="226" t="s">
        <v>348</v>
      </c>
      <c r="AU2687" s="226" t="s">
        <v>84</v>
      </c>
      <c r="AY2687" s="19" t="s">
        <v>183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19" t="s">
        <v>82</v>
      </c>
      <c r="BK2687" s="227">
        <f>ROUND(I2687*H2687,2)</f>
        <v>0</v>
      </c>
      <c r="BL2687" s="19" t="s">
        <v>277</v>
      </c>
      <c r="BM2687" s="226" t="s">
        <v>2832</v>
      </c>
    </row>
    <row r="2688" s="14" customFormat="1">
      <c r="A2688" s="14"/>
      <c r="B2688" s="244"/>
      <c r="C2688" s="245"/>
      <c r="D2688" s="235" t="s">
        <v>194</v>
      </c>
      <c r="E2688" s="245"/>
      <c r="F2688" s="247" t="s">
        <v>2833</v>
      </c>
      <c r="G2688" s="245"/>
      <c r="H2688" s="248">
        <v>34.5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194</v>
      </c>
      <c r="AU2688" s="254" t="s">
        <v>84</v>
      </c>
      <c r="AV2688" s="14" t="s">
        <v>84</v>
      </c>
      <c r="AW2688" s="14" t="s">
        <v>4</v>
      </c>
      <c r="AX2688" s="14" t="s">
        <v>82</v>
      </c>
      <c r="AY2688" s="254" t="s">
        <v>183</v>
      </c>
    </row>
    <row r="2689" s="2" customFormat="1" ht="24.15" customHeight="1">
      <c r="A2689" s="40"/>
      <c r="B2689" s="41"/>
      <c r="C2689" s="215" t="s">
        <v>2834</v>
      </c>
      <c r="D2689" s="215" t="s">
        <v>185</v>
      </c>
      <c r="E2689" s="216" t="s">
        <v>2835</v>
      </c>
      <c r="F2689" s="217" t="s">
        <v>2836</v>
      </c>
      <c r="G2689" s="218" t="s">
        <v>304</v>
      </c>
      <c r="H2689" s="219">
        <v>30</v>
      </c>
      <c r="I2689" s="220"/>
      <c r="J2689" s="221">
        <f>ROUND(I2689*H2689,2)</f>
        <v>0</v>
      </c>
      <c r="K2689" s="217" t="s">
        <v>189</v>
      </c>
      <c r="L2689" s="46"/>
      <c r="M2689" s="222" t="s">
        <v>19</v>
      </c>
      <c r="N2689" s="223" t="s">
        <v>46</v>
      </c>
      <c r="O2689" s="86"/>
      <c r="P2689" s="224">
        <f>O2689*H2689</f>
        <v>0</v>
      </c>
      <c r="Q2689" s="224">
        <v>0</v>
      </c>
      <c r="R2689" s="224">
        <f>Q2689*H2689</f>
        <v>0</v>
      </c>
      <c r="S2689" s="224">
        <v>0</v>
      </c>
      <c r="T2689" s="225">
        <f>S2689*H2689</f>
        <v>0</v>
      </c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R2689" s="226" t="s">
        <v>277</v>
      </c>
      <c r="AT2689" s="226" t="s">
        <v>185</v>
      </c>
      <c r="AU2689" s="226" t="s">
        <v>84</v>
      </c>
      <c r="AY2689" s="19" t="s">
        <v>183</v>
      </c>
      <c r="BE2689" s="227">
        <f>IF(N2689="základní",J2689,0)</f>
        <v>0</v>
      </c>
      <c r="BF2689" s="227">
        <f>IF(N2689="snížená",J2689,0)</f>
        <v>0</v>
      </c>
      <c r="BG2689" s="227">
        <f>IF(N2689="zákl. přenesená",J2689,0)</f>
        <v>0</v>
      </c>
      <c r="BH2689" s="227">
        <f>IF(N2689="sníž. přenesená",J2689,0)</f>
        <v>0</v>
      </c>
      <c r="BI2689" s="227">
        <f>IF(N2689="nulová",J2689,0)</f>
        <v>0</v>
      </c>
      <c r="BJ2689" s="19" t="s">
        <v>82</v>
      </c>
      <c r="BK2689" s="227">
        <f>ROUND(I2689*H2689,2)</f>
        <v>0</v>
      </c>
      <c r="BL2689" s="19" t="s">
        <v>277</v>
      </c>
      <c r="BM2689" s="226" t="s">
        <v>2837</v>
      </c>
    </row>
    <row r="2690" s="2" customFormat="1">
      <c r="A2690" s="40"/>
      <c r="B2690" s="41"/>
      <c r="C2690" s="42"/>
      <c r="D2690" s="228" t="s">
        <v>192</v>
      </c>
      <c r="E2690" s="42"/>
      <c r="F2690" s="229" t="s">
        <v>2838</v>
      </c>
      <c r="G2690" s="42"/>
      <c r="H2690" s="42"/>
      <c r="I2690" s="230"/>
      <c r="J2690" s="42"/>
      <c r="K2690" s="42"/>
      <c r="L2690" s="46"/>
      <c r="M2690" s="231"/>
      <c r="N2690" s="232"/>
      <c r="O2690" s="86"/>
      <c r="P2690" s="86"/>
      <c r="Q2690" s="86"/>
      <c r="R2690" s="86"/>
      <c r="S2690" s="86"/>
      <c r="T2690" s="87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T2690" s="19" t="s">
        <v>192</v>
      </c>
      <c r="AU2690" s="19" t="s">
        <v>84</v>
      </c>
    </row>
    <row r="2691" s="2" customFormat="1" ht="21.75" customHeight="1">
      <c r="A2691" s="40"/>
      <c r="B2691" s="41"/>
      <c r="C2691" s="215" t="s">
        <v>2839</v>
      </c>
      <c r="D2691" s="215" t="s">
        <v>185</v>
      </c>
      <c r="E2691" s="216" t="s">
        <v>2840</v>
      </c>
      <c r="F2691" s="217" t="s">
        <v>2841</v>
      </c>
      <c r="G2691" s="218" t="s">
        <v>304</v>
      </c>
      <c r="H2691" s="219">
        <v>30</v>
      </c>
      <c r="I2691" s="220"/>
      <c r="J2691" s="221">
        <f>ROUND(I2691*H2691,2)</f>
        <v>0</v>
      </c>
      <c r="K2691" s="217" t="s">
        <v>189</v>
      </c>
      <c r="L2691" s="46"/>
      <c r="M2691" s="222" t="s">
        <v>19</v>
      </c>
      <c r="N2691" s="223" t="s">
        <v>46</v>
      </c>
      <c r="O2691" s="86"/>
      <c r="P2691" s="224">
        <f>O2691*H2691</f>
        <v>0</v>
      </c>
      <c r="Q2691" s="224">
        <v>0</v>
      </c>
      <c r="R2691" s="224">
        <f>Q2691*H2691</f>
        <v>0</v>
      </c>
      <c r="S2691" s="224">
        <v>0</v>
      </c>
      <c r="T2691" s="225">
        <f>S2691*H2691</f>
        <v>0</v>
      </c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R2691" s="226" t="s">
        <v>277</v>
      </c>
      <c r="AT2691" s="226" t="s">
        <v>185</v>
      </c>
      <c r="AU2691" s="226" t="s">
        <v>84</v>
      </c>
      <c r="AY2691" s="19" t="s">
        <v>183</v>
      </c>
      <c r="BE2691" s="227">
        <f>IF(N2691="základní",J2691,0)</f>
        <v>0</v>
      </c>
      <c r="BF2691" s="227">
        <f>IF(N2691="snížená",J2691,0)</f>
        <v>0</v>
      </c>
      <c r="BG2691" s="227">
        <f>IF(N2691="zákl. přenesená",J2691,0)</f>
        <v>0</v>
      </c>
      <c r="BH2691" s="227">
        <f>IF(N2691="sníž. přenesená",J2691,0)</f>
        <v>0</v>
      </c>
      <c r="BI2691" s="227">
        <f>IF(N2691="nulová",J2691,0)</f>
        <v>0</v>
      </c>
      <c r="BJ2691" s="19" t="s">
        <v>82</v>
      </c>
      <c r="BK2691" s="227">
        <f>ROUND(I2691*H2691,2)</f>
        <v>0</v>
      </c>
      <c r="BL2691" s="19" t="s">
        <v>277</v>
      </c>
      <c r="BM2691" s="226" t="s">
        <v>2842</v>
      </c>
    </row>
    <row r="2692" s="2" customFormat="1">
      <c r="A2692" s="40"/>
      <c r="B2692" s="41"/>
      <c r="C2692" s="42"/>
      <c r="D2692" s="228" t="s">
        <v>192</v>
      </c>
      <c r="E2692" s="42"/>
      <c r="F2692" s="229" t="s">
        <v>2843</v>
      </c>
      <c r="G2692" s="42"/>
      <c r="H2692" s="42"/>
      <c r="I2692" s="230"/>
      <c r="J2692" s="42"/>
      <c r="K2692" s="42"/>
      <c r="L2692" s="46"/>
      <c r="M2692" s="231"/>
      <c r="N2692" s="232"/>
      <c r="O2692" s="86"/>
      <c r="P2692" s="86"/>
      <c r="Q2692" s="86"/>
      <c r="R2692" s="86"/>
      <c r="S2692" s="86"/>
      <c r="T2692" s="87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T2692" s="19" t="s">
        <v>192</v>
      </c>
      <c r="AU2692" s="19" t="s">
        <v>84</v>
      </c>
    </row>
    <row r="2693" s="2" customFormat="1" ht="16.5" customHeight="1">
      <c r="A2693" s="40"/>
      <c r="B2693" s="41"/>
      <c r="C2693" s="215" t="s">
        <v>2844</v>
      </c>
      <c r="D2693" s="215" t="s">
        <v>185</v>
      </c>
      <c r="E2693" s="216" t="s">
        <v>2845</v>
      </c>
      <c r="F2693" s="217" t="s">
        <v>2846</v>
      </c>
      <c r="G2693" s="218" t="s">
        <v>304</v>
      </c>
      <c r="H2693" s="219">
        <v>30</v>
      </c>
      <c r="I2693" s="220"/>
      <c r="J2693" s="221">
        <f>ROUND(I2693*H2693,2)</f>
        <v>0</v>
      </c>
      <c r="K2693" s="217" t="s">
        <v>189</v>
      </c>
      <c r="L2693" s="46"/>
      <c r="M2693" s="222" t="s">
        <v>19</v>
      </c>
      <c r="N2693" s="223" t="s">
        <v>46</v>
      </c>
      <c r="O2693" s="86"/>
      <c r="P2693" s="224">
        <f>O2693*H2693</f>
        <v>0</v>
      </c>
      <c r="Q2693" s="224">
        <v>0.0015</v>
      </c>
      <c r="R2693" s="224">
        <f>Q2693*H2693</f>
        <v>0.044999999999999998</v>
      </c>
      <c r="S2693" s="224">
        <v>0</v>
      </c>
      <c r="T2693" s="225">
        <f>S2693*H2693</f>
        <v>0</v>
      </c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R2693" s="226" t="s">
        <v>277</v>
      </c>
      <c r="AT2693" s="226" t="s">
        <v>185</v>
      </c>
      <c r="AU2693" s="226" t="s">
        <v>84</v>
      </c>
      <c r="AY2693" s="19" t="s">
        <v>183</v>
      </c>
      <c r="BE2693" s="227">
        <f>IF(N2693="základní",J2693,0)</f>
        <v>0</v>
      </c>
      <c r="BF2693" s="227">
        <f>IF(N2693="snížená",J2693,0)</f>
        <v>0</v>
      </c>
      <c r="BG2693" s="227">
        <f>IF(N2693="zákl. přenesená",J2693,0)</f>
        <v>0</v>
      </c>
      <c r="BH2693" s="227">
        <f>IF(N2693="sníž. přenesená",J2693,0)</f>
        <v>0</v>
      </c>
      <c r="BI2693" s="227">
        <f>IF(N2693="nulová",J2693,0)</f>
        <v>0</v>
      </c>
      <c r="BJ2693" s="19" t="s">
        <v>82</v>
      </c>
      <c r="BK2693" s="227">
        <f>ROUND(I2693*H2693,2)</f>
        <v>0</v>
      </c>
      <c r="BL2693" s="19" t="s">
        <v>277</v>
      </c>
      <c r="BM2693" s="226" t="s">
        <v>2847</v>
      </c>
    </row>
    <row r="2694" s="2" customFormat="1">
      <c r="A2694" s="40"/>
      <c r="B2694" s="41"/>
      <c r="C2694" s="42"/>
      <c r="D2694" s="228" t="s">
        <v>192</v>
      </c>
      <c r="E2694" s="42"/>
      <c r="F2694" s="229" t="s">
        <v>2848</v>
      </c>
      <c r="G2694" s="42"/>
      <c r="H2694" s="42"/>
      <c r="I2694" s="230"/>
      <c r="J2694" s="42"/>
      <c r="K2694" s="42"/>
      <c r="L2694" s="46"/>
      <c r="M2694" s="231"/>
      <c r="N2694" s="232"/>
      <c r="O2694" s="86"/>
      <c r="P2694" s="86"/>
      <c r="Q2694" s="86"/>
      <c r="R2694" s="86"/>
      <c r="S2694" s="86"/>
      <c r="T2694" s="87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T2694" s="19" t="s">
        <v>192</v>
      </c>
      <c r="AU2694" s="19" t="s">
        <v>84</v>
      </c>
    </row>
    <row r="2695" s="2" customFormat="1" ht="16.5" customHeight="1">
      <c r="A2695" s="40"/>
      <c r="B2695" s="41"/>
      <c r="C2695" s="215" t="s">
        <v>2849</v>
      </c>
      <c r="D2695" s="215" t="s">
        <v>185</v>
      </c>
      <c r="E2695" s="216" t="s">
        <v>2850</v>
      </c>
      <c r="F2695" s="217" t="s">
        <v>2851</v>
      </c>
      <c r="G2695" s="218" t="s">
        <v>304</v>
      </c>
      <c r="H2695" s="219">
        <v>30</v>
      </c>
      <c r="I2695" s="220"/>
      <c r="J2695" s="221">
        <f>ROUND(I2695*H2695,2)</f>
        <v>0</v>
      </c>
      <c r="K2695" s="217" t="s">
        <v>189</v>
      </c>
      <c r="L2695" s="46"/>
      <c r="M2695" s="222" t="s">
        <v>19</v>
      </c>
      <c r="N2695" s="223" t="s">
        <v>46</v>
      </c>
      <c r="O2695" s="86"/>
      <c r="P2695" s="224">
        <f>O2695*H2695</f>
        <v>0</v>
      </c>
      <c r="Q2695" s="224">
        <v>4.5000000000000003E-05</v>
      </c>
      <c r="R2695" s="224">
        <f>Q2695*H2695</f>
        <v>0.0013500000000000001</v>
      </c>
      <c r="S2695" s="224">
        <v>0</v>
      </c>
      <c r="T2695" s="225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6" t="s">
        <v>277</v>
      </c>
      <c r="AT2695" s="226" t="s">
        <v>185</v>
      </c>
      <c r="AU2695" s="226" t="s">
        <v>84</v>
      </c>
      <c r="AY2695" s="19" t="s">
        <v>183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19" t="s">
        <v>82</v>
      </c>
      <c r="BK2695" s="227">
        <f>ROUND(I2695*H2695,2)</f>
        <v>0</v>
      </c>
      <c r="BL2695" s="19" t="s">
        <v>277</v>
      </c>
      <c r="BM2695" s="226" t="s">
        <v>2852</v>
      </c>
    </row>
    <row r="2696" s="2" customFormat="1">
      <c r="A2696" s="40"/>
      <c r="B2696" s="41"/>
      <c r="C2696" s="42"/>
      <c r="D2696" s="228" t="s">
        <v>192</v>
      </c>
      <c r="E2696" s="42"/>
      <c r="F2696" s="229" t="s">
        <v>2853</v>
      </c>
      <c r="G2696" s="42"/>
      <c r="H2696" s="42"/>
      <c r="I2696" s="230"/>
      <c r="J2696" s="42"/>
      <c r="K2696" s="42"/>
      <c r="L2696" s="46"/>
      <c r="M2696" s="231"/>
      <c r="N2696" s="232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192</v>
      </c>
      <c r="AU2696" s="19" t="s">
        <v>84</v>
      </c>
    </row>
    <row r="2697" s="2" customFormat="1" ht="24.15" customHeight="1">
      <c r="A2697" s="40"/>
      <c r="B2697" s="41"/>
      <c r="C2697" s="215" t="s">
        <v>2854</v>
      </c>
      <c r="D2697" s="215" t="s">
        <v>185</v>
      </c>
      <c r="E2697" s="216" t="s">
        <v>2855</v>
      </c>
      <c r="F2697" s="217" t="s">
        <v>2856</v>
      </c>
      <c r="G2697" s="218" t="s">
        <v>256</v>
      </c>
      <c r="H2697" s="219">
        <v>1.355</v>
      </c>
      <c r="I2697" s="220"/>
      <c r="J2697" s="221">
        <f>ROUND(I2697*H2697,2)</f>
        <v>0</v>
      </c>
      <c r="K2697" s="217" t="s">
        <v>189</v>
      </c>
      <c r="L2697" s="46"/>
      <c r="M2697" s="222" t="s">
        <v>19</v>
      </c>
      <c r="N2697" s="223" t="s">
        <v>46</v>
      </c>
      <c r="O2697" s="86"/>
      <c r="P2697" s="224">
        <f>O2697*H2697</f>
        <v>0</v>
      </c>
      <c r="Q2697" s="224">
        <v>0</v>
      </c>
      <c r="R2697" s="224">
        <f>Q2697*H2697</f>
        <v>0</v>
      </c>
      <c r="S2697" s="224">
        <v>0</v>
      </c>
      <c r="T2697" s="225">
        <f>S2697*H2697</f>
        <v>0</v>
      </c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R2697" s="226" t="s">
        <v>277</v>
      </c>
      <c r="AT2697" s="226" t="s">
        <v>185</v>
      </c>
      <c r="AU2697" s="226" t="s">
        <v>84</v>
      </c>
      <c r="AY2697" s="19" t="s">
        <v>183</v>
      </c>
      <c r="BE2697" s="227">
        <f>IF(N2697="základní",J2697,0)</f>
        <v>0</v>
      </c>
      <c r="BF2697" s="227">
        <f>IF(N2697="snížená",J2697,0)</f>
        <v>0</v>
      </c>
      <c r="BG2697" s="227">
        <f>IF(N2697="zákl. přenesená",J2697,0)</f>
        <v>0</v>
      </c>
      <c r="BH2697" s="227">
        <f>IF(N2697="sníž. přenesená",J2697,0)</f>
        <v>0</v>
      </c>
      <c r="BI2697" s="227">
        <f>IF(N2697="nulová",J2697,0)</f>
        <v>0</v>
      </c>
      <c r="BJ2697" s="19" t="s">
        <v>82</v>
      </c>
      <c r="BK2697" s="227">
        <f>ROUND(I2697*H2697,2)</f>
        <v>0</v>
      </c>
      <c r="BL2697" s="19" t="s">
        <v>277</v>
      </c>
      <c r="BM2697" s="226" t="s">
        <v>2857</v>
      </c>
    </row>
    <row r="2698" s="2" customFormat="1">
      <c r="A2698" s="40"/>
      <c r="B2698" s="41"/>
      <c r="C2698" s="42"/>
      <c r="D2698" s="228" t="s">
        <v>192</v>
      </c>
      <c r="E2698" s="42"/>
      <c r="F2698" s="229" t="s">
        <v>2858</v>
      </c>
      <c r="G2698" s="42"/>
      <c r="H2698" s="42"/>
      <c r="I2698" s="230"/>
      <c r="J2698" s="42"/>
      <c r="K2698" s="42"/>
      <c r="L2698" s="46"/>
      <c r="M2698" s="231"/>
      <c r="N2698" s="232"/>
      <c r="O2698" s="86"/>
      <c r="P2698" s="86"/>
      <c r="Q2698" s="86"/>
      <c r="R2698" s="86"/>
      <c r="S2698" s="86"/>
      <c r="T2698" s="87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T2698" s="19" t="s">
        <v>192</v>
      </c>
      <c r="AU2698" s="19" t="s">
        <v>84</v>
      </c>
    </row>
    <row r="2699" s="12" customFormat="1" ht="22.8" customHeight="1">
      <c r="A2699" s="12"/>
      <c r="B2699" s="199"/>
      <c r="C2699" s="200"/>
      <c r="D2699" s="201" t="s">
        <v>74</v>
      </c>
      <c r="E2699" s="213" t="s">
        <v>2859</v>
      </c>
      <c r="F2699" s="213" t="s">
        <v>2860</v>
      </c>
      <c r="G2699" s="200"/>
      <c r="H2699" s="200"/>
      <c r="I2699" s="203"/>
      <c r="J2699" s="214">
        <f>BK2699</f>
        <v>0</v>
      </c>
      <c r="K2699" s="200"/>
      <c r="L2699" s="205"/>
      <c r="M2699" s="206"/>
      <c r="N2699" s="207"/>
      <c r="O2699" s="207"/>
      <c r="P2699" s="208">
        <f>SUM(P2700:P2779)</f>
        <v>0</v>
      </c>
      <c r="Q2699" s="207"/>
      <c r="R2699" s="208">
        <f>SUM(R2700:R2779)</f>
        <v>2.8543736599999998</v>
      </c>
      <c r="S2699" s="207"/>
      <c r="T2699" s="209">
        <f>SUM(T2700:T2779)</f>
        <v>0</v>
      </c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R2699" s="210" t="s">
        <v>84</v>
      </c>
      <c r="AT2699" s="211" t="s">
        <v>74</v>
      </c>
      <c r="AU2699" s="211" t="s">
        <v>82</v>
      </c>
      <c r="AY2699" s="210" t="s">
        <v>183</v>
      </c>
      <c r="BK2699" s="212">
        <f>SUM(BK2700:BK2779)</f>
        <v>0</v>
      </c>
    </row>
    <row r="2700" s="2" customFormat="1" ht="16.5" customHeight="1">
      <c r="A2700" s="40"/>
      <c r="B2700" s="41"/>
      <c r="C2700" s="215" t="s">
        <v>2861</v>
      </c>
      <c r="D2700" s="215" t="s">
        <v>185</v>
      </c>
      <c r="E2700" s="216" t="s">
        <v>2862</v>
      </c>
      <c r="F2700" s="217" t="s">
        <v>2863</v>
      </c>
      <c r="G2700" s="218" t="s">
        <v>304</v>
      </c>
      <c r="H2700" s="219">
        <v>85</v>
      </c>
      <c r="I2700" s="220"/>
      <c r="J2700" s="221">
        <f>ROUND(I2700*H2700,2)</f>
        <v>0</v>
      </c>
      <c r="K2700" s="217" t="s">
        <v>189</v>
      </c>
      <c r="L2700" s="46"/>
      <c r="M2700" s="222" t="s">
        <v>19</v>
      </c>
      <c r="N2700" s="223" t="s">
        <v>46</v>
      </c>
      <c r="O2700" s="86"/>
      <c r="P2700" s="224">
        <f>O2700*H2700</f>
        <v>0</v>
      </c>
      <c r="Q2700" s="224">
        <v>0</v>
      </c>
      <c r="R2700" s="224">
        <f>Q2700*H2700</f>
        <v>0</v>
      </c>
      <c r="S2700" s="224">
        <v>0</v>
      </c>
      <c r="T2700" s="225">
        <f>S2700*H2700</f>
        <v>0</v>
      </c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R2700" s="226" t="s">
        <v>277</v>
      </c>
      <c r="AT2700" s="226" t="s">
        <v>185</v>
      </c>
      <c r="AU2700" s="226" t="s">
        <v>84</v>
      </c>
      <c r="AY2700" s="19" t="s">
        <v>183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19" t="s">
        <v>82</v>
      </c>
      <c r="BK2700" s="227">
        <f>ROUND(I2700*H2700,2)</f>
        <v>0</v>
      </c>
      <c r="BL2700" s="19" t="s">
        <v>277</v>
      </c>
      <c r="BM2700" s="226" t="s">
        <v>2864</v>
      </c>
    </row>
    <row r="2701" s="2" customFormat="1">
      <c r="A2701" s="40"/>
      <c r="B2701" s="41"/>
      <c r="C2701" s="42"/>
      <c r="D2701" s="228" t="s">
        <v>192</v>
      </c>
      <c r="E2701" s="42"/>
      <c r="F2701" s="229" t="s">
        <v>2865</v>
      </c>
      <c r="G2701" s="42"/>
      <c r="H2701" s="42"/>
      <c r="I2701" s="230"/>
      <c r="J2701" s="42"/>
      <c r="K2701" s="42"/>
      <c r="L2701" s="46"/>
      <c r="M2701" s="231"/>
      <c r="N2701" s="232"/>
      <c r="O2701" s="86"/>
      <c r="P2701" s="86"/>
      <c r="Q2701" s="86"/>
      <c r="R2701" s="86"/>
      <c r="S2701" s="86"/>
      <c r="T2701" s="87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T2701" s="19" t="s">
        <v>192</v>
      </c>
      <c r="AU2701" s="19" t="s">
        <v>84</v>
      </c>
    </row>
    <row r="2702" s="2" customFormat="1" ht="16.5" customHeight="1">
      <c r="A2702" s="40"/>
      <c r="B2702" s="41"/>
      <c r="C2702" s="215" t="s">
        <v>2866</v>
      </c>
      <c r="D2702" s="215" t="s">
        <v>185</v>
      </c>
      <c r="E2702" s="216" t="s">
        <v>2867</v>
      </c>
      <c r="F2702" s="217" t="s">
        <v>2868</v>
      </c>
      <c r="G2702" s="218" t="s">
        <v>304</v>
      </c>
      <c r="H2702" s="219">
        <v>85</v>
      </c>
      <c r="I2702" s="220"/>
      <c r="J2702" s="221">
        <f>ROUND(I2702*H2702,2)</f>
        <v>0</v>
      </c>
      <c r="K2702" s="217" t="s">
        <v>189</v>
      </c>
      <c r="L2702" s="46"/>
      <c r="M2702" s="222" t="s">
        <v>19</v>
      </c>
      <c r="N2702" s="223" t="s">
        <v>46</v>
      </c>
      <c r="O2702" s="86"/>
      <c r="P2702" s="224">
        <f>O2702*H2702</f>
        <v>0</v>
      </c>
      <c r="Q2702" s="224">
        <v>0.00029999999999999997</v>
      </c>
      <c r="R2702" s="224">
        <f>Q2702*H2702</f>
        <v>0.025499999999999998</v>
      </c>
      <c r="S2702" s="224">
        <v>0</v>
      </c>
      <c r="T2702" s="225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26" t="s">
        <v>277</v>
      </c>
      <c r="AT2702" s="226" t="s">
        <v>185</v>
      </c>
      <c r="AU2702" s="226" t="s">
        <v>84</v>
      </c>
      <c r="AY2702" s="19" t="s">
        <v>183</v>
      </c>
      <c r="BE2702" s="227">
        <f>IF(N2702="základní",J2702,0)</f>
        <v>0</v>
      </c>
      <c r="BF2702" s="227">
        <f>IF(N2702="snížená",J2702,0)</f>
        <v>0</v>
      </c>
      <c r="BG2702" s="227">
        <f>IF(N2702="zákl. přenesená",J2702,0)</f>
        <v>0</v>
      </c>
      <c r="BH2702" s="227">
        <f>IF(N2702="sníž. přenesená",J2702,0)</f>
        <v>0</v>
      </c>
      <c r="BI2702" s="227">
        <f>IF(N2702="nulová",J2702,0)</f>
        <v>0</v>
      </c>
      <c r="BJ2702" s="19" t="s">
        <v>82</v>
      </c>
      <c r="BK2702" s="227">
        <f>ROUND(I2702*H2702,2)</f>
        <v>0</v>
      </c>
      <c r="BL2702" s="19" t="s">
        <v>277</v>
      </c>
      <c r="BM2702" s="226" t="s">
        <v>2869</v>
      </c>
    </row>
    <row r="2703" s="2" customFormat="1">
      <c r="A2703" s="40"/>
      <c r="B2703" s="41"/>
      <c r="C2703" s="42"/>
      <c r="D2703" s="228" t="s">
        <v>192</v>
      </c>
      <c r="E2703" s="42"/>
      <c r="F2703" s="229" t="s">
        <v>2870</v>
      </c>
      <c r="G2703" s="42"/>
      <c r="H2703" s="42"/>
      <c r="I2703" s="230"/>
      <c r="J2703" s="42"/>
      <c r="K2703" s="42"/>
      <c r="L2703" s="46"/>
      <c r="M2703" s="231"/>
      <c r="N2703" s="232"/>
      <c r="O2703" s="86"/>
      <c r="P2703" s="86"/>
      <c r="Q2703" s="86"/>
      <c r="R2703" s="86"/>
      <c r="S2703" s="86"/>
      <c r="T2703" s="87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T2703" s="19" t="s">
        <v>192</v>
      </c>
      <c r="AU2703" s="19" t="s">
        <v>84</v>
      </c>
    </row>
    <row r="2704" s="2" customFormat="1" ht="16.5" customHeight="1">
      <c r="A2704" s="40"/>
      <c r="B2704" s="41"/>
      <c r="C2704" s="215" t="s">
        <v>2871</v>
      </c>
      <c r="D2704" s="215" t="s">
        <v>185</v>
      </c>
      <c r="E2704" s="216" t="s">
        <v>2872</v>
      </c>
      <c r="F2704" s="217" t="s">
        <v>2873</v>
      </c>
      <c r="G2704" s="218" t="s">
        <v>304</v>
      </c>
      <c r="H2704" s="219">
        <v>16.449000000000002</v>
      </c>
      <c r="I2704" s="220"/>
      <c r="J2704" s="221">
        <f>ROUND(I2704*H2704,2)</f>
        <v>0</v>
      </c>
      <c r="K2704" s="217" t="s">
        <v>189</v>
      </c>
      <c r="L2704" s="46"/>
      <c r="M2704" s="222" t="s">
        <v>19</v>
      </c>
      <c r="N2704" s="223" t="s">
        <v>46</v>
      </c>
      <c r="O2704" s="86"/>
      <c r="P2704" s="224">
        <f>O2704*H2704</f>
        <v>0</v>
      </c>
      <c r="Q2704" s="224">
        <v>0.0015</v>
      </c>
      <c r="R2704" s="224">
        <f>Q2704*H2704</f>
        <v>0.024673500000000004</v>
      </c>
      <c r="S2704" s="224">
        <v>0</v>
      </c>
      <c r="T2704" s="225">
        <f>S2704*H2704</f>
        <v>0</v>
      </c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R2704" s="226" t="s">
        <v>277</v>
      </c>
      <c r="AT2704" s="226" t="s">
        <v>185</v>
      </c>
      <c r="AU2704" s="226" t="s">
        <v>84</v>
      </c>
      <c r="AY2704" s="19" t="s">
        <v>183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19" t="s">
        <v>82</v>
      </c>
      <c r="BK2704" s="227">
        <f>ROUND(I2704*H2704,2)</f>
        <v>0</v>
      </c>
      <c r="BL2704" s="19" t="s">
        <v>277</v>
      </c>
      <c r="BM2704" s="226" t="s">
        <v>2874</v>
      </c>
    </row>
    <row r="2705" s="2" customFormat="1">
      <c r="A2705" s="40"/>
      <c r="B2705" s="41"/>
      <c r="C2705" s="42"/>
      <c r="D2705" s="228" t="s">
        <v>192</v>
      </c>
      <c r="E2705" s="42"/>
      <c r="F2705" s="229" t="s">
        <v>2875</v>
      </c>
      <c r="G2705" s="42"/>
      <c r="H2705" s="42"/>
      <c r="I2705" s="230"/>
      <c r="J2705" s="42"/>
      <c r="K2705" s="42"/>
      <c r="L2705" s="46"/>
      <c r="M2705" s="231"/>
      <c r="N2705" s="232"/>
      <c r="O2705" s="86"/>
      <c r="P2705" s="86"/>
      <c r="Q2705" s="86"/>
      <c r="R2705" s="86"/>
      <c r="S2705" s="86"/>
      <c r="T2705" s="87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T2705" s="19" t="s">
        <v>192</v>
      </c>
      <c r="AU2705" s="19" t="s">
        <v>84</v>
      </c>
    </row>
    <row r="2706" s="13" customFormat="1">
      <c r="A2706" s="13"/>
      <c r="B2706" s="233"/>
      <c r="C2706" s="234"/>
      <c r="D2706" s="235" t="s">
        <v>194</v>
      </c>
      <c r="E2706" s="236" t="s">
        <v>19</v>
      </c>
      <c r="F2706" s="237" t="s">
        <v>2876</v>
      </c>
      <c r="G2706" s="234"/>
      <c r="H2706" s="236" t="s">
        <v>19</v>
      </c>
      <c r="I2706" s="238"/>
      <c r="J2706" s="234"/>
      <c r="K2706" s="234"/>
      <c r="L2706" s="239"/>
      <c r="M2706" s="240"/>
      <c r="N2706" s="241"/>
      <c r="O2706" s="241"/>
      <c r="P2706" s="241"/>
      <c r="Q2706" s="241"/>
      <c r="R2706" s="241"/>
      <c r="S2706" s="241"/>
      <c r="T2706" s="242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3" t="s">
        <v>194</v>
      </c>
      <c r="AU2706" s="243" t="s">
        <v>84</v>
      </c>
      <c r="AV2706" s="13" t="s">
        <v>82</v>
      </c>
      <c r="AW2706" s="13" t="s">
        <v>36</v>
      </c>
      <c r="AX2706" s="13" t="s">
        <v>75</v>
      </c>
      <c r="AY2706" s="243" t="s">
        <v>183</v>
      </c>
    </row>
    <row r="2707" s="13" customFormat="1">
      <c r="A2707" s="13"/>
      <c r="B2707" s="233"/>
      <c r="C2707" s="234"/>
      <c r="D2707" s="235" t="s">
        <v>194</v>
      </c>
      <c r="E2707" s="236" t="s">
        <v>19</v>
      </c>
      <c r="F2707" s="237" t="s">
        <v>2877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194</v>
      </c>
      <c r="AU2707" s="243" t="s">
        <v>84</v>
      </c>
      <c r="AV2707" s="13" t="s">
        <v>82</v>
      </c>
      <c r="AW2707" s="13" t="s">
        <v>36</v>
      </c>
      <c r="AX2707" s="13" t="s">
        <v>75</v>
      </c>
      <c r="AY2707" s="243" t="s">
        <v>183</v>
      </c>
    </row>
    <row r="2708" s="13" customFormat="1">
      <c r="A2708" s="13"/>
      <c r="B2708" s="233"/>
      <c r="C2708" s="234"/>
      <c r="D2708" s="235" t="s">
        <v>194</v>
      </c>
      <c r="E2708" s="236" t="s">
        <v>19</v>
      </c>
      <c r="F2708" s="237" t="s">
        <v>1844</v>
      </c>
      <c r="G2708" s="234"/>
      <c r="H2708" s="236" t="s">
        <v>19</v>
      </c>
      <c r="I2708" s="238"/>
      <c r="J2708" s="234"/>
      <c r="K2708" s="234"/>
      <c r="L2708" s="239"/>
      <c r="M2708" s="240"/>
      <c r="N2708" s="241"/>
      <c r="O2708" s="241"/>
      <c r="P2708" s="241"/>
      <c r="Q2708" s="241"/>
      <c r="R2708" s="241"/>
      <c r="S2708" s="241"/>
      <c r="T2708" s="242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3" t="s">
        <v>194</v>
      </c>
      <c r="AU2708" s="243" t="s">
        <v>84</v>
      </c>
      <c r="AV2708" s="13" t="s">
        <v>82</v>
      </c>
      <c r="AW2708" s="13" t="s">
        <v>36</v>
      </c>
      <c r="AX2708" s="13" t="s">
        <v>75</v>
      </c>
      <c r="AY2708" s="243" t="s">
        <v>183</v>
      </c>
    </row>
    <row r="2709" s="14" customFormat="1">
      <c r="A2709" s="14"/>
      <c r="B2709" s="244"/>
      <c r="C2709" s="245"/>
      <c r="D2709" s="235" t="s">
        <v>194</v>
      </c>
      <c r="E2709" s="246" t="s">
        <v>19</v>
      </c>
      <c r="F2709" s="247" t="s">
        <v>2878</v>
      </c>
      <c r="G2709" s="245"/>
      <c r="H2709" s="248">
        <v>16.449000000000002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194</v>
      </c>
      <c r="AU2709" s="254" t="s">
        <v>84</v>
      </c>
      <c r="AV2709" s="14" t="s">
        <v>84</v>
      </c>
      <c r="AW2709" s="14" t="s">
        <v>36</v>
      </c>
      <c r="AX2709" s="14" t="s">
        <v>82</v>
      </c>
      <c r="AY2709" s="254" t="s">
        <v>183</v>
      </c>
    </row>
    <row r="2710" s="2" customFormat="1" ht="16.5" customHeight="1">
      <c r="A2710" s="40"/>
      <c r="B2710" s="41"/>
      <c r="C2710" s="215" t="s">
        <v>2879</v>
      </c>
      <c r="D2710" s="215" t="s">
        <v>185</v>
      </c>
      <c r="E2710" s="216" t="s">
        <v>2880</v>
      </c>
      <c r="F2710" s="217" t="s">
        <v>2881</v>
      </c>
      <c r="G2710" s="218" t="s">
        <v>438</v>
      </c>
      <c r="H2710" s="219">
        <v>54.829999999999998</v>
      </c>
      <c r="I2710" s="220"/>
      <c r="J2710" s="221">
        <f>ROUND(I2710*H2710,2)</f>
        <v>0</v>
      </c>
      <c r="K2710" s="217" t="s">
        <v>189</v>
      </c>
      <c r="L2710" s="46"/>
      <c r="M2710" s="222" t="s">
        <v>19</v>
      </c>
      <c r="N2710" s="223" t="s">
        <v>46</v>
      </c>
      <c r="O2710" s="86"/>
      <c r="P2710" s="224">
        <f>O2710*H2710</f>
        <v>0</v>
      </c>
      <c r="Q2710" s="224">
        <v>0.00032200000000000002</v>
      </c>
      <c r="R2710" s="224">
        <f>Q2710*H2710</f>
        <v>0.017655259999999999</v>
      </c>
      <c r="S2710" s="224">
        <v>0</v>
      </c>
      <c r="T2710" s="225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26" t="s">
        <v>277</v>
      </c>
      <c r="AT2710" s="226" t="s">
        <v>185</v>
      </c>
      <c r="AU2710" s="226" t="s">
        <v>84</v>
      </c>
      <c r="AY2710" s="19" t="s">
        <v>183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19" t="s">
        <v>82</v>
      </c>
      <c r="BK2710" s="227">
        <f>ROUND(I2710*H2710,2)</f>
        <v>0</v>
      </c>
      <c r="BL2710" s="19" t="s">
        <v>277</v>
      </c>
      <c r="BM2710" s="226" t="s">
        <v>2882</v>
      </c>
    </row>
    <row r="2711" s="2" customFormat="1">
      <c r="A2711" s="40"/>
      <c r="B2711" s="41"/>
      <c r="C2711" s="42"/>
      <c r="D2711" s="228" t="s">
        <v>192</v>
      </c>
      <c r="E2711" s="42"/>
      <c r="F2711" s="229" t="s">
        <v>2883</v>
      </c>
      <c r="G2711" s="42"/>
      <c r="H2711" s="42"/>
      <c r="I2711" s="230"/>
      <c r="J2711" s="42"/>
      <c r="K2711" s="42"/>
      <c r="L2711" s="46"/>
      <c r="M2711" s="231"/>
      <c r="N2711" s="232"/>
      <c r="O2711" s="86"/>
      <c r="P2711" s="86"/>
      <c r="Q2711" s="86"/>
      <c r="R2711" s="86"/>
      <c r="S2711" s="86"/>
      <c r="T2711" s="87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T2711" s="19" t="s">
        <v>192</v>
      </c>
      <c r="AU2711" s="19" t="s">
        <v>84</v>
      </c>
    </row>
    <row r="2712" s="13" customFormat="1">
      <c r="A2712" s="13"/>
      <c r="B2712" s="233"/>
      <c r="C2712" s="234"/>
      <c r="D2712" s="235" t="s">
        <v>194</v>
      </c>
      <c r="E2712" s="236" t="s">
        <v>19</v>
      </c>
      <c r="F2712" s="237" t="s">
        <v>2877</v>
      </c>
      <c r="G2712" s="234"/>
      <c r="H2712" s="236" t="s">
        <v>19</v>
      </c>
      <c r="I2712" s="238"/>
      <c r="J2712" s="234"/>
      <c r="K2712" s="234"/>
      <c r="L2712" s="239"/>
      <c r="M2712" s="240"/>
      <c r="N2712" s="241"/>
      <c r="O2712" s="241"/>
      <c r="P2712" s="241"/>
      <c r="Q2712" s="241"/>
      <c r="R2712" s="241"/>
      <c r="S2712" s="241"/>
      <c r="T2712" s="242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3" t="s">
        <v>194</v>
      </c>
      <c r="AU2712" s="243" t="s">
        <v>84</v>
      </c>
      <c r="AV2712" s="13" t="s">
        <v>82</v>
      </c>
      <c r="AW2712" s="13" t="s">
        <v>36</v>
      </c>
      <c r="AX2712" s="13" t="s">
        <v>75</v>
      </c>
      <c r="AY2712" s="243" t="s">
        <v>183</v>
      </c>
    </row>
    <row r="2713" s="13" customFormat="1">
      <c r="A2713" s="13"/>
      <c r="B2713" s="233"/>
      <c r="C2713" s="234"/>
      <c r="D2713" s="235" t="s">
        <v>194</v>
      </c>
      <c r="E2713" s="236" t="s">
        <v>19</v>
      </c>
      <c r="F2713" s="237" t="s">
        <v>1844</v>
      </c>
      <c r="G2713" s="234"/>
      <c r="H2713" s="236" t="s">
        <v>19</v>
      </c>
      <c r="I2713" s="238"/>
      <c r="J2713" s="234"/>
      <c r="K2713" s="234"/>
      <c r="L2713" s="239"/>
      <c r="M2713" s="240"/>
      <c r="N2713" s="241"/>
      <c r="O2713" s="241"/>
      <c r="P2713" s="241"/>
      <c r="Q2713" s="241"/>
      <c r="R2713" s="241"/>
      <c r="S2713" s="241"/>
      <c r="T2713" s="242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3" t="s">
        <v>194</v>
      </c>
      <c r="AU2713" s="243" t="s">
        <v>84</v>
      </c>
      <c r="AV2713" s="13" t="s">
        <v>82</v>
      </c>
      <c r="AW2713" s="13" t="s">
        <v>36</v>
      </c>
      <c r="AX2713" s="13" t="s">
        <v>75</v>
      </c>
      <c r="AY2713" s="243" t="s">
        <v>183</v>
      </c>
    </row>
    <row r="2714" s="14" customFormat="1">
      <c r="A2714" s="14"/>
      <c r="B2714" s="244"/>
      <c r="C2714" s="245"/>
      <c r="D2714" s="235" t="s">
        <v>194</v>
      </c>
      <c r="E2714" s="246" t="s">
        <v>19</v>
      </c>
      <c r="F2714" s="247" t="s">
        <v>2884</v>
      </c>
      <c r="G2714" s="245"/>
      <c r="H2714" s="248">
        <v>54.829999999999998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194</v>
      </c>
      <c r="AU2714" s="254" t="s">
        <v>84</v>
      </c>
      <c r="AV2714" s="14" t="s">
        <v>84</v>
      </c>
      <c r="AW2714" s="14" t="s">
        <v>36</v>
      </c>
      <c r="AX2714" s="14" t="s">
        <v>82</v>
      </c>
      <c r="AY2714" s="254" t="s">
        <v>183</v>
      </c>
    </row>
    <row r="2715" s="2" customFormat="1" ht="24.15" customHeight="1">
      <c r="A2715" s="40"/>
      <c r="B2715" s="41"/>
      <c r="C2715" s="215" t="s">
        <v>2885</v>
      </c>
      <c r="D2715" s="215" t="s">
        <v>185</v>
      </c>
      <c r="E2715" s="216" t="s">
        <v>2886</v>
      </c>
      <c r="F2715" s="217" t="s">
        <v>2887</v>
      </c>
      <c r="G2715" s="218" t="s">
        <v>304</v>
      </c>
      <c r="H2715" s="219">
        <v>85</v>
      </c>
      <c r="I2715" s="220"/>
      <c r="J2715" s="221">
        <f>ROUND(I2715*H2715,2)</f>
        <v>0</v>
      </c>
      <c r="K2715" s="217" t="s">
        <v>189</v>
      </c>
      <c r="L2715" s="46"/>
      <c r="M2715" s="222" t="s">
        <v>19</v>
      </c>
      <c r="N2715" s="223" t="s">
        <v>46</v>
      </c>
      <c r="O2715" s="86"/>
      <c r="P2715" s="224">
        <f>O2715*H2715</f>
        <v>0</v>
      </c>
      <c r="Q2715" s="224">
        <v>0.0089999999999999993</v>
      </c>
      <c r="R2715" s="224">
        <f>Q2715*H2715</f>
        <v>0.7649999999999999</v>
      </c>
      <c r="S2715" s="224">
        <v>0</v>
      </c>
      <c r="T2715" s="225">
        <f>S2715*H2715</f>
        <v>0</v>
      </c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R2715" s="226" t="s">
        <v>277</v>
      </c>
      <c r="AT2715" s="226" t="s">
        <v>185</v>
      </c>
      <c r="AU2715" s="226" t="s">
        <v>84</v>
      </c>
      <c r="AY2715" s="19" t="s">
        <v>183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19" t="s">
        <v>82</v>
      </c>
      <c r="BK2715" s="227">
        <f>ROUND(I2715*H2715,2)</f>
        <v>0</v>
      </c>
      <c r="BL2715" s="19" t="s">
        <v>277</v>
      </c>
      <c r="BM2715" s="226" t="s">
        <v>2888</v>
      </c>
    </row>
    <row r="2716" s="2" customFormat="1">
      <c r="A2716" s="40"/>
      <c r="B2716" s="41"/>
      <c r="C2716" s="42"/>
      <c r="D2716" s="228" t="s">
        <v>192</v>
      </c>
      <c r="E2716" s="42"/>
      <c r="F2716" s="229" t="s">
        <v>2889</v>
      </c>
      <c r="G2716" s="42"/>
      <c r="H2716" s="42"/>
      <c r="I2716" s="230"/>
      <c r="J2716" s="42"/>
      <c r="K2716" s="42"/>
      <c r="L2716" s="46"/>
      <c r="M2716" s="231"/>
      <c r="N2716" s="232"/>
      <c r="O2716" s="86"/>
      <c r="P2716" s="86"/>
      <c r="Q2716" s="86"/>
      <c r="R2716" s="86"/>
      <c r="S2716" s="86"/>
      <c r="T2716" s="87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T2716" s="19" t="s">
        <v>192</v>
      </c>
      <c r="AU2716" s="19" t="s">
        <v>84</v>
      </c>
    </row>
    <row r="2717" s="13" customFormat="1">
      <c r="A2717" s="13"/>
      <c r="B2717" s="233"/>
      <c r="C2717" s="234"/>
      <c r="D2717" s="235" t="s">
        <v>194</v>
      </c>
      <c r="E2717" s="236" t="s">
        <v>19</v>
      </c>
      <c r="F2717" s="237" t="s">
        <v>2890</v>
      </c>
      <c r="G2717" s="234"/>
      <c r="H2717" s="236" t="s">
        <v>19</v>
      </c>
      <c r="I2717" s="238"/>
      <c r="J2717" s="234"/>
      <c r="K2717" s="234"/>
      <c r="L2717" s="239"/>
      <c r="M2717" s="240"/>
      <c r="N2717" s="241"/>
      <c r="O2717" s="241"/>
      <c r="P2717" s="241"/>
      <c r="Q2717" s="241"/>
      <c r="R2717" s="241"/>
      <c r="S2717" s="241"/>
      <c r="T2717" s="242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3" t="s">
        <v>194</v>
      </c>
      <c r="AU2717" s="243" t="s">
        <v>84</v>
      </c>
      <c r="AV2717" s="13" t="s">
        <v>82</v>
      </c>
      <c r="AW2717" s="13" t="s">
        <v>36</v>
      </c>
      <c r="AX2717" s="13" t="s">
        <v>75</v>
      </c>
      <c r="AY2717" s="243" t="s">
        <v>183</v>
      </c>
    </row>
    <row r="2718" s="13" customFormat="1">
      <c r="A2718" s="13"/>
      <c r="B2718" s="233"/>
      <c r="C2718" s="234"/>
      <c r="D2718" s="235" t="s">
        <v>194</v>
      </c>
      <c r="E2718" s="236" t="s">
        <v>19</v>
      </c>
      <c r="F2718" s="237" t="s">
        <v>1561</v>
      </c>
      <c r="G2718" s="234"/>
      <c r="H2718" s="236" t="s">
        <v>19</v>
      </c>
      <c r="I2718" s="238"/>
      <c r="J2718" s="234"/>
      <c r="K2718" s="234"/>
      <c r="L2718" s="239"/>
      <c r="M2718" s="240"/>
      <c r="N2718" s="241"/>
      <c r="O2718" s="241"/>
      <c r="P2718" s="241"/>
      <c r="Q2718" s="241"/>
      <c r="R2718" s="241"/>
      <c r="S2718" s="241"/>
      <c r="T2718" s="242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3" t="s">
        <v>194</v>
      </c>
      <c r="AU2718" s="243" t="s">
        <v>84</v>
      </c>
      <c r="AV2718" s="13" t="s">
        <v>82</v>
      </c>
      <c r="AW2718" s="13" t="s">
        <v>36</v>
      </c>
      <c r="AX2718" s="13" t="s">
        <v>75</v>
      </c>
      <c r="AY2718" s="243" t="s">
        <v>183</v>
      </c>
    </row>
    <row r="2719" s="14" customFormat="1">
      <c r="A2719" s="14"/>
      <c r="B2719" s="244"/>
      <c r="C2719" s="245"/>
      <c r="D2719" s="235" t="s">
        <v>194</v>
      </c>
      <c r="E2719" s="246" t="s">
        <v>19</v>
      </c>
      <c r="F2719" s="247" t="s">
        <v>2891</v>
      </c>
      <c r="G2719" s="245"/>
      <c r="H2719" s="248">
        <v>27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194</v>
      </c>
      <c r="AU2719" s="254" t="s">
        <v>84</v>
      </c>
      <c r="AV2719" s="14" t="s">
        <v>84</v>
      </c>
      <c r="AW2719" s="14" t="s">
        <v>36</v>
      </c>
      <c r="AX2719" s="14" t="s">
        <v>75</v>
      </c>
      <c r="AY2719" s="254" t="s">
        <v>183</v>
      </c>
    </row>
    <row r="2720" s="14" customFormat="1">
      <c r="A2720" s="14"/>
      <c r="B2720" s="244"/>
      <c r="C2720" s="245"/>
      <c r="D2720" s="235" t="s">
        <v>194</v>
      </c>
      <c r="E2720" s="246" t="s">
        <v>19</v>
      </c>
      <c r="F2720" s="247" t="s">
        <v>2892</v>
      </c>
      <c r="G2720" s="245"/>
      <c r="H2720" s="248">
        <v>13.32</v>
      </c>
      <c r="I2720" s="249"/>
      <c r="J2720" s="245"/>
      <c r="K2720" s="245"/>
      <c r="L2720" s="250"/>
      <c r="M2720" s="251"/>
      <c r="N2720" s="252"/>
      <c r="O2720" s="252"/>
      <c r="P2720" s="252"/>
      <c r="Q2720" s="252"/>
      <c r="R2720" s="252"/>
      <c r="S2720" s="252"/>
      <c r="T2720" s="253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4" t="s">
        <v>194</v>
      </c>
      <c r="AU2720" s="254" t="s">
        <v>84</v>
      </c>
      <c r="AV2720" s="14" t="s">
        <v>84</v>
      </c>
      <c r="AW2720" s="14" t="s">
        <v>36</v>
      </c>
      <c r="AX2720" s="14" t="s">
        <v>75</v>
      </c>
      <c r="AY2720" s="254" t="s">
        <v>183</v>
      </c>
    </row>
    <row r="2721" s="13" customFormat="1">
      <c r="A2721" s="13"/>
      <c r="B2721" s="233"/>
      <c r="C2721" s="234"/>
      <c r="D2721" s="235" t="s">
        <v>194</v>
      </c>
      <c r="E2721" s="236" t="s">
        <v>19</v>
      </c>
      <c r="F2721" s="237" t="s">
        <v>1564</v>
      </c>
      <c r="G2721" s="234"/>
      <c r="H2721" s="236" t="s">
        <v>19</v>
      </c>
      <c r="I2721" s="238"/>
      <c r="J2721" s="234"/>
      <c r="K2721" s="234"/>
      <c r="L2721" s="239"/>
      <c r="M2721" s="240"/>
      <c r="N2721" s="241"/>
      <c r="O2721" s="241"/>
      <c r="P2721" s="241"/>
      <c r="Q2721" s="241"/>
      <c r="R2721" s="241"/>
      <c r="S2721" s="241"/>
      <c r="T2721" s="242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3" t="s">
        <v>194</v>
      </c>
      <c r="AU2721" s="243" t="s">
        <v>84</v>
      </c>
      <c r="AV2721" s="13" t="s">
        <v>82</v>
      </c>
      <c r="AW2721" s="13" t="s">
        <v>36</v>
      </c>
      <c r="AX2721" s="13" t="s">
        <v>75</v>
      </c>
      <c r="AY2721" s="243" t="s">
        <v>183</v>
      </c>
    </row>
    <row r="2722" s="14" customFormat="1">
      <c r="A2722" s="14"/>
      <c r="B2722" s="244"/>
      <c r="C2722" s="245"/>
      <c r="D2722" s="235" t="s">
        <v>194</v>
      </c>
      <c r="E2722" s="246" t="s">
        <v>19</v>
      </c>
      <c r="F2722" s="247" t="s">
        <v>2893</v>
      </c>
      <c r="G2722" s="245"/>
      <c r="H2722" s="248">
        <v>16.254000000000001</v>
      </c>
      <c r="I2722" s="249"/>
      <c r="J2722" s="245"/>
      <c r="K2722" s="245"/>
      <c r="L2722" s="250"/>
      <c r="M2722" s="251"/>
      <c r="N2722" s="252"/>
      <c r="O2722" s="252"/>
      <c r="P2722" s="252"/>
      <c r="Q2722" s="252"/>
      <c r="R2722" s="252"/>
      <c r="S2722" s="252"/>
      <c r="T2722" s="253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4" t="s">
        <v>194</v>
      </c>
      <c r="AU2722" s="254" t="s">
        <v>84</v>
      </c>
      <c r="AV2722" s="14" t="s">
        <v>84</v>
      </c>
      <c r="AW2722" s="14" t="s">
        <v>36</v>
      </c>
      <c r="AX2722" s="14" t="s">
        <v>75</v>
      </c>
      <c r="AY2722" s="254" t="s">
        <v>183</v>
      </c>
    </row>
    <row r="2723" s="13" customFormat="1">
      <c r="A2723" s="13"/>
      <c r="B2723" s="233"/>
      <c r="C2723" s="234"/>
      <c r="D2723" s="235" t="s">
        <v>194</v>
      </c>
      <c r="E2723" s="236" t="s">
        <v>19</v>
      </c>
      <c r="F2723" s="237" t="s">
        <v>1566</v>
      </c>
      <c r="G2723" s="234"/>
      <c r="H2723" s="236" t="s">
        <v>19</v>
      </c>
      <c r="I2723" s="238"/>
      <c r="J2723" s="234"/>
      <c r="K2723" s="234"/>
      <c r="L2723" s="239"/>
      <c r="M2723" s="240"/>
      <c r="N2723" s="241"/>
      <c r="O2723" s="241"/>
      <c r="P2723" s="241"/>
      <c r="Q2723" s="241"/>
      <c r="R2723" s="241"/>
      <c r="S2723" s="241"/>
      <c r="T2723" s="242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3" t="s">
        <v>194</v>
      </c>
      <c r="AU2723" s="243" t="s">
        <v>84</v>
      </c>
      <c r="AV2723" s="13" t="s">
        <v>82</v>
      </c>
      <c r="AW2723" s="13" t="s">
        <v>36</v>
      </c>
      <c r="AX2723" s="13" t="s">
        <v>75</v>
      </c>
      <c r="AY2723" s="243" t="s">
        <v>183</v>
      </c>
    </row>
    <row r="2724" s="14" customFormat="1">
      <c r="A2724" s="14"/>
      <c r="B2724" s="244"/>
      <c r="C2724" s="245"/>
      <c r="D2724" s="235" t="s">
        <v>194</v>
      </c>
      <c r="E2724" s="246" t="s">
        <v>19</v>
      </c>
      <c r="F2724" s="247" t="s">
        <v>2894</v>
      </c>
      <c r="G2724" s="245"/>
      <c r="H2724" s="248">
        <v>16.920000000000002</v>
      </c>
      <c r="I2724" s="249"/>
      <c r="J2724" s="245"/>
      <c r="K2724" s="245"/>
      <c r="L2724" s="250"/>
      <c r="M2724" s="251"/>
      <c r="N2724" s="252"/>
      <c r="O2724" s="252"/>
      <c r="P2724" s="252"/>
      <c r="Q2724" s="252"/>
      <c r="R2724" s="252"/>
      <c r="S2724" s="252"/>
      <c r="T2724" s="253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4" t="s">
        <v>194</v>
      </c>
      <c r="AU2724" s="254" t="s">
        <v>84</v>
      </c>
      <c r="AV2724" s="14" t="s">
        <v>84</v>
      </c>
      <c r="AW2724" s="14" t="s">
        <v>36</v>
      </c>
      <c r="AX2724" s="14" t="s">
        <v>75</v>
      </c>
      <c r="AY2724" s="254" t="s">
        <v>183</v>
      </c>
    </row>
    <row r="2725" s="13" customFormat="1">
      <c r="A2725" s="13"/>
      <c r="B2725" s="233"/>
      <c r="C2725" s="234"/>
      <c r="D2725" s="235" t="s">
        <v>194</v>
      </c>
      <c r="E2725" s="236" t="s">
        <v>19</v>
      </c>
      <c r="F2725" s="237" t="s">
        <v>1568</v>
      </c>
      <c r="G2725" s="234"/>
      <c r="H2725" s="236" t="s">
        <v>19</v>
      </c>
      <c r="I2725" s="238"/>
      <c r="J2725" s="234"/>
      <c r="K2725" s="234"/>
      <c r="L2725" s="239"/>
      <c r="M2725" s="240"/>
      <c r="N2725" s="241"/>
      <c r="O2725" s="241"/>
      <c r="P2725" s="241"/>
      <c r="Q2725" s="241"/>
      <c r="R2725" s="241"/>
      <c r="S2725" s="241"/>
      <c r="T2725" s="242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3" t="s">
        <v>194</v>
      </c>
      <c r="AU2725" s="243" t="s">
        <v>84</v>
      </c>
      <c r="AV2725" s="13" t="s">
        <v>82</v>
      </c>
      <c r="AW2725" s="13" t="s">
        <v>36</v>
      </c>
      <c r="AX2725" s="13" t="s">
        <v>75</v>
      </c>
      <c r="AY2725" s="243" t="s">
        <v>183</v>
      </c>
    </row>
    <row r="2726" s="14" customFormat="1">
      <c r="A2726" s="14"/>
      <c r="B2726" s="244"/>
      <c r="C2726" s="245"/>
      <c r="D2726" s="235" t="s">
        <v>194</v>
      </c>
      <c r="E2726" s="246" t="s">
        <v>19</v>
      </c>
      <c r="F2726" s="247" t="s">
        <v>2895</v>
      </c>
      <c r="G2726" s="245"/>
      <c r="H2726" s="248">
        <v>12.060000000000001</v>
      </c>
      <c r="I2726" s="249"/>
      <c r="J2726" s="245"/>
      <c r="K2726" s="245"/>
      <c r="L2726" s="250"/>
      <c r="M2726" s="251"/>
      <c r="N2726" s="252"/>
      <c r="O2726" s="252"/>
      <c r="P2726" s="252"/>
      <c r="Q2726" s="252"/>
      <c r="R2726" s="252"/>
      <c r="S2726" s="252"/>
      <c r="T2726" s="253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4" t="s">
        <v>194</v>
      </c>
      <c r="AU2726" s="254" t="s">
        <v>84</v>
      </c>
      <c r="AV2726" s="14" t="s">
        <v>84</v>
      </c>
      <c r="AW2726" s="14" t="s">
        <v>36</v>
      </c>
      <c r="AX2726" s="14" t="s">
        <v>75</v>
      </c>
      <c r="AY2726" s="254" t="s">
        <v>183</v>
      </c>
    </row>
    <row r="2727" s="13" customFormat="1">
      <c r="A2727" s="13"/>
      <c r="B2727" s="233"/>
      <c r="C2727" s="234"/>
      <c r="D2727" s="235" t="s">
        <v>194</v>
      </c>
      <c r="E2727" s="236" t="s">
        <v>19</v>
      </c>
      <c r="F2727" s="237" t="s">
        <v>1570</v>
      </c>
      <c r="G2727" s="234"/>
      <c r="H2727" s="236" t="s">
        <v>19</v>
      </c>
      <c r="I2727" s="238"/>
      <c r="J2727" s="234"/>
      <c r="K2727" s="234"/>
      <c r="L2727" s="239"/>
      <c r="M2727" s="240"/>
      <c r="N2727" s="241"/>
      <c r="O2727" s="241"/>
      <c r="P2727" s="241"/>
      <c r="Q2727" s="241"/>
      <c r="R2727" s="241"/>
      <c r="S2727" s="241"/>
      <c r="T2727" s="242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3" t="s">
        <v>194</v>
      </c>
      <c r="AU2727" s="243" t="s">
        <v>84</v>
      </c>
      <c r="AV2727" s="13" t="s">
        <v>82</v>
      </c>
      <c r="AW2727" s="13" t="s">
        <v>36</v>
      </c>
      <c r="AX2727" s="13" t="s">
        <v>75</v>
      </c>
      <c r="AY2727" s="243" t="s">
        <v>183</v>
      </c>
    </row>
    <row r="2728" s="14" customFormat="1">
      <c r="A2728" s="14"/>
      <c r="B2728" s="244"/>
      <c r="C2728" s="245"/>
      <c r="D2728" s="235" t="s">
        <v>194</v>
      </c>
      <c r="E2728" s="246" t="s">
        <v>19</v>
      </c>
      <c r="F2728" s="247" t="s">
        <v>2896</v>
      </c>
      <c r="G2728" s="245"/>
      <c r="H2728" s="248">
        <v>13.140000000000001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194</v>
      </c>
      <c r="AU2728" s="254" t="s">
        <v>84</v>
      </c>
      <c r="AV2728" s="14" t="s">
        <v>84</v>
      </c>
      <c r="AW2728" s="14" t="s">
        <v>36</v>
      </c>
      <c r="AX2728" s="14" t="s">
        <v>75</v>
      </c>
      <c r="AY2728" s="254" t="s">
        <v>183</v>
      </c>
    </row>
    <row r="2729" s="14" customFormat="1">
      <c r="A2729" s="14"/>
      <c r="B2729" s="244"/>
      <c r="C2729" s="245"/>
      <c r="D2729" s="235" t="s">
        <v>194</v>
      </c>
      <c r="E2729" s="246" t="s">
        <v>19</v>
      </c>
      <c r="F2729" s="247" t="s">
        <v>2897</v>
      </c>
      <c r="G2729" s="245"/>
      <c r="H2729" s="248">
        <v>-13.859999999999999</v>
      </c>
      <c r="I2729" s="249"/>
      <c r="J2729" s="245"/>
      <c r="K2729" s="245"/>
      <c r="L2729" s="250"/>
      <c r="M2729" s="251"/>
      <c r="N2729" s="252"/>
      <c r="O2729" s="252"/>
      <c r="P2729" s="252"/>
      <c r="Q2729" s="252"/>
      <c r="R2729" s="252"/>
      <c r="S2729" s="252"/>
      <c r="T2729" s="253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4" t="s">
        <v>194</v>
      </c>
      <c r="AU2729" s="254" t="s">
        <v>84</v>
      </c>
      <c r="AV2729" s="14" t="s">
        <v>84</v>
      </c>
      <c r="AW2729" s="14" t="s">
        <v>36</v>
      </c>
      <c r="AX2729" s="14" t="s">
        <v>75</v>
      </c>
      <c r="AY2729" s="254" t="s">
        <v>183</v>
      </c>
    </row>
    <row r="2730" s="15" customFormat="1">
      <c r="A2730" s="15"/>
      <c r="B2730" s="259"/>
      <c r="C2730" s="260"/>
      <c r="D2730" s="235" t="s">
        <v>194</v>
      </c>
      <c r="E2730" s="261" t="s">
        <v>19</v>
      </c>
      <c r="F2730" s="262" t="s">
        <v>320</v>
      </c>
      <c r="G2730" s="260"/>
      <c r="H2730" s="263">
        <v>84.834000000000003</v>
      </c>
      <c r="I2730" s="264"/>
      <c r="J2730" s="260"/>
      <c r="K2730" s="260"/>
      <c r="L2730" s="265"/>
      <c r="M2730" s="266"/>
      <c r="N2730" s="267"/>
      <c r="O2730" s="267"/>
      <c r="P2730" s="267"/>
      <c r="Q2730" s="267"/>
      <c r="R2730" s="267"/>
      <c r="S2730" s="267"/>
      <c r="T2730" s="268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69" t="s">
        <v>194</v>
      </c>
      <c r="AU2730" s="269" t="s">
        <v>84</v>
      </c>
      <c r="AV2730" s="15" t="s">
        <v>190</v>
      </c>
      <c r="AW2730" s="15" t="s">
        <v>36</v>
      </c>
      <c r="AX2730" s="15" t="s">
        <v>75</v>
      </c>
      <c r="AY2730" s="269" t="s">
        <v>183</v>
      </c>
    </row>
    <row r="2731" s="14" customFormat="1">
      <c r="A2731" s="14"/>
      <c r="B2731" s="244"/>
      <c r="C2731" s="245"/>
      <c r="D2731" s="235" t="s">
        <v>194</v>
      </c>
      <c r="E2731" s="246" t="s">
        <v>19</v>
      </c>
      <c r="F2731" s="247" t="s">
        <v>1731</v>
      </c>
      <c r="G2731" s="245"/>
      <c r="H2731" s="248">
        <v>85</v>
      </c>
      <c r="I2731" s="249"/>
      <c r="J2731" s="245"/>
      <c r="K2731" s="245"/>
      <c r="L2731" s="250"/>
      <c r="M2731" s="251"/>
      <c r="N2731" s="252"/>
      <c r="O2731" s="252"/>
      <c r="P2731" s="252"/>
      <c r="Q2731" s="252"/>
      <c r="R2731" s="252"/>
      <c r="S2731" s="252"/>
      <c r="T2731" s="253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4" t="s">
        <v>194</v>
      </c>
      <c r="AU2731" s="254" t="s">
        <v>84</v>
      </c>
      <c r="AV2731" s="14" t="s">
        <v>84</v>
      </c>
      <c r="AW2731" s="14" t="s">
        <v>36</v>
      </c>
      <c r="AX2731" s="14" t="s">
        <v>82</v>
      </c>
      <c r="AY2731" s="254" t="s">
        <v>183</v>
      </c>
    </row>
    <row r="2732" s="2" customFormat="1" ht="16.5" customHeight="1">
      <c r="A2732" s="40"/>
      <c r="B2732" s="41"/>
      <c r="C2732" s="270" t="s">
        <v>2898</v>
      </c>
      <c r="D2732" s="270" t="s">
        <v>348</v>
      </c>
      <c r="E2732" s="271" t="s">
        <v>2899</v>
      </c>
      <c r="F2732" s="272" t="s">
        <v>2900</v>
      </c>
      <c r="G2732" s="273" t="s">
        <v>304</v>
      </c>
      <c r="H2732" s="274">
        <v>97.75</v>
      </c>
      <c r="I2732" s="275"/>
      <c r="J2732" s="276">
        <f>ROUND(I2732*H2732,2)</f>
        <v>0</v>
      </c>
      <c r="K2732" s="272" t="s">
        <v>189</v>
      </c>
      <c r="L2732" s="277"/>
      <c r="M2732" s="278" t="s">
        <v>19</v>
      </c>
      <c r="N2732" s="279" t="s">
        <v>46</v>
      </c>
      <c r="O2732" s="86"/>
      <c r="P2732" s="224">
        <f>O2732*H2732</f>
        <v>0</v>
      </c>
      <c r="Q2732" s="224">
        <v>0.02</v>
      </c>
      <c r="R2732" s="224">
        <f>Q2732*H2732</f>
        <v>1.9550000000000001</v>
      </c>
      <c r="S2732" s="224">
        <v>0</v>
      </c>
      <c r="T2732" s="225">
        <f>S2732*H2732</f>
        <v>0</v>
      </c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R2732" s="226" t="s">
        <v>370</v>
      </c>
      <c r="AT2732" s="226" t="s">
        <v>348</v>
      </c>
      <c r="AU2732" s="226" t="s">
        <v>84</v>
      </c>
      <c r="AY2732" s="19" t="s">
        <v>183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19" t="s">
        <v>82</v>
      </c>
      <c r="BK2732" s="227">
        <f>ROUND(I2732*H2732,2)</f>
        <v>0</v>
      </c>
      <c r="BL2732" s="19" t="s">
        <v>277</v>
      </c>
      <c r="BM2732" s="226" t="s">
        <v>2901</v>
      </c>
    </row>
    <row r="2733" s="14" customFormat="1">
      <c r="A2733" s="14"/>
      <c r="B2733" s="244"/>
      <c r="C2733" s="245"/>
      <c r="D2733" s="235" t="s">
        <v>194</v>
      </c>
      <c r="E2733" s="245"/>
      <c r="F2733" s="247" t="s">
        <v>2902</v>
      </c>
      <c r="G2733" s="245"/>
      <c r="H2733" s="248">
        <v>97.75</v>
      </c>
      <c r="I2733" s="249"/>
      <c r="J2733" s="245"/>
      <c r="K2733" s="245"/>
      <c r="L2733" s="250"/>
      <c r="M2733" s="251"/>
      <c r="N2733" s="252"/>
      <c r="O2733" s="252"/>
      <c r="P2733" s="252"/>
      <c r="Q2733" s="252"/>
      <c r="R2733" s="252"/>
      <c r="S2733" s="252"/>
      <c r="T2733" s="253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4" t="s">
        <v>194</v>
      </c>
      <c r="AU2733" s="254" t="s">
        <v>84</v>
      </c>
      <c r="AV2733" s="14" t="s">
        <v>84</v>
      </c>
      <c r="AW2733" s="14" t="s">
        <v>4</v>
      </c>
      <c r="AX2733" s="14" t="s">
        <v>82</v>
      </c>
      <c r="AY2733" s="254" t="s">
        <v>183</v>
      </c>
    </row>
    <row r="2734" s="2" customFormat="1" ht="21.75" customHeight="1">
      <c r="A2734" s="40"/>
      <c r="B2734" s="41"/>
      <c r="C2734" s="215" t="s">
        <v>2903</v>
      </c>
      <c r="D2734" s="215" t="s">
        <v>185</v>
      </c>
      <c r="E2734" s="216" t="s">
        <v>2904</v>
      </c>
      <c r="F2734" s="217" t="s">
        <v>2905</v>
      </c>
      <c r="G2734" s="218" t="s">
        <v>304</v>
      </c>
      <c r="H2734" s="219">
        <v>85</v>
      </c>
      <c r="I2734" s="220"/>
      <c r="J2734" s="221">
        <f>ROUND(I2734*H2734,2)</f>
        <v>0</v>
      </c>
      <c r="K2734" s="217" t="s">
        <v>189</v>
      </c>
      <c r="L2734" s="46"/>
      <c r="M2734" s="222" t="s">
        <v>19</v>
      </c>
      <c r="N2734" s="223" t="s">
        <v>46</v>
      </c>
      <c r="O2734" s="86"/>
      <c r="P2734" s="224">
        <f>O2734*H2734</f>
        <v>0</v>
      </c>
      <c r="Q2734" s="224">
        <v>0</v>
      </c>
      <c r="R2734" s="224">
        <f>Q2734*H2734</f>
        <v>0</v>
      </c>
      <c r="S2734" s="224">
        <v>0</v>
      </c>
      <c r="T2734" s="225">
        <f>S2734*H2734</f>
        <v>0</v>
      </c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R2734" s="226" t="s">
        <v>277</v>
      </c>
      <c r="AT2734" s="226" t="s">
        <v>185</v>
      </c>
      <c r="AU2734" s="226" t="s">
        <v>84</v>
      </c>
      <c r="AY2734" s="19" t="s">
        <v>183</v>
      </c>
      <c r="BE2734" s="227">
        <f>IF(N2734="základní",J2734,0)</f>
        <v>0</v>
      </c>
      <c r="BF2734" s="227">
        <f>IF(N2734="snížená",J2734,0)</f>
        <v>0</v>
      </c>
      <c r="BG2734" s="227">
        <f>IF(N2734="zákl. přenesená",J2734,0)</f>
        <v>0</v>
      </c>
      <c r="BH2734" s="227">
        <f>IF(N2734="sníž. přenesená",J2734,0)</f>
        <v>0</v>
      </c>
      <c r="BI2734" s="227">
        <f>IF(N2734="nulová",J2734,0)</f>
        <v>0</v>
      </c>
      <c r="BJ2734" s="19" t="s">
        <v>82</v>
      </c>
      <c r="BK2734" s="227">
        <f>ROUND(I2734*H2734,2)</f>
        <v>0</v>
      </c>
      <c r="BL2734" s="19" t="s">
        <v>277</v>
      </c>
      <c r="BM2734" s="226" t="s">
        <v>2906</v>
      </c>
    </row>
    <row r="2735" s="2" customFormat="1">
      <c r="A2735" s="40"/>
      <c r="B2735" s="41"/>
      <c r="C2735" s="42"/>
      <c r="D2735" s="228" t="s">
        <v>192</v>
      </c>
      <c r="E2735" s="42"/>
      <c r="F2735" s="229" t="s">
        <v>2907</v>
      </c>
      <c r="G2735" s="42"/>
      <c r="H2735" s="42"/>
      <c r="I2735" s="230"/>
      <c r="J2735" s="42"/>
      <c r="K2735" s="42"/>
      <c r="L2735" s="46"/>
      <c r="M2735" s="231"/>
      <c r="N2735" s="232"/>
      <c r="O2735" s="86"/>
      <c r="P2735" s="86"/>
      <c r="Q2735" s="86"/>
      <c r="R2735" s="86"/>
      <c r="S2735" s="86"/>
      <c r="T2735" s="87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T2735" s="19" t="s">
        <v>192</v>
      </c>
      <c r="AU2735" s="19" t="s">
        <v>84</v>
      </c>
    </row>
    <row r="2736" s="2" customFormat="1" ht="16.5" customHeight="1">
      <c r="A2736" s="40"/>
      <c r="B2736" s="41"/>
      <c r="C2736" s="215" t="s">
        <v>2908</v>
      </c>
      <c r="D2736" s="215" t="s">
        <v>185</v>
      </c>
      <c r="E2736" s="216" t="s">
        <v>2909</v>
      </c>
      <c r="F2736" s="217" t="s">
        <v>2910</v>
      </c>
      <c r="G2736" s="218" t="s">
        <v>304</v>
      </c>
      <c r="H2736" s="219">
        <v>85</v>
      </c>
      <c r="I2736" s="220"/>
      <c r="J2736" s="221">
        <f>ROUND(I2736*H2736,2)</f>
        <v>0</v>
      </c>
      <c r="K2736" s="217" t="s">
        <v>189</v>
      </c>
      <c r="L2736" s="46"/>
      <c r="M2736" s="222" t="s">
        <v>19</v>
      </c>
      <c r="N2736" s="223" t="s">
        <v>46</v>
      </c>
      <c r="O2736" s="86"/>
      <c r="P2736" s="224">
        <f>O2736*H2736</f>
        <v>0</v>
      </c>
      <c r="Q2736" s="224">
        <v>0</v>
      </c>
      <c r="R2736" s="224">
        <f>Q2736*H2736</f>
        <v>0</v>
      </c>
      <c r="S2736" s="224">
        <v>0</v>
      </c>
      <c r="T2736" s="225">
        <f>S2736*H2736</f>
        <v>0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26" t="s">
        <v>277</v>
      </c>
      <c r="AT2736" s="226" t="s">
        <v>185</v>
      </c>
      <c r="AU2736" s="226" t="s">
        <v>84</v>
      </c>
      <c r="AY2736" s="19" t="s">
        <v>183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19" t="s">
        <v>82</v>
      </c>
      <c r="BK2736" s="227">
        <f>ROUND(I2736*H2736,2)</f>
        <v>0</v>
      </c>
      <c r="BL2736" s="19" t="s">
        <v>277</v>
      </c>
      <c r="BM2736" s="226" t="s">
        <v>2911</v>
      </c>
    </row>
    <row r="2737" s="2" customFormat="1">
      <c r="A2737" s="40"/>
      <c r="B2737" s="41"/>
      <c r="C2737" s="42"/>
      <c r="D2737" s="228" t="s">
        <v>192</v>
      </c>
      <c r="E2737" s="42"/>
      <c r="F2737" s="229" t="s">
        <v>2912</v>
      </c>
      <c r="G2737" s="42"/>
      <c r="H2737" s="42"/>
      <c r="I2737" s="230"/>
      <c r="J2737" s="42"/>
      <c r="K2737" s="42"/>
      <c r="L2737" s="46"/>
      <c r="M2737" s="231"/>
      <c r="N2737" s="232"/>
      <c r="O2737" s="86"/>
      <c r="P2737" s="86"/>
      <c r="Q2737" s="86"/>
      <c r="R2737" s="86"/>
      <c r="S2737" s="86"/>
      <c r="T2737" s="87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T2737" s="19" t="s">
        <v>192</v>
      </c>
      <c r="AU2737" s="19" t="s">
        <v>84</v>
      </c>
    </row>
    <row r="2738" s="2" customFormat="1" ht="16.5" customHeight="1">
      <c r="A2738" s="40"/>
      <c r="B2738" s="41"/>
      <c r="C2738" s="215" t="s">
        <v>2913</v>
      </c>
      <c r="D2738" s="215" t="s">
        <v>185</v>
      </c>
      <c r="E2738" s="216" t="s">
        <v>2914</v>
      </c>
      <c r="F2738" s="217" t="s">
        <v>2915</v>
      </c>
      <c r="G2738" s="218" t="s">
        <v>438</v>
      </c>
      <c r="H2738" s="219">
        <v>61.200000000000003</v>
      </c>
      <c r="I2738" s="220"/>
      <c r="J2738" s="221">
        <f>ROUND(I2738*H2738,2)</f>
        <v>0</v>
      </c>
      <c r="K2738" s="217" t="s">
        <v>189</v>
      </c>
      <c r="L2738" s="46"/>
      <c r="M2738" s="222" t="s">
        <v>19</v>
      </c>
      <c r="N2738" s="223" t="s">
        <v>46</v>
      </c>
      <c r="O2738" s="86"/>
      <c r="P2738" s="224">
        <f>O2738*H2738</f>
        <v>0</v>
      </c>
      <c r="Q2738" s="224">
        <v>0.00055000000000000003</v>
      </c>
      <c r="R2738" s="224">
        <f>Q2738*H2738</f>
        <v>0.033660000000000002</v>
      </c>
      <c r="S2738" s="224">
        <v>0</v>
      </c>
      <c r="T2738" s="225">
        <f>S2738*H2738</f>
        <v>0</v>
      </c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R2738" s="226" t="s">
        <v>277</v>
      </c>
      <c r="AT2738" s="226" t="s">
        <v>185</v>
      </c>
      <c r="AU2738" s="226" t="s">
        <v>84</v>
      </c>
      <c r="AY2738" s="19" t="s">
        <v>183</v>
      </c>
      <c r="BE2738" s="227">
        <f>IF(N2738="základní",J2738,0)</f>
        <v>0</v>
      </c>
      <c r="BF2738" s="227">
        <f>IF(N2738="snížená",J2738,0)</f>
        <v>0</v>
      </c>
      <c r="BG2738" s="227">
        <f>IF(N2738="zákl. přenesená",J2738,0)</f>
        <v>0</v>
      </c>
      <c r="BH2738" s="227">
        <f>IF(N2738="sníž. přenesená",J2738,0)</f>
        <v>0</v>
      </c>
      <c r="BI2738" s="227">
        <f>IF(N2738="nulová",J2738,0)</f>
        <v>0</v>
      </c>
      <c r="BJ2738" s="19" t="s">
        <v>82</v>
      </c>
      <c r="BK2738" s="227">
        <f>ROUND(I2738*H2738,2)</f>
        <v>0</v>
      </c>
      <c r="BL2738" s="19" t="s">
        <v>277</v>
      </c>
      <c r="BM2738" s="226" t="s">
        <v>2916</v>
      </c>
    </row>
    <row r="2739" s="2" customFormat="1">
      <c r="A2739" s="40"/>
      <c r="B2739" s="41"/>
      <c r="C2739" s="42"/>
      <c r="D2739" s="228" t="s">
        <v>192</v>
      </c>
      <c r="E2739" s="42"/>
      <c r="F2739" s="229" t="s">
        <v>2917</v>
      </c>
      <c r="G2739" s="42"/>
      <c r="H2739" s="42"/>
      <c r="I2739" s="230"/>
      <c r="J2739" s="42"/>
      <c r="K2739" s="42"/>
      <c r="L2739" s="46"/>
      <c r="M2739" s="231"/>
      <c r="N2739" s="232"/>
      <c r="O2739" s="86"/>
      <c r="P2739" s="86"/>
      <c r="Q2739" s="86"/>
      <c r="R2739" s="86"/>
      <c r="S2739" s="86"/>
      <c r="T2739" s="87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T2739" s="19" t="s">
        <v>192</v>
      </c>
      <c r="AU2739" s="19" t="s">
        <v>84</v>
      </c>
    </row>
    <row r="2740" s="13" customFormat="1">
      <c r="A2740" s="13"/>
      <c r="B2740" s="233"/>
      <c r="C2740" s="234"/>
      <c r="D2740" s="235" t="s">
        <v>194</v>
      </c>
      <c r="E2740" s="236" t="s">
        <v>19</v>
      </c>
      <c r="F2740" s="237" t="s">
        <v>2890</v>
      </c>
      <c r="G2740" s="234"/>
      <c r="H2740" s="236" t="s">
        <v>19</v>
      </c>
      <c r="I2740" s="238"/>
      <c r="J2740" s="234"/>
      <c r="K2740" s="234"/>
      <c r="L2740" s="239"/>
      <c r="M2740" s="240"/>
      <c r="N2740" s="241"/>
      <c r="O2740" s="241"/>
      <c r="P2740" s="241"/>
      <c r="Q2740" s="241"/>
      <c r="R2740" s="241"/>
      <c r="S2740" s="241"/>
      <c r="T2740" s="242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3" t="s">
        <v>194</v>
      </c>
      <c r="AU2740" s="243" t="s">
        <v>84</v>
      </c>
      <c r="AV2740" s="13" t="s">
        <v>82</v>
      </c>
      <c r="AW2740" s="13" t="s">
        <v>36</v>
      </c>
      <c r="AX2740" s="13" t="s">
        <v>75</v>
      </c>
      <c r="AY2740" s="243" t="s">
        <v>183</v>
      </c>
    </row>
    <row r="2741" s="13" customFormat="1">
      <c r="A2741" s="13"/>
      <c r="B2741" s="233"/>
      <c r="C2741" s="234"/>
      <c r="D2741" s="235" t="s">
        <v>194</v>
      </c>
      <c r="E2741" s="236" t="s">
        <v>19</v>
      </c>
      <c r="F2741" s="237" t="s">
        <v>1561</v>
      </c>
      <c r="G2741" s="234"/>
      <c r="H2741" s="236" t="s">
        <v>19</v>
      </c>
      <c r="I2741" s="238"/>
      <c r="J2741" s="234"/>
      <c r="K2741" s="234"/>
      <c r="L2741" s="239"/>
      <c r="M2741" s="240"/>
      <c r="N2741" s="241"/>
      <c r="O2741" s="241"/>
      <c r="P2741" s="241"/>
      <c r="Q2741" s="241"/>
      <c r="R2741" s="241"/>
      <c r="S2741" s="241"/>
      <c r="T2741" s="242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3" t="s">
        <v>194</v>
      </c>
      <c r="AU2741" s="243" t="s">
        <v>84</v>
      </c>
      <c r="AV2741" s="13" t="s">
        <v>82</v>
      </c>
      <c r="AW2741" s="13" t="s">
        <v>36</v>
      </c>
      <c r="AX2741" s="13" t="s">
        <v>75</v>
      </c>
      <c r="AY2741" s="243" t="s">
        <v>183</v>
      </c>
    </row>
    <row r="2742" s="14" customFormat="1">
      <c r="A2742" s="14"/>
      <c r="B2742" s="244"/>
      <c r="C2742" s="245"/>
      <c r="D2742" s="235" t="s">
        <v>194</v>
      </c>
      <c r="E2742" s="246" t="s">
        <v>19</v>
      </c>
      <c r="F2742" s="247" t="s">
        <v>2918</v>
      </c>
      <c r="G2742" s="245"/>
      <c r="H2742" s="248">
        <v>10.800000000000001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194</v>
      </c>
      <c r="AU2742" s="254" t="s">
        <v>84</v>
      </c>
      <c r="AV2742" s="14" t="s">
        <v>84</v>
      </c>
      <c r="AW2742" s="14" t="s">
        <v>36</v>
      </c>
      <c r="AX2742" s="14" t="s">
        <v>75</v>
      </c>
      <c r="AY2742" s="254" t="s">
        <v>183</v>
      </c>
    </row>
    <row r="2743" s="14" customFormat="1">
      <c r="A2743" s="14"/>
      <c r="B2743" s="244"/>
      <c r="C2743" s="245"/>
      <c r="D2743" s="235" t="s">
        <v>194</v>
      </c>
      <c r="E2743" s="246" t="s">
        <v>19</v>
      </c>
      <c r="F2743" s="247" t="s">
        <v>2919</v>
      </c>
      <c r="G2743" s="245"/>
      <c r="H2743" s="248">
        <v>14.4</v>
      </c>
      <c r="I2743" s="249"/>
      <c r="J2743" s="245"/>
      <c r="K2743" s="245"/>
      <c r="L2743" s="250"/>
      <c r="M2743" s="251"/>
      <c r="N2743" s="252"/>
      <c r="O2743" s="252"/>
      <c r="P2743" s="252"/>
      <c r="Q2743" s="252"/>
      <c r="R2743" s="252"/>
      <c r="S2743" s="252"/>
      <c r="T2743" s="253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4" t="s">
        <v>194</v>
      </c>
      <c r="AU2743" s="254" t="s">
        <v>84</v>
      </c>
      <c r="AV2743" s="14" t="s">
        <v>84</v>
      </c>
      <c r="AW2743" s="14" t="s">
        <v>36</v>
      </c>
      <c r="AX2743" s="14" t="s">
        <v>75</v>
      </c>
      <c r="AY2743" s="254" t="s">
        <v>183</v>
      </c>
    </row>
    <row r="2744" s="13" customFormat="1">
      <c r="A2744" s="13"/>
      <c r="B2744" s="233"/>
      <c r="C2744" s="234"/>
      <c r="D2744" s="235" t="s">
        <v>194</v>
      </c>
      <c r="E2744" s="236" t="s">
        <v>19</v>
      </c>
      <c r="F2744" s="237" t="s">
        <v>1564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194</v>
      </c>
      <c r="AU2744" s="243" t="s">
        <v>84</v>
      </c>
      <c r="AV2744" s="13" t="s">
        <v>82</v>
      </c>
      <c r="AW2744" s="13" t="s">
        <v>36</v>
      </c>
      <c r="AX2744" s="13" t="s">
        <v>75</v>
      </c>
      <c r="AY2744" s="243" t="s">
        <v>183</v>
      </c>
    </row>
    <row r="2745" s="14" customFormat="1">
      <c r="A2745" s="14"/>
      <c r="B2745" s="244"/>
      <c r="C2745" s="245"/>
      <c r="D2745" s="235" t="s">
        <v>194</v>
      </c>
      <c r="E2745" s="246" t="s">
        <v>19</v>
      </c>
      <c r="F2745" s="247" t="s">
        <v>2918</v>
      </c>
      <c r="G2745" s="245"/>
      <c r="H2745" s="248">
        <v>10.800000000000001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194</v>
      </c>
      <c r="AU2745" s="254" t="s">
        <v>84</v>
      </c>
      <c r="AV2745" s="14" t="s">
        <v>84</v>
      </c>
      <c r="AW2745" s="14" t="s">
        <v>36</v>
      </c>
      <c r="AX2745" s="14" t="s">
        <v>75</v>
      </c>
      <c r="AY2745" s="254" t="s">
        <v>183</v>
      </c>
    </row>
    <row r="2746" s="13" customFormat="1">
      <c r="A2746" s="13"/>
      <c r="B2746" s="233"/>
      <c r="C2746" s="234"/>
      <c r="D2746" s="235" t="s">
        <v>194</v>
      </c>
      <c r="E2746" s="236" t="s">
        <v>19</v>
      </c>
      <c r="F2746" s="237" t="s">
        <v>1566</v>
      </c>
      <c r="G2746" s="234"/>
      <c r="H2746" s="236" t="s">
        <v>19</v>
      </c>
      <c r="I2746" s="238"/>
      <c r="J2746" s="234"/>
      <c r="K2746" s="234"/>
      <c r="L2746" s="239"/>
      <c r="M2746" s="240"/>
      <c r="N2746" s="241"/>
      <c r="O2746" s="241"/>
      <c r="P2746" s="241"/>
      <c r="Q2746" s="241"/>
      <c r="R2746" s="241"/>
      <c r="S2746" s="241"/>
      <c r="T2746" s="242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3" t="s">
        <v>194</v>
      </c>
      <c r="AU2746" s="243" t="s">
        <v>84</v>
      </c>
      <c r="AV2746" s="13" t="s">
        <v>82</v>
      </c>
      <c r="AW2746" s="13" t="s">
        <v>36</v>
      </c>
      <c r="AX2746" s="13" t="s">
        <v>75</v>
      </c>
      <c r="AY2746" s="243" t="s">
        <v>183</v>
      </c>
    </row>
    <row r="2747" s="14" customFormat="1">
      <c r="A2747" s="14"/>
      <c r="B2747" s="244"/>
      <c r="C2747" s="245"/>
      <c r="D2747" s="235" t="s">
        <v>194</v>
      </c>
      <c r="E2747" s="246" t="s">
        <v>19</v>
      </c>
      <c r="F2747" s="247" t="s">
        <v>2918</v>
      </c>
      <c r="G2747" s="245"/>
      <c r="H2747" s="248">
        <v>10.800000000000001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194</v>
      </c>
      <c r="AU2747" s="254" t="s">
        <v>84</v>
      </c>
      <c r="AV2747" s="14" t="s">
        <v>84</v>
      </c>
      <c r="AW2747" s="14" t="s">
        <v>36</v>
      </c>
      <c r="AX2747" s="14" t="s">
        <v>75</v>
      </c>
      <c r="AY2747" s="254" t="s">
        <v>183</v>
      </c>
    </row>
    <row r="2748" s="13" customFormat="1">
      <c r="A2748" s="13"/>
      <c r="B2748" s="233"/>
      <c r="C2748" s="234"/>
      <c r="D2748" s="235" t="s">
        <v>194</v>
      </c>
      <c r="E2748" s="236" t="s">
        <v>19</v>
      </c>
      <c r="F2748" s="237" t="s">
        <v>1568</v>
      </c>
      <c r="G2748" s="234"/>
      <c r="H2748" s="236" t="s">
        <v>19</v>
      </c>
      <c r="I2748" s="238"/>
      <c r="J2748" s="234"/>
      <c r="K2748" s="234"/>
      <c r="L2748" s="239"/>
      <c r="M2748" s="240"/>
      <c r="N2748" s="241"/>
      <c r="O2748" s="241"/>
      <c r="P2748" s="241"/>
      <c r="Q2748" s="241"/>
      <c r="R2748" s="241"/>
      <c r="S2748" s="241"/>
      <c r="T2748" s="242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3" t="s">
        <v>194</v>
      </c>
      <c r="AU2748" s="243" t="s">
        <v>84</v>
      </c>
      <c r="AV2748" s="13" t="s">
        <v>82</v>
      </c>
      <c r="AW2748" s="13" t="s">
        <v>36</v>
      </c>
      <c r="AX2748" s="13" t="s">
        <v>75</v>
      </c>
      <c r="AY2748" s="243" t="s">
        <v>183</v>
      </c>
    </row>
    <row r="2749" s="14" customFormat="1">
      <c r="A2749" s="14"/>
      <c r="B2749" s="244"/>
      <c r="C2749" s="245"/>
      <c r="D2749" s="235" t="s">
        <v>194</v>
      </c>
      <c r="E2749" s="246" t="s">
        <v>19</v>
      </c>
      <c r="F2749" s="247" t="s">
        <v>2920</v>
      </c>
      <c r="G2749" s="245"/>
      <c r="H2749" s="248">
        <v>7.2000000000000002</v>
      </c>
      <c r="I2749" s="249"/>
      <c r="J2749" s="245"/>
      <c r="K2749" s="245"/>
      <c r="L2749" s="250"/>
      <c r="M2749" s="251"/>
      <c r="N2749" s="252"/>
      <c r="O2749" s="252"/>
      <c r="P2749" s="252"/>
      <c r="Q2749" s="252"/>
      <c r="R2749" s="252"/>
      <c r="S2749" s="252"/>
      <c r="T2749" s="253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4" t="s">
        <v>194</v>
      </c>
      <c r="AU2749" s="254" t="s">
        <v>84</v>
      </c>
      <c r="AV2749" s="14" t="s">
        <v>84</v>
      </c>
      <c r="AW2749" s="14" t="s">
        <v>36</v>
      </c>
      <c r="AX2749" s="14" t="s">
        <v>75</v>
      </c>
      <c r="AY2749" s="254" t="s">
        <v>183</v>
      </c>
    </row>
    <row r="2750" s="13" customFormat="1">
      <c r="A2750" s="13"/>
      <c r="B2750" s="233"/>
      <c r="C2750" s="234"/>
      <c r="D2750" s="235" t="s">
        <v>194</v>
      </c>
      <c r="E2750" s="236" t="s">
        <v>19</v>
      </c>
      <c r="F2750" s="237" t="s">
        <v>1570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194</v>
      </c>
      <c r="AU2750" s="243" t="s">
        <v>84</v>
      </c>
      <c r="AV2750" s="13" t="s">
        <v>82</v>
      </c>
      <c r="AW2750" s="13" t="s">
        <v>36</v>
      </c>
      <c r="AX2750" s="13" t="s">
        <v>75</v>
      </c>
      <c r="AY2750" s="243" t="s">
        <v>183</v>
      </c>
    </row>
    <row r="2751" s="14" customFormat="1">
      <c r="A2751" s="14"/>
      <c r="B2751" s="244"/>
      <c r="C2751" s="245"/>
      <c r="D2751" s="235" t="s">
        <v>194</v>
      </c>
      <c r="E2751" s="246" t="s">
        <v>19</v>
      </c>
      <c r="F2751" s="247" t="s">
        <v>2920</v>
      </c>
      <c r="G2751" s="245"/>
      <c r="H2751" s="248">
        <v>7.2000000000000002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194</v>
      </c>
      <c r="AU2751" s="254" t="s">
        <v>84</v>
      </c>
      <c r="AV2751" s="14" t="s">
        <v>84</v>
      </c>
      <c r="AW2751" s="14" t="s">
        <v>36</v>
      </c>
      <c r="AX2751" s="14" t="s">
        <v>75</v>
      </c>
      <c r="AY2751" s="254" t="s">
        <v>183</v>
      </c>
    </row>
    <row r="2752" s="15" customFormat="1">
      <c r="A2752" s="15"/>
      <c r="B2752" s="259"/>
      <c r="C2752" s="260"/>
      <c r="D2752" s="235" t="s">
        <v>194</v>
      </c>
      <c r="E2752" s="261" t="s">
        <v>19</v>
      </c>
      <c r="F2752" s="262" t="s">
        <v>320</v>
      </c>
      <c r="G2752" s="260"/>
      <c r="H2752" s="263">
        <v>61.200000000000003</v>
      </c>
      <c r="I2752" s="264"/>
      <c r="J2752" s="260"/>
      <c r="K2752" s="260"/>
      <c r="L2752" s="265"/>
      <c r="M2752" s="266"/>
      <c r="N2752" s="267"/>
      <c r="O2752" s="267"/>
      <c r="P2752" s="267"/>
      <c r="Q2752" s="267"/>
      <c r="R2752" s="267"/>
      <c r="S2752" s="267"/>
      <c r="T2752" s="268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69" t="s">
        <v>194</v>
      </c>
      <c r="AU2752" s="269" t="s">
        <v>84</v>
      </c>
      <c r="AV2752" s="15" t="s">
        <v>190</v>
      </c>
      <c r="AW2752" s="15" t="s">
        <v>36</v>
      </c>
      <c r="AX2752" s="15" t="s">
        <v>82</v>
      </c>
      <c r="AY2752" s="269" t="s">
        <v>183</v>
      </c>
    </row>
    <row r="2753" s="2" customFormat="1" ht="16.5" customHeight="1">
      <c r="A2753" s="40"/>
      <c r="B2753" s="41"/>
      <c r="C2753" s="215" t="s">
        <v>2921</v>
      </c>
      <c r="D2753" s="215" t="s">
        <v>185</v>
      </c>
      <c r="E2753" s="216" t="s">
        <v>2922</v>
      </c>
      <c r="F2753" s="217" t="s">
        <v>2923</v>
      </c>
      <c r="G2753" s="218" t="s">
        <v>438</v>
      </c>
      <c r="H2753" s="219">
        <v>54.829999999999998</v>
      </c>
      <c r="I2753" s="220"/>
      <c r="J2753" s="221">
        <f>ROUND(I2753*H2753,2)</f>
        <v>0</v>
      </c>
      <c r="K2753" s="217" t="s">
        <v>189</v>
      </c>
      <c r="L2753" s="46"/>
      <c r="M2753" s="222" t="s">
        <v>19</v>
      </c>
      <c r="N2753" s="223" t="s">
        <v>46</v>
      </c>
      <c r="O2753" s="86"/>
      <c r="P2753" s="224">
        <f>O2753*H2753</f>
        <v>0</v>
      </c>
      <c r="Q2753" s="224">
        <v>0.00050000000000000001</v>
      </c>
      <c r="R2753" s="224">
        <f>Q2753*H2753</f>
        <v>0.027414999999999998</v>
      </c>
      <c r="S2753" s="224">
        <v>0</v>
      </c>
      <c r="T2753" s="225">
        <f>S2753*H2753</f>
        <v>0</v>
      </c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R2753" s="226" t="s">
        <v>277</v>
      </c>
      <c r="AT2753" s="226" t="s">
        <v>185</v>
      </c>
      <c r="AU2753" s="226" t="s">
        <v>84</v>
      </c>
      <c r="AY2753" s="19" t="s">
        <v>183</v>
      </c>
      <c r="BE2753" s="227">
        <f>IF(N2753="základní",J2753,0)</f>
        <v>0</v>
      </c>
      <c r="BF2753" s="227">
        <f>IF(N2753="snížená",J2753,0)</f>
        <v>0</v>
      </c>
      <c r="BG2753" s="227">
        <f>IF(N2753="zákl. přenesená",J2753,0)</f>
        <v>0</v>
      </c>
      <c r="BH2753" s="227">
        <f>IF(N2753="sníž. přenesená",J2753,0)</f>
        <v>0</v>
      </c>
      <c r="BI2753" s="227">
        <f>IF(N2753="nulová",J2753,0)</f>
        <v>0</v>
      </c>
      <c r="BJ2753" s="19" t="s">
        <v>82</v>
      </c>
      <c r="BK2753" s="227">
        <f>ROUND(I2753*H2753,2)</f>
        <v>0</v>
      </c>
      <c r="BL2753" s="19" t="s">
        <v>277</v>
      </c>
      <c r="BM2753" s="226" t="s">
        <v>2924</v>
      </c>
    </row>
    <row r="2754" s="2" customFormat="1">
      <c r="A2754" s="40"/>
      <c r="B2754" s="41"/>
      <c r="C2754" s="42"/>
      <c r="D2754" s="228" t="s">
        <v>192</v>
      </c>
      <c r="E2754" s="42"/>
      <c r="F2754" s="229" t="s">
        <v>2925</v>
      </c>
      <c r="G2754" s="42"/>
      <c r="H2754" s="42"/>
      <c r="I2754" s="230"/>
      <c r="J2754" s="42"/>
      <c r="K2754" s="42"/>
      <c r="L2754" s="46"/>
      <c r="M2754" s="231"/>
      <c r="N2754" s="232"/>
      <c r="O2754" s="86"/>
      <c r="P2754" s="86"/>
      <c r="Q2754" s="86"/>
      <c r="R2754" s="86"/>
      <c r="S2754" s="86"/>
      <c r="T2754" s="87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T2754" s="19" t="s">
        <v>192</v>
      </c>
      <c r="AU2754" s="19" t="s">
        <v>84</v>
      </c>
    </row>
    <row r="2755" s="13" customFormat="1">
      <c r="A2755" s="13"/>
      <c r="B2755" s="233"/>
      <c r="C2755" s="234"/>
      <c r="D2755" s="235" t="s">
        <v>194</v>
      </c>
      <c r="E2755" s="236" t="s">
        <v>19</v>
      </c>
      <c r="F2755" s="237" t="s">
        <v>2926</v>
      </c>
      <c r="G2755" s="234"/>
      <c r="H2755" s="236" t="s">
        <v>19</v>
      </c>
      <c r="I2755" s="238"/>
      <c r="J2755" s="234"/>
      <c r="K2755" s="234"/>
      <c r="L2755" s="239"/>
      <c r="M2755" s="240"/>
      <c r="N2755" s="241"/>
      <c r="O2755" s="241"/>
      <c r="P2755" s="241"/>
      <c r="Q2755" s="241"/>
      <c r="R2755" s="241"/>
      <c r="S2755" s="241"/>
      <c r="T2755" s="242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3" t="s">
        <v>194</v>
      </c>
      <c r="AU2755" s="243" t="s">
        <v>84</v>
      </c>
      <c r="AV2755" s="13" t="s">
        <v>82</v>
      </c>
      <c r="AW2755" s="13" t="s">
        <v>36</v>
      </c>
      <c r="AX2755" s="13" t="s">
        <v>75</v>
      </c>
      <c r="AY2755" s="243" t="s">
        <v>183</v>
      </c>
    </row>
    <row r="2756" s="13" customFormat="1">
      <c r="A2756" s="13"/>
      <c r="B2756" s="233"/>
      <c r="C2756" s="234"/>
      <c r="D2756" s="235" t="s">
        <v>194</v>
      </c>
      <c r="E2756" s="236" t="s">
        <v>19</v>
      </c>
      <c r="F2756" s="237" t="s">
        <v>2890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194</v>
      </c>
      <c r="AU2756" s="243" t="s">
        <v>84</v>
      </c>
      <c r="AV2756" s="13" t="s">
        <v>82</v>
      </c>
      <c r="AW2756" s="13" t="s">
        <v>36</v>
      </c>
      <c r="AX2756" s="13" t="s">
        <v>75</v>
      </c>
      <c r="AY2756" s="243" t="s">
        <v>183</v>
      </c>
    </row>
    <row r="2757" s="13" customFormat="1">
      <c r="A2757" s="13"/>
      <c r="B2757" s="233"/>
      <c r="C2757" s="234"/>
      <c r="D2757" s="235" t="s">
        <v>194</v>
      </c>
      <c r="E2757" s="236" t="s">
        <v>19</v>
      </c>
      <c r="F2757" s="237" t="s">
        <v>1561</v>
      </c>
      <c r="G2757" s="234"/>
      <c r="H2757" s="236" t="s">
        <v>19</v>
      </c>
      <c r="I2757" s="238"/>
      <c r="J2757" s="234"/>
      <c r="K2757" s="234"/>
      <c r="L2757" s="239"/>
      <c r="M2757" s="240"/>
      <c r="N2757" s="241"/>
      <c r="O2757" s="241"/>
      <c r="P2757" s="241"/>
      <c r="Q2757" s="241"/>
      <c r="R2757" s="241"/>
      <c r="S2757" s="241"/>
      <c r="T2757" s="242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3" t="s">
        <v>194</v>
      </c>
      <c r="AU2757" s="243" t="s">
        <v>84</v>
      </c>
      <c r="AV2757" s="13" t="s">
        <v>82</v>
      </c>
      <c r="AW2757" s="13" t="s">
        <v>36</v>
      </c>
      <c r="AX2757" s="13" t="s">
        <v>75</v>
      </c>
      <c r="AY2757" s="243" t="s">
        <v>183</v>
      </c>
    </row>
    <row r="2758" s="14" customFormat="1">
      <c r="A2758" s="14"/>
      <c r="B2758" s="244"/>
      <c r="C2758" s="245"/>
      <c r="D2758" s="235" t="s">
        <v>194</v>
      </c>
      <c r="E2758" s="246" t="s">
        <v>19</v>
      </c>
      <c r="F2758" s="247" t="s">
        <v>1562</v>
      </c>
      <c r="G2758" s="245"/>
      <c r="H2758" s="248">
        <v>15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194</v>
      </c>
      <c r="AU2758" s="254" t="s">
        <v>84</v>
      </c>
      <c r="AV2758" s="14" t="s">
        <v>84</v>
      </c>
      <c r="AW2758" s="14" t="s">
        <v>36</v>
      </c>
      <c r="AX2758" s="14" t="s">
        <v>75</v>
      </c>
      <c r="AY2758" s="254" t="s">
        <v>183</v>
      </c>
    </row>
    <row r="2759" s="14" customFormat="1">
      <c r="A2759" s="14"/>
      <c r="B2759" s="244"/>
      <c r="C2759" s="245"/>
      <c r="D2759" s="235" t="s">
        <v>194</v>
      </c>
      <c r="E2759" s="246" t="s">
        <v>19</v>
      </c>
      <c r="F2759" s="247" t="s">
        <v>1563</v>
      </c>
      <c r="G2759" s="245"/>
      <c r="H2759" s="248">
        <v>7.4000000000000004</v>
      </c>
      <c r="I2759" s="249"/>
      <c r="J2759" s="245"/>
      <c r="K2759" s="245"/>
      <c r="L2759" s="250"/>
      <c r="M2759" s="251"/>
      <c r="N2759" s="252"/>
      <c r="O2759" s="252"/>
      <c r="P2759" s="252"/>
      <c r="Q2759" s="252"/>
      <c r="R2759" s="252"/>
      <c r="S2759" s="252"/>
      <c r="T2759" s="253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4" t="s">
        <v>194</v>
      </c>
      <c r="AU2759" s="254" t="s">
        <v>84</v>
      </c>
      <c r="AV2759" s="14" t="s">
        <v>84</v>
      </c>
      <c r="AW2759" s="14" t="s">
        <v>36</v>
      </c>
      <c r="AX2759" s="14" t="s">
        <v>75</v>
      </c>
      <c r="AY2759" s="254" t="s">
        <v>183</v>
      </c>
    </row>
    <row r="2760" s="13" customFormat="1">
      <c r="A2760" s="13"/>
      <c r="B2760" s="233"/>
      <c r="C2760" s="234"/>
      <c r="D2760" s="235" t="s">
        <v>194</v>
      </c>
      <c r="E2760" s="236" t="s">
        <v>19</v>
      </c>
      <c r="F2760" s="237" t="s">
        <v>1564</v>
      </c>
      <c r="G2760" s="234"/>
      <c r="H2760" s="236" t="s">
        <v>19</v>
      </c>
      <c r="I2760" s="238"/>
      <c r="J2760" s="234"/>
      <c r="K2760" s="234"/>
      <c r="L2760" s="239"/>
      <c r="M2760" s="240"/>
      <c r="N2760" s="241"/>
      <c r="O2760" s="241"/>
      <c r="P2760" s="241"/>
      <c r="Q2760" s="241"/>
      <c r="R2760" s="241"/>
      <c r="S2760" s="241"/>
      <c r="T2760" s="242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3" t="s">
        <v>194</v>
      </c>
      <c r="AU2760" s="243" t="s">
        <v>84</v>
      </c>
      <c r="AV2760" s="13" t="s">
        <v>82</v>
      </c>
      <c r="AW2760" s="13" t="s">
        <v>36</v>
      </c>
      <c r="AX2760" s="13" t="s">
        <v>75</v>
      </c>
      <c r="AY2760" s="243" t="s">
        <v>183</v>
      </c>
    </row>
    <row r="2761" s="14" customFormat="1">
      <c r="A2761" s="14"/>
      <c r="B2761" s="244"/>
      <c r="C2761" s="245"/>
      <c r="D2761" s="235" t="s">
        <v>194</v>
      </c>
      <c r="E2761" s="246" t="s">
        <v>19</v>
      </c>
      <c r="F2761" s="247" t="s">
        <v>1565</v>
      </c>
      <c r="G2761" s="245"/>
      <c r="H2761" s="248">
        <v>9.0299999999999994</v>
      </c>
      <c r="I2761" s="249"/>
      <c r="J2761" s="245"/>
      <c r="K2761" s="245"/>
      <c r="L2761" s="250"/>
      <c r="M2761" s="251"/>
      <c r="N2761" s="252"/>
      <c r="O2761" s="252"/>
      <c r="P2761" s="252"/>
      <c r="Q2761" s="252"/>
      <c r="R2761" s="252"/>
      <c r="S2761" s="252"/>
      <c r="T2761" s="253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4" t="s">
        <v>194</v>
      </c>
      <c r="AU2761" s="254" t="s">
        <v>84</v>
      </c>
      <c r="AV2761" s="14" t="s">
        <v>84</v>
      </c>
      <c r="AW2761" s="14" t="s">
        <v>36</v>
      </c>
      <c r="AX2761" s="14" t="s">
        <v>75</v>
      </c>
      <c r="AY2761" s="254" t="s">
        <v>183</v>
      </c>
    </row>
    <row r="2762" s="13" customFormat="1">
      <c r="A2762" s="13"/>
      <c r="B2762" s="233"/>
      <c r="C2762" s="234"/>
      <c r="D2762" s="235" t="s">
        <v>194</v>
      </c>
      <c r="E2762" s="236" t="s">
        <v>19</v>
      </c>
      <c r="F2762" s="237" t="s">
        <v>1566</v>
      </c>
      <c r="G2762" s="234"/>
      <c r="H2762" s="236" t="s">
        <v>19</v>
      </c>
      <c r="I2762" s="238"/>
      <c r="J2762" s="234"/>
      <c r="K2762" s="234"/>
      <c r="L2762" s="239"/>
      <c r="M2762" s="240"/>
      <c r="N2762" s="241"/>
      <c r="O2762" s="241"/>
      <c r="P2762" s="241"/>
      <c r="Q2762" s="241"/>
      <c r="R2762" s="241"/>
      <c r="S2762" s="241"/>
      <c r="T2762" s="242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3" t="s">
        <v>194</v>
      </c>
      <c r="AU2762" s="243" t="s">
        <v>84</v>
      </c>
      <c r="AV2762" s="13" t="s">
        <v>82</v>
      </c>
      <c r="AW2762" s="13" t="s">
        <v>36</v>
      </c>
      <c r="AX2762" s="13" t="s">
        <v>75</v>
      </c>
      <c r="AY2762" s="243" t="s">
        <v>183</v>
      </c>
    </row>
    <row r="2763" s="14" customFormat="1">
      <c r="A2763" s="14"/>
      <c r="B2763" s="244"/>
      <c r="C2763" s="245"/>
      <c r="D2763" s="235" t="s">
        <v>194</v>
      </c>
      <c r="E2763" s="246" t="s">
        <v>19</v>
      </c>
      <c r="F2763" s="247" t="s">
        <v>1567</v>
      </c>
      <c r="G2763" s="245"/>
      <c r="H2763" s="248">
        <v>9.4000000000000004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194</v>
      </c>
      <c r="AU2763" s="254" t="s">
        <v>84</v>
      </c>
      <c r="AV2763" s="14" t="s">
        <v>84</v>
      </c>
      <c r="AW2763" s="14" t="s">
        <v>36</v>
      </c>
      <c r="AX2763" s="14" t="s">
        <v>75</v>
      </c>
      <c r="AY2763" s="254" t="s">
        <v>183</v>
      </c>
    </row>
    <row r="2764" s="13" customFormat="1">
      <c r="A2764" s="13"/>
      <c r="B2764" s="233"/>
      <c r="C2764" s="234"/>
      <c r="D2764" s="235" t="s">
        <v>194</v>
      </c>
      <c r="E2764" s="236" t="s">
        <v>19</v>
      </c>
      <c r="F2764" s="237" t="s">
        <v>1568</v>
      </c>
      <c r="G2764" s="234"/>
      <c r="H2764" s="236" t="s">
        <v>19</v>
      </c>
      <c r="I2764" s="238"/>
      <c r="J2764" s="234"/>
      <c r="K2764" s="234"/>
      <c r="L2764" s="239"/>
      <c r="M2764" s="240"/>
      <c r="N2764" s="241"/>
      <c r="O2764" s="241"/>
      <c r="P2764" s="241"/>
      <c r="Q2764" s="241"/>
      <c r="R2764" s="241"/>
      <c r="S2764" s="241"/>
      <c r="T2764" s="242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3" t="s">
        <v>194</v>
      </c>
      <c r="AU2764" s="243" t="s">
        <v>84</v>
      </c>
      <c r="AV2764" s="13" t="s">
        <v>82</v>
      </c>
      <c r="AW2764" s="13" t="s">
        <v>36</v>
      </c>
      <c r="AX2764" s="13" t="s">
        <v>75</v>
      </c>
      <c r="AY2764" s="243" t="s">
        <v>183</v>
      </c>
    </row>
    <row r="2765" s="14" customFormat="1">
      <c r="A2765" s="14"/>
      <c r="B2765" s="244"/>
      <c r="C2765" s="245"/>
      <c r="D2765" s="235" t="s">
        <v>194</v>
      </c>
      <c r="E2765" s="246" t="s">
        <v>19</v>
      </c>
      <c r="F2765" s="247" t="s">
        <v>1569</v>
      </c>
      <c r="G2765" s="245"/>
      <c r="H2765" s="248">
        <v>6.7000000000000002</v>
      </c>
      <c r="I2765" s="249"/>
      <c r="J2765" s="245"/>
      <c r="K2765" s="245"/>
      <c r="L2765" s="250"/>
      <c r="M2765" s="251"/>
      <c r="N2765" s="252"/>
      <c r="O2765" s="252"/>
      <c r="P2765" s="252"/>
      <c r="Q2765" s="252"/>
      <c r="R2765" s="252"/>
      <c r="S2765" s="252"/>
      <c r="T2765" s="253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4" t="s">
        <v>194</v>
      </c>
      <c r="AU2765" s="254" t="s">
        <v>84</v>
      </c>
      <c r="AV2765" s="14" t="s">
        <v>84</v>
      </c>
      <c r="AW2765" s="14" t="s">
        <v>36</v>
      </c>
      <c r="AX2765" s="14" t="s">
        <v>75</v>
      </c>
      <c r="AY2765" s="254" t="s">
        <v>183</v>
      </c>
    </row>
    <row r="2766" s="13" customFormat="1">
      <c r="A2766" s="13"/>
      <c r="B2766" s="233"/>
      <c r="C2766" s="234"/>
      <c r="D2766" s="235" t="s">
        <v>194</v>
      </c>
      <c r="E2766" s="236" t="s">
        <v>19</v>
      </c>
      <c r="F2766" s="237" t="s">
        <v>1570</v>
      </c>
      <c r="G2766" s="234"/>
      <c r="H2766" s="236" t="s">
        <v>19</v>
      </c>
      <c r="I2766" s="238"/>
      <c r="J2766" s="234"/>
      <c r="K2766" s="234"/>
      <c r="L2766" s="239"/>
      <c r="M2766" s="240"/>
      <c r="N2766" s="241"/>
      <c r="O2766" s="241"/>
      <c r="P2766" s="241"/>
      <c r="Q2766" s="241"/>
      <c r="R2766" s="241"/>
      <c r="S2766" s="241"/>
      <c r="T2766" s="242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3" t="s">
        <v>194</v>
      </c>
      <c r="AU2766" s="243" t="s">
        <v>84</v>
      </c>
      <c r="AV2766" s="13" t="s">
        <v>82</v>
      </c>
      <c r="AW2766" s="13" t="s">
        <v>36</v>
      </c>
      <c r="AX2766" s="13" t="s">
        <v>75</v>
      </c>
      <c r="AY2766" s="243" t="s">
        <v>183</v>
      </c>
    </row>
    <row r="2767" s="14" customFormat="1">
      <c r="A2767" s="14"/>
      <c r="B2767" s="244"/>
      <c r="C2767" s="245"/>
      <c r="D2767" s="235" t="s">
        <v>194</v>
      </c>
      <c r="E2767" s="246" t="s">
        <v>19</v>
      </c>
      <c r="F2767" s="247" t="s">
        <v>1571</v>
      </c>
      <c r="G2767" s="245"/>
      <c r="H2767" s="248">
        <v>7.2999999999999998</v>
      </c>
      <c r="I2767" s="249"/>
      <c r="J2767" s="245"/>
      <c r="K2767" s="245"/>
      <c r="L2767" s="250"/>
      <c r="M2767" s="251"/>
      <c r="N2767" s="252"/>
      <c r="O2767" s="252"/>
      <c r="P2767" s="252"/>
      <c r="Q2767" s="252"/>
      <c r="R2767" s="252"/>
      <c r="S2767" s="252"/>
      <c r="T2767" s="253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4" t="s">
        <v>194</v>
      </c>
      <c r="AU2767" s="254" t="s">
        <v>84</v>
      </c>
      <c r="AV2767" s="14" t="s">
        <v>84</v>
      </c>
      <c r="AW2767" s="14" t="s">
        <v>36</v>
      </c>
      <c r="AX2767" s="14" t="s">
        <v>75</v>
      </c>
      <c r="AY2767" s="254" t="s">
        <v>183</v>
      </c>
    </row>
    <row r="2768" s="15" customFormat="1">
      <c r="A2768" s="15"/>
      <c r="B2768" s="259"/>
      <c r="C2768" s="260"/>
      <c r="D2768" s="235" t="s">
        <v>194</v>
      </c>
      <c r="E2768" s="261" t="s">
        <v>19</v>
      </c>
      <c r="F2768" s="262" t="s">
        <v>320</v>
      </c>
      <c r="G2768" s="260"/>
      <c r="H2768" s="263">
        <v>54.829999999999998</v>
      </c>
      <c r="I2768" s="264"/>
      <c r="J2768" s="260"/>
      <c r="K2768" s="260"/>
      <c r="L2768" s="265"/>
      <c r="M2768" s="266"/>
      <c r="N2768" s="267"/>
      <c r="O2768" s="267"/>
      <c r="P2768" s="267"/>
      <c r="Q2768" s="267"/>
      <c r="R2768" s="267"/>
      <c r="S2768" s="267"/>
      <c r="T2768" s="268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69" t="s">
        <v>194</v>
      </c>
      <c r="AU2768" s="269" t="s">
        <v>84</v>
      </c>
      <c r="AV2768" s="15" t="s">
        <v>190</v>
      </c>
      <c r="AW2768" s="15" t="s">
        <v>36</v>
      </c>
      <c r="AX2768" s="15" t="s">
        <v>82</v>
      </c>
      <c r="AY2768" s="269" t="s">
        <v>183</v>
      </c>
    </row>
    <row r="2769" s="2" customFormat="1" ht="16.5" customHeight="1">
      <c r="A2769" s="40"/>
      <c r="B2769" s="41"/>
      <c r="C2769" s="215" t="s">
        <v>2927</v>
      </c>
      <c r="D2769" s="215" t="s">
        <v>185</v>
      </c>
      <c r="E2769" s="216" t="s">
        <v>2928</v>
      </c>
      <c r="F2769" s="217" t="s">
        <v>2929</v>
      </c>
      <c r="G2769" s="218" t="s">
        <v>438</v>
      </c>
      <c r="H2769" s="219">
        <v>54.829999999999998</v>
      </c>
      <c r="I2769" s="220"/>
      <c r="J2769" s="221">
        <f>ROUND(I2769*H2769,2)</f>
        <v>0</v>
      </c>
      <c r="K2769" s="217" t="s">
        <v>189</v>
      </c>
      <c r="L2769" s="46"/>
      <c r="M2769" s="222" t="s">
        <v>19</v>
      </c>
      <c r="N2769" s="223" t="s">
        <v>46</v>
      </c>
      <c r="O2769" s="86"/>
      <c r="P2769" s="224">
        <f>O2769*H2769</f>
        <v>0</v>
      </c>
      <c r="Q2769" s="224">
        <v>3.0000000000000001E-05</v>
      </c>
      <c r="R2769" s="224">
        <f>Q2769*H2769</f>
        <v>0.0016448999999999999</v>
      </c>
      <c r="S2769" s="224">
        <v>0</v>
      </c>
      <c r="T2769" s="225">
        <f>S2769*H2769</f>
        <v>0</v>
      </c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R2769" s="226" t="s">
        <v>277</v>
      </c>
      <c r="AT2769" s="226" t="s">
        <v>185</v>
      </c>
      <c r="AU2769" s="226" t="s">
        <v>84</v>
      </c>
      <c r="AY2769" s="19" t="s">
        <v>183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19" t="s">
        <v>82</v>
      </c>
      <c r="BK2769" s="227">
        <f>ROUND(I2769*H2769,2)</f>
        <v>0</v>
      </c>
      <c r="BL2769" s="19" t="s">
        <v>277</v>
      </c>
      <c r="BM2769" s="226" t="s">
        <v>2930</v>
      </c>
    </row>
    <row r="2770" s="2" customFormat="1">
      <c r="A2770" s="40"/>
      <c r="B2770" s="41"/>
      <c r="C2770" s="42"/>
      <c r="D2770" s="228" t="s">
        <v>192</v>
      </c>
      <c r="E2770" s="42"/>
      <c r="F2770" s="229" t="s">
        <v>2931</v>
      </c>
      <c r="G2770" s="42"/>
      <c r="H2770" s="42"/>
      <c r="I2770" s="230"/>
      <c r="J2770" s="42"/>
      <c r="K2770" s="42"/>
      <c r="L2770" s="46"/>
      <c r="M2770" s="231"/>
      <c r="N2770" s="232"/>
      <c r="O2770" s="86"/>
      <c r="P2770" s="86"/>
      <c r="Q2770" s="86"/>
      <c r="R2770" s="86"/>
      <c r="S2770" s="86"/>
      <c r="T2770" s="87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T2770" s="19" t="s">
        <v>192</v>
      </c>
      <c r="AU2770" s="19" t="s">
        <v>84</v>
      </c>
    </row>
    <row r="2771" s="13" customFormat="1">
      <c r="A2771" s="13"/>
      <c r="B2771" s="233"/>
      <c r="C2771" s="234"/>
      <c r="D2771" s="235" t="s">
        <v>194</v>
      </c>
      <c r="E2771" s="236" t="s">
        <v>19</v>
      </c>
      <c r="F2771" s="237" t="s">
        <v>2932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194</v>
      </c>
      <c r="AU2771" s="243" t="s">
        <v>84</v>
      </c>
      <c r="AV2771" s="13" t="s">
        <v>82</v>
      </c>
      <c r="AW2771" s="13" t="s">
        <v>36</v>
      </c>
      <c r="AX2771" s="13" t="s">
        <v>75</v>
      </c>
      <c r="AY2771" s="243" t="s">
        <v>183</v>
      </c>
    </row>
    <row r="2772" s="13" customFormat="1">
      <c r="A2772" s="13"/>
      <c r="B2772" s="233"/>
      <c r="C2772" s="234"/>
      <c r="D2772" s="235" t="s">
        <v>194</v>
      </c>
      <c r="E2772" s="236" t="s">
        <v>19</v>
      </c>
      <c r="F2772" s="237" t="s">
        <v>2933</v>
      </c>
      <c r="G2772" s="234"/>
      <c r="H2772" s="236" t="s">
        <v>19</v>
      </c>
      <c r="I2772" s="238"/>
      <c r="J2772" s="234"/>
      <c r="K2772" s="234"/>
      <c r="L2772" s="239"/>
      <c r="M2772" s="240"/>
      <c r="N2772" s="241"/>
      <c r="O2772" s="241"/>
      <c r="P2772" s="241"/>
      <c r="Q2772" s="241"/>
      <c r="R2772" s="241"/>
      <c r="S2772" s="241"/>
      <c r="T2772" s="242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3" t="s">
        <v>194</v>
      </c>
      <c r="AU2772" s="243" t="s">
        <v>84</v>
      </c>
      <c r="AV2772" s="13" t="s">
        <v>82</v>
      </c>
      <c r="AW2772" s="13" t="s">
        <v>36</v>
      </c>
      <c r="AX2772" s="13" t="s">
        <v>75</v>
      </c>
      <c r="AY2772" s="243" t="s">
        <v>183</v>
      </c>
    </row>
    <row r="2773" s="13" customFormat="1">
      <c r="A2773" s="13"/>
      <c r="B2773" s="233"/>
      <c r="C2773" s="234"/>
      <c r="D2773" s="235" t="s">
        <v>194</v>
      </c>
      <c r="E2773" s="236" t="s">
        <v>19</v>
      </c>
      <c r="F2773" s="237" t="s">
        <v>2934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194</v>
      </c>
      <c r="AU2773" s="243" t="s">
        <v>84</v>
      </c>
      <c r="AV2773" s="13" t="s">
        <v>82</v>
      </c>
      <c r="AW2773" s="13" t="s">
        <v>36</v>
      </c>
      <c r="AX2773" s="13" t="s">
        <v>75</v>
      </c>
      <c r="AY2773" s="243" t="s">
        <v>183</v>
      </c>
    </row>
    <row r="2774" s="14" customFormat="1">
      <c r="A2774" s="14"/>
      <c r="B2774" s="244"/>
      <c r="C2774" s="245"/>
      <c r="D2774" s="235" t="s">
        <v>194</v>
      </c>
      <c r="E2774" s="246" t="s">
        <v>19</v>
      </c>
      <c r="F2774" s="247" t="s">
        <v>2884</v>
      </c>
      <c r="G2774" s="245"/>
      <c r="H2774" s="248">
        <v>54.829999999999998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194</v>
      </c>
      <c r="AU2774" s="254" t="s">
        <v>84</v>
      </c>
      <c r="AV2774" s="14" t="s">
        <v>84</v>
      </c>
      <c r="AW2774" s="14" t="s">
        <v>36</v>
      </c>
      <c r="AX2774" s="14" t="s">
        <v>75</v>
      </c>
      <c r="AY2774" s="254" t="s">
        <v>183</v>
      </c>
    </row>
    <row r="2775" s="15" customFormat="1">
      <c r="A2775" s="15"/>
      <c r="B2775" s="259"/>
      <c r="C2775" s="260"/>
      <c r="D2775" s="235" t="s">
        <v>194</v>
      </c>
      <c r="E2775" s="261" t="s">
        <v>19</v>
      </c>
      <c r="F2775" s="262" t="s">
        <v>320</v>
      </c>
      <c r="G2775" s="260"/>
      <c r="H2775" s="263">
        <v>54.829999999999998</v>
      </c>
      <c r="I2775" s="264"/>
      <c r="J2775" s="260"/>
      <c r="K2775" s="260"/>
      <c r="L2775" s="265"/>
      <c r="M2775" s="266"/>
      <c r="N2775" s="267"/>
      <c r="O2775" s="267"/>
      <c r="P2775" s="267"/>
      <c r="Q2775" s="267"/>
      <c r="R2775" s="267"/>
      <c r="S2775" s="267"/>
      <c r="T2775" s="268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69" t="s">
        <v>194</v>
      </c>
      <c r="AU2775" s="269" t="s">
        <v>84</v>
      </c>
      <c r="AV2775" s="15" t="s">
        <v>190</v>
      </c>
      <c r="AW2775" s="15" t="s">
        <v>36</v>
      </c>
      <c r="AX2775" s="15" t="s">
        <v>82</v>
      </c>
      <c r="AY2775" s="269" t="s">
        <v>183</v>
      </c>
    </row>
    <row r="2776" s="2" customFormat="1" ht="16.5" customHeight="1">
      <c r="A2776" s="40"/>
      <c r="B2776" s="41"/>
      <c r="C2776" s="215" t="s">
        <v>2935</v>
      </c>
      <c r="D2776" s="215" t="s">
        <v>185</v>
      </c>
      <c r="E2776" s="216" t="s">
        <v>2936</v>
      </c>
      <c r="F2776" s="217" t="s">
        <v>2937</v>
      </c>
      <c r="G2776" s="218" t="s">
        <v>304</v>
      </c>
      <c r="H2776" s="219">
        <v>85</v>
      </c>
      <c r="I2776" s="220"/>
      <c r="J2776" s="221">
        <f>ROUND(I2776*H2776,2)</f>
        <v>0</v>
      </c>
      <c r="K2776" s="217" t="s">
        <v>189</v>
      </c>
      <c r="L2776" s="46"/>
      <c r="M2776" s="222" t="s">
        <v>19</v>
      </c>
      <c r="N2776" s="223" t="s">
        <v>46</v>
      </c>
      <c r="O2776" s="86"/>
      <c r="P2776" s="224">
        <f>O2776*H2776</f>
        <v>0</v>
      </c>
      <c r="Q2776" s="224">
        <v>4.5000000000000003E-05</v>
      </c>
      <c r="R2776" s="224">
        <f>Q2776*H2776</f>
        <v>0.0038250000000000003</v>
      </c>
      <c r="S2776" s="224">
        <v>0</v>
      </c>
      <c r="T2776" s="225">
        <f>S2776*H2776</f>
        <v>0</v>
      </c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R2776" s="226" t="s">
        <v>277</v>
      </c>
      <c r="AT2776" s="226" t="s">
        <v>185</v>
      </c>
      <c r="AU2776" s="226" t="s">
        <v>84</v>
      </c>
      <c r="AY2776" s="19" t="s">
        <v>183</v>
      </c>
      <c r="BE2776" s="227">
        <f>IF(N2776="základní",J2776,0)</f>
        <v>0</v>
      </c>
      <c r="BF2776" s="227">
        <f>IF(N2776="snížená",J2776,0)</f>
        <v>0</v>
      </c>
      <c r="BG2776" s="227">
        <f>IF(N2776="zákl. přenesená",J2776,0)</f>
        <v>0</v>
      </c>
      <c r="BH2776" s="227">
        <f>IF(N2776="sníž. přenesená",J2776,0)</f>
        <v>0</v>
      </c>
      <c r="BI2776" s="227">
        <f>IF(N2776="nulová",J2776,0)</f>
        <v>0</v>
      </c>
      <c r="BJ2776" s="19" t="s">
        <v>82</v>
      </c>
      <c r="BK2776" s="227">
        <f>ROUND(I2776*H2776,2)</f>
        <v>0</v>
      </c>
      <c r="BL2776" s="19" t="s">
        <v>277</v>
      </c>
      <c r="BM2776" s="226" t="s">
        <v>2938</v>
      </c>
    </row>
    <row r="2777" s="2" customFormat="1">
      <c r="A2777" s="40"/>
      <c r="B2777" s="41"/>
      <c r="C2777" s="42"/>
      <c r="D2777" s="228" t="s">
        <v>192</v>
      </c>
      <c r="E2777" s="42"/>
      <c r="F2777" s="229" t="s">
        <v>2939</v>
      </c>
      <c r="G2777" s="42"/>
      <c r="H2777" s="42"/>
      <c r="I2777" s="230"/>
      <c r="J2777" s="42"/>
      <c r="K2777" s="42"/>
      <c r="L2777" s="46"/>
      <c r="M2777" s="231"/>
      <c r="N2777" s="232"/>
      <c r="O2777" s="86"/>
      <c r="P2777" s="86"/>
      <c r="Q2777" s="86"/>
      <c r="R2777" s="86"/>
      <c r="S2777" s="86"/>
      <c r="T2777" s="87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T2777" s="19" t="s">
        <v>192</v>
      </c>
      <c r="AU2777" s="19" t="s">
        <v>84</v>
      </c>
    </row>
    <row r="2778" s="2" customFormat="1" ht="24.15" customHeight="1">
      <c r="A2778" s="40"/>
      <c r="B2778" s="41"/>
      <c r="C2778" s="215" t="s">
        <v>2940</v>
      </c>
      <c r="D2778" s="215" t="s">
        <v>185</v>
      </c>
      <c r="E2778" s="216" t="s">
        <v>2941</v>
      </c>
      <c r="F2778" s="217" t="s">
        <v>2942</v>
      </c>
      <c r="G2778" s="218" t="s">
        <v>256</v>
      </c>
      <c r="H2778" s="219">
        <v>2.8540000000000001</v>
      </c>
      <c r="I2778" s="220"/>
      <c r="J2778" s="221">
        <f>ROUND(I2778*H2778,2)</f>
        <v>0</v>
      </c>
      <c r="K2778" s="217" t="s">
        <v>189</v>
      </c>
      <c r="L2778" s="46"/>
      <c r="M2778" s="222" t="s">
        <v>19</v>
      </c>
      <c r="N2778" s="223" t="s">
        <v>46</v>
      </c>
      <c r="O2778" s="86"/>
      <c r="P2778" s="224">
        <f>O2778*H2778</f>
        <v>0</v>
      </c>
      <c r="Q2778" s="224">
        <v>0</v>
      </c>
      <c r="R2778" s="224">
        <f>Q2778*H2778</f>
        <v>0</v>
      </c>
      <c r="S2778" s="224">
        <v>0</v>
      </c>
      <c r="T2778" s="225">
        <f>S2778*H2778</f>
        <v>0</v>
      </c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R2778" s="226" t="s">
        <v>277</v>
      </c>
      <c r="AT2778" s="226" t="s">
        <v>185</v>
      </c>
      <c r="AU2778" s="226" t="s">
        <v>84</v>
      </c>
      <c r="AY2778" s="19" t="s">
        <v>183</v>
      </c>
      <c r="BE2778" s="227">
        <f>IF(N2778="základní",J2778,0)</f>
        <v>0</v>
      </c>
      <c r="BF2778" s="227">
        <f>IF(N2778="snížená",J2778,0)</f>
        <v>0</v>
      </c>
      <c r="BG2778" s="227">
        <f>IF(N2778="zákl. přenesená",J2778,0)</f>
        <v>0</v>
      </c>
      <c r="BH2778" s="227">
        <f>IF(N2778="sníž. přenesená",J2778,0)</f>
        <v>0</v>
      </c>
      <c r="BI2778" s="227">
        <f>IF(N2778="nulová",J2778,0)</f>
        <v>0</v>
      </c>
      <c r="BJ2778" s="19" t="s">
        <v>82</v>
      </c>
      <c r="BK2778" s="227">
        <f>ROUND(I2778*H2778,2)</f>
        <v>0</v>
      </c>
      <c r="BL2778" s="19" t="s">
        <v>277</v>
      </c>
      <c r="BM2778" s="226" t="s">
        <v>2943</v>
      </c>
    </row>
    <row r="2779" s="2" customFormat="1">
      <c r="A2779" s="40"/>
      <c r="B2779" s="41"/>
      <c r="C2779" s="42"/>
      <c r="D2779" s="228" t="s">
        <v>192</v>
      </c>
      <c r="E2779" s="42"/>
      <c r="F2779" s="229" t="s">
        <v>2944</v>
      </c>
      <c r="G2779" s="42"/>
      <c r="H2779" s="42"/>
      <c r="I2779" s="230"/>
      <c r="J2779" s="42"/>
      <c r="K2779" s="42"/>
      <c r="L2779" s="46"/>
      <c r="M2779" s="231"/>
      <c r="N2779" s="232"/>
      <c r="O2779" s="86"/>
      <c r="P2779" s="86"/>
      <c r="Q2779" s="86"/>
      <c r="R2779" s="86"/>
      <c r="S2779" s="86"/>
      <c r="T2779" s="87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T2779" s="19" t="s">
        <v>192</v>
      </c>
      <c r="AU2779" s="19" t="s">
        <v>84</v>
      </c>
    </row>
    <row r="2780" s="12" customFormat="1" ht="22.8" customHeight="1">
      <c r="A2780" s="12"/>
      <c r="B2780" s="199"/>
      <c r="C2780" s="200"/>
      <c r="D2780" s="201" t="s">
        <v>74</v>
      </c>
      <c r="E2780" s="213" t="s">
        <v>2945</v>
      </c>
      <c r="F2780" s="213" t="s">
        <v>2946</v>
      </c>
      <c r="G2780" s="200"/>
      <c r="H2780" s="200"/>
      <c r="I2780" s="203"/>
      <c r="J2780" s="214">
        <f>BK2780</f>
        <v>0</v>
      </c>
      <c r="K2780" s="200"/>
      <c r="L2780" s="205"/>
      <c r="M2780" s="206"/>
      <c r="N2780" s="207"/>
      <c r="O2780" s="207"/>
      <c r="P2780" s="208">
        <f>SUM(P2781:P3085)</f>
        <v>0</v>
      </c>
      <c r="Q2780" s="207"/>
      <c r="R2780" s="208">
        <f>SUM(R2781:R3085)</f>
        <v>1.1412905839999998</v>
      </c>
      <c r="S2780" s="207"/>
      <c r="T2780" s="209">
        <f>SUM(T2781:T3085)</f>
        <v>0</v>
      </c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R2780" s="210" t="s">
        <v>84</v>
      </c>
      <c r="AT2780" s="211" t="s">
        <v>74</v>
      </c>
      <c r="AU2780" s="211" t="s">
        <v>82</v>
      </c>
      <c r="AY2780" s="210" t="s">
        <v>183</v>
      </c>
      <c r="BK2780" s="212">
        <f>SUM(BK2781:BK3085)</f>
        <v>0</v>
      </c>
    </row>
    <row r="2781" s="2" customFormat="1" ht="21.75" customHeight="1">
      <c r="A2781" s="40"/>
      <c r="B2781" s="41"/>
      <c r="C2781" s="215" t="s">
        <v>2947</v>
      </c>
      <c r="D2781" s="215" t="s">
        <v>185</v>
      </c>
      <c r="E2781" s="216" t="s">
        <v>2948</v>
      </c>
      <c r="F2781" s="217" t="s">
        <v>2949</v>
      </c>
      <c r="G2781" s="218" t="s">
        <v>304</v>
      </c>
      <c r="H2781" s="219">
        <v>2.1600000000000001</v>
      </c>
      <c r="I2781" s="220"/>
      <c r="J2781" s="221">
        <f>ROUND(I2781*H2781,2)</f>
        <v>0</v>
      </c>
      <c r="K2781" s="217" t="s">
        <v>189</v>
      </c>
      <c r="L2781" s="46"/>
      <c r="M2781" s="222" t="s">
        <v>19</v>
      </c>
      <c r="N2781" s="223" t="s">
        <v>46</v>
      </c>
      <c r="O2781" s="86"/>
      <c r="P2781" s="224">
        <f>O2781*H2781</f>
        <v>0</v>
      </c>
      <c r="Q2781" s="224">
        <v>6.7000000000000002E-05</v>
      </c>
      <c r="R2781" s="224">
        <f>Q2781*H2781</f>
        <v>0.00014472000000000001</v>
      </c>
      <c r="S2781" s="224">
        <v>0</v>
      </c>
      <c r="T2781" s="225">
        <f>S2781*H2781</f>
        <v>0</v>
      </c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R2781" s="226" t="s">
        <v>277</v>
      </c>
      <c r="AT2781" s="226" t="s">
        <v>185</v>
      </c>
      <c r="AU2781" s="226" t="s">
        <v>84</v>
      </c>
      <c r="AY2781" s="19" t="s">
        <v>183</v>
      </c>
      <c r="BE2781" s="227">
        <f>IF(N2781="základní",J2781,0)</f>
        <v>0</v>
      </c>
      <c r="BF2781" s="227">
        <f>IF(N2781="snížená",J2781,0)</f>
        <v>0</v>
      </c>
      <c r="BG2781" s="227">
        <f>IF(N2781="zákl. přenesená",J2781,0)</f>
        <v>0</v>
      </c>
      <c r="BH2781" s="227">
        <f>IF(N2781="sníž. přenesená",J2781,0)</f>
        <v>0</v>
      </c>
      <c r="BI2781" s="227">
        <f>IF(N2781="nulová",J2781,0)</f>
        <v>0</v>
      </c>
      <c r="BJ2781" s="19" t="s">
        <v>82</v>
      </c>
      <c r="BK2781" s="227">
        <f>ROUND(I2781*H2781,2)</f>
        <v>0</v>
      </c>
      <c r="BL2781" s="19" t="s">
        <v>277</v>
      </c>
      <c r="BM2781" s="226" t="s">
        <v>2950</v>
      </c>
    </row>
    <row r="2782" s="2" customFormat="1">
      <c r="A2782" s="40"/>
      <c r="B2782" s="41"/>
      <c r="C2782" s="42"/>
      <c r="D2782" s="228" t="s">
        <v>192</v>
      </c>
      <c r="E2782" s="42"/>
      <c r="F2782" s="229" t="s">
        <v>2951</v>
      </c>
      <c r="G2782" s="42"/>
      <c r="H2782" s="42"/>
      <c r="I2782" s="230"/>
      <c r="J2782" s="42"/>
      <c r="K2782" s="42"/>
      <c r="L2782" s="46"/>
      <c r="M2782" s="231"/>
      <c r="N2782" s="232"/>
      <c r="O2782" s="86"/>
      <c r="P2782" s="86"/>
      <c r="Q2782" s="86"/>
      <c r="R2782" s="86"/>
      <c r="S2782" s="86"/>
      <c r="T2782" s="87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T2782" s="19" t="s">
        <v>192</v>
      </c>
      <c r="AU2782" s="19" t="s">
        <v>84</v>
      </c>
    </row>
    <row r="2783" s="13" customFormat="1">
      <c r="A2783" s="13"/>
      <c r="B2783" s="233"/>
      <c r="C2783" s="234"/>
      <c r="D2783" s="235" t="s">
        <v>194</v>
      </c>
      <c r="E2783" s="236" t="s">
        <v>19</v>
      </c>
      <c r="F2783" s="237" t="s">
        <v>2952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194</v>
      </c>
      <c r="AU2783" s="243" t="s">
        <v>84</v>
      </c>
      <c r="AV2783" s="13" t="s">
        <v>82</v>
      </c>
      <c r="AW2783" s="13" t="s">
        <v>36</v>
      </c>
      <c r="AX2783" s="13" t="s">
        <v>75</v>
      </c>
      <c r="AY2783" s="243" t="s">
        <v>183</v>
      </c>
    </row>
    <row r="2784" s="13" customFormat="1">
      <c r="A2784" s="13"/>
      <c r="B2784" s="233"/>
      <c r="C2784" s="234"/>
      <c r="D2784" s="235" t="s">
        <v>194</v>
      </c>
      <c r="E2784" s="236" t="s">
        <v>19</v>
      </c>
      <c r="F2784" s="237" t="s">
        <v>1311</v>
      </c>
      <c r="G2784" s="234"/>
      <c r="H2784" s="236" t="s">
        <v>19</v>
      </c>
      <c r="I2784" s="238"/>
      <c r="J2784" s="234"/>
      <c r="K2784" s="234"/>
      <c r="L2784" s="239"/>
      <c r="M2784" s="240"/>
      <c r="N2784" s="241"/>
      <c r="O2784" s="241"/>
      <c r="P2784" s="241"/>
      <c r="Q2784" s="241"/>
      <c r="R2784" s="241"/>
      <c r="S2784" s="241"/>
      <c r="T2784" s="242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3" t="s">
        <v>194</v>
      </c>
      <c r="AU2784" s="243" t="s">
        <v>84</v>
      </c>
      <c r="AV2784" s="13" t="s">
        <v>82</v>
      </c>
      <c r="AW2784" s="13" t="s">
        <v>36</v>
      </c>
      <c r="AX2784" s="13" t="s">
        <v>75</v>
      </c>
      <c r="AY2784" s="243" t="s">
        <v>183</v>
      </c>
    </row>
    <row r="2785" s="13" customFormat="1">
      <c r="A2785" s="13"/>
      <c r="B2785" s="233"/>
      <c r="C2785" s="234"/>
      <c r="D2785" s="235" t="s">
        <v>194</v>
      </c>
      <c r="E2785" s="236" t="s">
        <v>19</v>
      </c>
      <c r="F2785" s="237" t="s">
        <v>1312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194</v>
      </c>
      <c r="AU2785" s="243" t="s">
        <v>84</v>
      </c>
      <c r="AV2785" s="13" t="s">
        <v>82</v>
      </c>
      <c r="AW2785" s="13" t="s">
        <v>36</v>
      </c>
      <c r="AX2785" s="13" t="s">
        <v>75</v>
      </c>
      <c r="AY2785" s="243" t="s">
        <v>183</v>
      </c>
    </row>
    <row r="2786" s="13" customFormat="1">
      <c r="A2786" s="13"/>
      <c r="B2786" s="233"/>
      <c r="C2786" s="234"/>
      <c r="D2786" s="235" t="s">
        <v>194</v>
      </c>
      <c r="E2786" s="236" t="s">
        <v>19</v>
      </c>
      <c r="F2786" s="237" t="s">
        <v>1313</v>
      </c>
      <c r="G2786" s="234"/>
      <c r="H2786" s="236" t="s">
        <v>19</v>
      </c>
      <c r="I2786" s="238"/>
      <c r="J2786" s="234"/>
      <c r="K2786" s="234"/>
      <c r="L2786" s="239"/>
      <c r="M2786" s="240"/>
      <c r="N2786" s="241"/>
      <c r="O2786" s="241"/>
      <c r="P2786" s="241"/>
      <c r="Q2786" s="241"/>
      <c r="R2786" s="241"/>
      <c r="S2786" s="241"/>
      <c r="T2786" s="242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3" t="s">
        <v>194</v>
      </c>
      <c r="AU2786" s="243" t="s">
        <v>84</v>
      </c>
      <c r="AV2786" s="13" t="s">
        <v>82</v>
      </c>
      <c r="AW2786" s="13" t="s">
        <v>36</v>
      </c>
      <c r="AX2786" s="13" t="s">
        <v>75</v>
      </c>
      <c r="AY2786" s="243" t="s">
        <v>183</v>
      </c>
    </row>
    <row r="2787" s="13" customFormat="1">
      <c r="A2787" s="13"/>
      <c r="B2787" s="233"/>
      <c r="C2787" s="234"/>
      <c r="D2787" s="235" t="s">
        <v>194</v>
      </c>
      <c r="E2787" s="236" t="s">
        <v>19</v>
      </c>
      <c r="F2787" s="237" t="s">
        <v>1314</v>
      </c>
      <c r="G2787" s="234"/>
      <c r="H2787" s="236" t="s">
        <v>19</v>
      </c>
      <c r="I2787" s="238"/>
      <c r="J2787" s="234"/>
      <c r="K2787" s="234"/>
      <c r="L2787" s="239"/>
      <c r="M2787" s="240"/>
      <c r="N2787" s="241"/>
      <c r="O2787" s="241"/>
      <c r="P2787" s="241"/>
      <c r="Q2787" s="241"/>
      <c r="R2787" s="241"/>
      <c r="S2787" s="241"/>
      <c r="T2787" s="242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3" t="s">
        <v>194</v>
      </c>
      <c r="AU2787" s="243" t="s">
        <v>84</v>
      </c>
      <c r="AV2787" s="13" t="s">
        <v>82</v>
      </c>
      <c r="AW2787" s="13" t="s">
        <v>36</v>
      </c>
      <c r="AX2787" s="13" t="s">
        <v>75</v>
      </c>
      <c r="AY2787" s="243" t="s">
        <v>183</v>
      </c>
    </row>
    <row r="2788" s="13" customFormat="1">
      <c r="A2788" s="13"/>
      <c r="B2788" s="233"/>
      <c r="C2788" s="234"/>
      <c r="D2788" s="235" t="s">
        <v>194</v>
      </c>
      <c r="E2788" s="236" t="s">
        <v>19</v>
      </c>
      <c r="F2788" s="237" t="s">
        <v>1315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194</v>
      </c>
      <c r="AU2788" s="243" t="s">
        <v>84</v>
      </c>
      <c r="AV2788" s="13" t="s">
        <v>82</v>
      </c>
      <c r="AW2788" s="13" t="s">
        <v>36</v>
      </c>
      <c r="AX2788" s="13" t="s">
        <v>75</v>
      </c>
      <c r="AY2788" s="243" t="s">
        <v>183</v>
      </c>
    </row>
    <row r="2789" s="13" customFormat="1">
      <c r="A2789" s="13"/>
      <c r="B2789" s="233"/>
      <c r="C2789" s="234"/>
      <c r="D2789" s="235" t="s">
        <v>194</v>
      </c>
      <c r="E2789" s="236" t="s">
        <v>19</v>
      </c>
      <c r="F2789" s="237" t="s">
        <v>1316</v>
      </c>
      <c r="G2789" s="234"/>
      <c r="H2789" s="236" t="s">
        <v>19</v>
      </c>
      <c r="I2789" s="238"/>
      <c r="J2789" s="234"/>
      <c r="K2789" s="234"/>
      <c r="L2789" s="239"/>
      <c r="M2789" s="240"/>
      <c r="N2789" s="241"/>
      <c r="O2789" s="241"/>
      <c r="P2789" s="241"/>
      <c r="Q2789" s="241"/>
      <c r="R2789" s="241"/>
      <c r="S2789" s="241"/>
      <c r="T2789" s="242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3" t="s">
        <v>194</v>
      </c>
      <c r="AU2789" s="243" t="s">
        <v>84</v>
      </c>
      <c r="AV2789" s="13" t="s">
        <v>82</v>
      </c>
      <c r="AW2789" s="13" t="s">
        <v>36</v>
      </c>
      <c r="AX2789" s="13" t="s">
        <v>75</v>
      </c>
      <c r="AY2789" s="243" t="s">
        <v>183</v>
      </c>
    </row>
    <row r="2790" s="13" customFormat="1">
      <c r="A2790" s="13"/>
      <c r="B2790" s="233"/>
      <c r="C2790" s="234"/>
      <c r="D2790" s="235" t="s">
        <v>194</v>
      </c>
      <c r="E2790" s="236" t="s">
        <v>19</v>
      </c>
      <c r="F2790" s="237" t="s">
        <v>1317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194</v>
      </c>
      <c r="AU2790" s="243" t="s">
        <v>84</v>
      </c>
      <c r="AV2790" s="13" t="s">
        <v>82</v>
      </c>
      <c r="AW2790" s="13" t="s">
        <v>36</v>
      </c>
      <c r="AX2790" s="13" t="s">
        <v>75</v>
      </c>
      <c r="AY2790" s="243" t="s">
        <v>183</v>
      </c>
    </row>
    <row r="2791" s="13" customFormat="1">
      <c r="A2791" s="13"/>
      <c r="B2791" s="233"/>
      <c r="C2791" s="234"/>
      <c r="D2791" s="235" t="s">
        <v>194</v>
      </c>
      <c r="E2791" s="236" t="s">
        <v>19</v>
      </c>
      <c r="F2791" s="237" t="s">
        <v>1318</v>
      </c>
      <c r="G2791" s="234"/>
      <c r="H2791" s="236" t="s">
        <v>19</v>
      </c>
      <c r="I2791" s="238"/>
      <c r="J2791" s="234"/>
      <c r="K2791" s="234"/>
      <c r="L2791" s="239"/>
      <c r="M2791" s="240"/>
      <c r="N2791" s="241"/>
      <c r="O2791" s="241"/>
      <c r="P2791" s="241"/>
      <c r="Q2791" s="241"/>
      <c r="R2791" s="241"/>
      <c r="S2791" s="241"/>
      <c r="T2791" s="242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3" t="s">
        <v>194</v>
      </c>
      <c r="AU2791" s="243" t="s">
        <v>84</v>
      </c>
      <c r="AV2791" s="13" t="s">
        <v>82</v>
      </c>
      <c r="AW2791" s="13" t="s">
        <v>36</v>
      </c>
      <c r="AX2791" s="13" t="s">
        <v>75</v>
      </c>
      <c r="AY2791" s="243" t="s">
        <v>183</v>
      </c>
    </row>
    <row r="2792" s="13" customFormat="1">
      <c r="A2792" s="13"/>
      <c r="B2792" s="233"/>
      <c r="C2792" s="234"/>
      <c r="D2792" s="235" t="s">
        <v>194</v>
      </c>
      <c r="E2792" s="236" t="s">
        <v>19</v>
      </c>
      <c r="F2792" s="237" t="s">
        <v>1319</v>
      </c>
      <c r="G2792" s="234"/>
      <c r="H2792" s="236" t="s">
        <v>19</v>
      </c>
      <c r="I2792" s="238"/>
      <c r="J2792" s="234"/>
      <c r="K2792" s="234"/>
      <c r="L2792" s="239"/>
      <c r="M2792" s="240"/>
      <c r="N2792" s="241"/>
      <c r="O2792" s="241"/>
      <c r="P2792" s="241"/>
      <c r="Q2792" s="241"/>
      <c r="R2792" s="241"/>
      <c r="S2792" s="241"/>
      <c r="T2792" s="242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3" t="s">
        <v>194</v>
      </c>
      <c r="AU2792" s="243" t="s">
        <v>84</v>
      </c>
      <c r="AV2792" s="13" t="s">
        <v>82</v>
      </c>
      <c r="AW2792" s="13" t="s">
        <v>36</v>
      </c>
      <c r="AX2792" s="13" t="s">
        <v>75</v>
      </c>
      <c r="AY2792" s="243" t="s">
        <v>183</v>
      </c>
    </row>
    <row r="2793" s="14" customFormat="1">
      <c r="A2793" s="14"/>
      <c r="B2793" s="244"/>
      <c r="C2793" s="245"/>
      <c r="D2793" s="235" t="s">
        <v>194</v>
      </c>
      <c r="E2793" s="246" t="s">
        <v>19</v>
      </c>
      <c r="F2793" s="247" t="s">
        <v>2953</v>
      </c>
      <c r="G2793" s="245"/>
      <c r="H2793" s="248">
        <v>2.1600000000000001</v>
      </c>
      <c r="I2793" s="249"/>
      <c r="J2793" s="245"/>
      <c r="K2793" s="245"/>
      <c r="L2793" s="250"/>
      <c r="M2793" s="251"/>
      <c r="N2793" s="252"/>
      <c r="O2793" s="252"/>
      <c r="P2793" s="252"/>
      <c r="Q2793" s="252"/>
      <c r="R2793" s="252"/>
      <c r="S2793" s="252"/>
      <c r="T2793" s="253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4" t="s">
        <v>194</v>
      </c>
      <c r="AU2793" s="254" t="s">
        <v>84</v>
      </c>
      <c r="AV2793" s="14" t="s">
        <v>84</v>
      </c>
      <c r="AW2793" s="14" t="s">
        <v>36</v>
      </c>
      <c r="AX2793" s="14" t="s">
        <v>75</v>
      </c>
      <c r="AY2793" s="254" t="s">
        <v>183</v>
      </c>
    </row>
    <row r="2794" s="15" customFormat="1">
      <c r="A2794" s="15"/>
      <c r="B2794" s="259"/>
      <c r="C2794" s="260"/>
      <c r="D2794" s="235" t="s">
        <v>194</v>
      </c>
      <c r="E2794" s="261" t="s">
        <v>19</v>
      </c>
      <c r="F2794" s="262" t="s">
        <v>320</v>
      </c>
      <c r="G2794" s="260"/>
      <c r="H2794" s="263">
        <v>2.1600000000000001</v>
      </c>
      <c r="I2794" s="264"/>
      <c r="J2794" s="260"/>
      <c r="K2794" s="260"/>
      <c r="L2794" s="265"/>
      <c r="M2794" s="266"/>
      <c r="N2794" s="267"/>
      <c r="O2794" s="267"/>
      <c r="P2794" s="267"/>
      <c r="Q2794" s="267"/>
      <c r="R2794" s="267"/>
      <c r="S2794" s="267"/>
      <c r="T2794" s="268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69" t="s">
        <v>194</v>
      </c>
      <c r="AU2794" s="269" t="s">
        <v>84</v>
      </c>
      <c r="AV2794" s="15" t="s">
        <v>190</v>
      </c>
      <c r="AW2794" s="15" t="s">
        <v>36</v>
      </c>
      <c r="AX2794" s="15" t="s">
        <v>82</v>
      </c>
      <c r="AY2794" s="269" t="s">
        <v>183</v>
      </c>
    </row>
    <row r="2795" s="2" customFormat="1" ht="16.5" customHeight="1">
      <c r="A2795" s="40"/>
      <c r="B2795" s="41"/>
      <c r="C2795" s="215" t="s">
        <v>2954</v>
      </c>
      <c r="D2795" s="215" t="s">
        <v>185</v>
      </c>
      <c r="E2795" s="216" t="s">
        <v>2955</v>
      </c>
      <c r="F2795" s="217" t="s">
        <v>2956</v>
      </c>
      <c r="G2795" s="218" t="s">
        <v>304</v>
      </c>
      <c r="H2795" s="219">
        <v>2.1600000000000001</v>
      </c>
      <c r="I2795" s="220"/>
      <c r="J2795" s="221">
        <f>ROUND(I2795*H2795,2)</f>
        <v>0</v>
      </c>
      <c r="K2795" s="217" t="s">
        <v>189</v>
      </c>
      <c r="L2795" s="46"/>
      <c r="M2795" s="222" t="s">
        <v>19</v>
      </c>
      <c r="N2795" s="223" t="s">
        <v>46</v>
      </c>
      <c r="O2795" s="86"/>
      <c r="P2795" s="224">
        <f>O2795*H2795</f>
        <v>0</v>
      </c>
      <c r="Q2795" s="224">
        <v>0.000135</v>
      </c>
      <c r="R2795" s="224">
        <f>Q2795*H2795</f>
        <v>0.00029160000000000004</v>
      </c>
      <c r="S2795" s="224">
        <v>0</v>
      </c>
      <c r="T2795" s="225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26" t="s">
        <v>277</v>
      </c>
      <c r="AT2795" s="226" t="s">
        <v>185</v>
      </c>
      <c r="AU2795" s="226" t="s">
        <v>84</v>
      </c>
      <c r="AY2795" s="19" t="s">
        <v>183</v>
      </c>
      <c r="BE2795" s="227">
        <f>IF(N2795="základní",J2795,0)</f>
        <v>0</v>
      </c>
      <c r="BF2795" s="227">
        <f>IF(N2795="snížená",J2795,0)</f>
        <v>0</v>
      </c>
      <c r="BG2795" s="227">
        <f>IF(N2795="zákl. přenesená",J2795,0)</f>
        <v>0</v>
      </c>
      <c r="BH2795" s="227">
        <f>IF(N2795="sníž. přenesená",J2795,0)</f>
        <v>0</v>
      </c>
      <c r="BI2795" s="227">
        <f>IF(N2795="nulová",J2795,0)</f>
        <v>0</v>
      </c>
      <c r="BJ2795" s="19" t="s">
        <v>82</v>
      </c>
      <c r="BK2795" s="227">
        <f>ROUND(I2795*H2795,2)</f>
        <v>0</v>
      </c>
      <c r="BL2795" s="19" t="s">
        <v>277</v>
      </c>
      <c r="BM2795" s="226" t="s">
        <v>2957</v>
      </c>
    </row>
    <row r="2796" s="2" customFormat="1">
      <c r="A2796" s="40"/>
      <c r="B2796" s="41"/>
      <c r="C2796" s="42"/>
      <c r="D2796" s="228" t="s">
        <v>192</v>
      </c>
      <c r="E2796" s="42"/>
      <c r="F2796" s="229" t="s">
        <v>2958</v>
      </c>
      <c r="G2796" s="42"/>
      <c r="H2796" s="42"/>
      <c r="I2796" s="230"/>
      <c r="J2796" s="42"/>
      <c r="K2796" s="42"/>
      <c r="L2796" s="46"/>
      <c r="M2796" s="231"/>
      <c r="N2796" s="232"/>
      <c r="O2796" s="86"/>
      <c r="P2796" s="86"/>
      <c r="Q2796" s="86"/>
      <c r="R2796" s="86"/>
      <c r="S2796" s="86"/>
      <c r="T2796" s="87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T2796" s="19" t="s">
        <v>192</v>
      </c>
      <c r="AU2796" s="19" t="s">
        <v>84</v>
      </c>
    </row>
    <row r="2797" s="2" customFormat="1" ht="16.5" customHeight="1">
      <c r="A2797" s="40"/>
      <c r="B2797" s="41"/>
      <c r="C2797" s="215" t="s">
        <v>2959</v>
      </c>
      <c r="D2797" s="215" t="s">
        <v>185</v>
      </c>
      <c r="E2797" s="216" t="s">
        <v>2960</v>
      </c>
      <c r="F2797" s="217" t="s">
        <v>2961</v>
      </c>
      <c r="G2797" s="218" t="s">
        <v>304</v>
      </c>
      <c r="H2797" s="219">
        <v>653.37699999999995</v>
      </c>
      <c r="I2797" s="220"/>
      <c r="J2797" s="221">
        <f>ROUND(I2797*H2797,2)</f>
        <v>0</v>
      </c>
      <c r="K2797" s="217" t="s">
        <v>189</v>
      </c>
      <c r="L2797" s="46"/>
      <c r="M2797" s="222" t="s">
        <v>19</v>
      </c>
      <c r="N2797" s="223" t="s">
        <v>46</v>
      </c>
      <c r="O2797" s="86"/>
      <c r="P2797" s="224">
        <f>O2797*H2797</f>
        <v>0</v>
      </c>
      <c r="Q2797" s="224">
        <v>0.000154</v>
      </c>
      <c r="R2797" s="224">
        <f>Q2797*H2797</f>
        <v>0.100620058</v>
      </c>
      <c r="S2797" s="224">
        <v>0</v>
      </c>
      <c r="T2797" s="225">
        <f>S2797*H2797</f>
        <v>0</v>
      </c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R2797" s="226" t="s">
        <v>277</v>
      </c>
      <c r="AT2797" s="226" t="s">
        <v>185</v>
      </c>
      <c r="AU2797" s="226" t="s">
        <v>84</v>
      </c>
      <c r="AY2797" s="19" t="s">
        <v>183</v>
      </c>
      <c r="BE2797" s="227">
        <f>IF(N2797="základní",J2797,0)</f>
        <v>0</v>
      </c>
      <c r="BF2797" s="227">
        <f>IF(N2797="snížená",J2797,0)</f>
        <v>0</v>
      </c>
      <c r="BG2797" s="227">
        <f>IF(N2797="zákl. přenesená",J2797,0)</f>
        <v>0</v>
      </c>
      <c r="BH2797" s="227">
        <f>IF(N2797="sníž. přenesená",J2797,0)</f>
        <v>0</v>
      </c>
      <c r="BI2797" s="227">
        <f>IF(N2797="nulová",J2797,0)</f>
        <v>0</v>
      </c>
      <c r="BJ2797" s="19" t="s">
        <v>82</v>
      </c>
      <c r="BK2797" s="227">
        <f>ROUND(I2797*H2797,2)</f>
        <v>0</v>
      </c>
      <c r="BL2797" s="19" t="s">
        <v>277</v>
      </c>
      <c r="BM2797" s="226" t="s">
        <v>2962</v>
      </c>
    </row>
    <row r="2798" s="2" customFormat="1">
      <c r="A2798" s="40"/>
      <c r="B2798" s="41"/>
      <c r="C2798" s="42"/>
      <c r="D2798" s="228" t="s">
        <v>192</v>
      </c>
      <c r="E2798" s="42"/>
      <c r="F2798" s="229" t="s">
        <v>2963</v>
      </c>
      <c r="G2798" s="42"/>
      <c r="H2798" s="42"/>
      <c r="I2798" s="230"/>
      <c r="J2798" s="42"/>
      <c r="K2798" s="42"/>
      <c r="L2798" s="46"/>
      <c r="M2798" s="231"/>
      <c r="N2798" s="232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192</v>
      </c>
      <c r="AU2798" s="19" t="s">
        <v>84</v>
      </c>
    </row>
    <row r="2799" s="13" customFormat="1">
      <c r="A2799" s="13"/>
      <c r="B2799" s="233"/>
      <c r="C2799" s="234"/>
      <c r="D2799" s="235" t="s">
        <v>194</v>
      </c>
      <c r="E2799" s="236" t="s">
        <v>19</v>
      </c>
      <c r="F2799" s="237" t="s">
        <v>2964</v>
      </c>
      <c r="G2799" s="234"/>
      <c r="H2799" s="236" t="s">
        <v>19</v>
      </c>
      <c r="I2799" s="238"/>
      <c r="J2799" s="234"/>
      <c r="K2799" s="234"/>
      <c r="L2799" s="239"/>
      <c r="M2799" s="240"/>
      <c r="N2799" s="241"/>
      <c r="O2799" s="241"/>
      <c r="P2799" s="241"/>
      <c r="Q2799" s="241"/>
      <c r="R2799" s="241"/>
      <c r="S2799" s="241"/>
      <c r="T2799" s="242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3" t="s">
        <v>194</v>
      </c>
      <c r="AU2799" s="243" t="s">
        <v>84</v>
      </c>
      <c r="AV2799" s="13" t="s">
        <v>82</v>
      </c>
      <c r="AW2799" s="13" t="s">
        <v>36</v>
      </c>
      <c r="AX2799" s="13" t="s">
        <v>75</v>
      </c>
      <c r="AY2799" s="243" t="s">
        <v>183</v>
      </c>
    </row>
    <row r="2800" s="13" customFormat="1">
      <c r="A2800" s="13"/>
      <c r="B2800" s="233"/>
      <c r="C2800" s="234"/>
      <c r="D2800" s="235" t="s">
        <v>194</v>
      </c>
      <c r="E2800" s="236" t="s">
        <v>19</v>
      </c>
      <c r="F2800" s="237" t="s">
        <v>2965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194</v>
      </c>
      <c r="AU2800" s="243" t="s">
        <v>84</v>
      </c>
      <c r="AV2800" s="13" t="s">
        <v>82</v>
      </c>
      <c r="AW2800" s="13" t="s">
        <v>36</v>
      </c>
      <c r="AX2800" s="13" t="s">
        <v>75</v>
      </c>
      <c r="AY2800" s="243" t="s">
        <v>183</v>
      </c>
    </row>
    <row r="2801" s="13" customFormat="1">
      <c r="A2801" s="13"/>
      <c r="B2801" s="233"/>
      <c r="C2801" s="234"/>
      <c r="D2801" s="235" t="s">
        <v>194</v>
      </c>
      <c r="E2801" s="236" t="s">
        <v>19</v>
      </c>
      <c r="F2801" s="237" t="s">
        <v>2966</v>
      </c>
      <c r="G2801" s="234"/>
      <c r="H2801" s="236" t="s">
        <v>19</v>
      </c>
      <c r="I2801" s="238"/>
      <c r="J2801" s="234"/>
      <c r="K2801" s="234"/>
      <c r="L2801" s="239"/>
      <c r="M2801" s="240"/>
      <c r="N2801" s="241"/>
      <c r="O2801" s="241"/>
      <c r="P2801" s="241"/>
      <c r="Q2801" s="241"/>
      <c r="R2801" s="241"/>
      <c r="S2801" s="241"/>
      <c r="T2801" s="242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3" t="s">
        <v>194</v>
      </c>
      <c r="AU2801" s="243" t="s">
        <v>84</v>
      </c>
      <c r="AV2801" s="13" t="s">
        <v>82</v>
      </c>
      <c r="AW2801" s="13" t="s">
        <v>36</v>
      </c>
      <c r="AX2801" s="13" t="s">
        <v>75</v>
      </c>
      <c r="AY2801" s="243" t="s">
        <v>183</v>
      </c>
    </row>
    <row r="2802" s="13" customFormat="1">
      <c r="A2802" s="13"/>
      <c r="B2802" s="233"/>
      <c r="C2802" s="234"/>
      <c r="D2802" s="235" t="s">
        <v>194</v>
      </c>
      <c r="E2802" s="236" t="s">
        <v>19</v>
      </c>
      <c r="F2802" s="237" t="s">
        <v>188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194</v>
      </c>
      <c r="AU2802" s="243" t="s">
        <v>84</v>
      </c>
      <c r="AV2802" s="13" t="s">
        <v>82</v>
      </c>
      <c r="AW2802" s="13" t="s">
        <v>36</v>
      </c>
      <c r="AX2802" s="13" t="s">
        <v>75</v>
      </c>
      <c r="AY2802" s="243" t="s">
        <v>183</v>
      </c>
    </row>
    <row r="2803" s="14" customFormat="1">
      <c r="A2803" s="14"/>
      <c r="B2803" s="244"/>
      <c r="C2803" s="245"/>
      <c r="D2803" s="235" t="s">
        <v>194</v>
      </c>
      <c r="E2803" s="246" t="s">
        <v>19</v>
      </c>
      <c r="F2803" s="247" t="s">
        <v>2967</v>
      </c>
      <c r="G2803" s="245"/>
      <c r="H2803" s="248">
        <v>20.079999999999998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194</v>
      </c>
      <c r="AU2803" s="254" t="s">
        <v>84</v>
      </c>
      <c r="AV2803" s="14" t="s">
        <v>84</v>
      </c>
      <c r="AW2803" s="14" t="s">
        <v>36</v>
      </c>
      <c r="AX2803" s="14" t="s">
        <v>75</v>
      </c>
      <c r="AY2803" s="254" t="s">
        <v>183</v>
      </c>
    </row>
    <row r="2804" s="13" customFormat="1">
      <c r="A2804" s="13"/>
      <c r="B2804" s="233"/>
      <c r="C2804" s="234"/>
      <c r="D2804" s="235" t="s">
        <v>194</v>
      </c>
      <c r="E2804" s="236" t="s">
        <v>19</v>
      </c>
      <c r="F2804" s="237" t="s">
        <v>2968</v>
      </c>
      <c r="G2804" s="234"/>
      <c r="H2804" s="236" t="s">
        <v>19</v>
      </c>
      <c r="I2804" s="238"/>
      <c r="J2804" s="234"/>
      <c r="K2804" s="234"/>
      <c r="L2804" s="239"/>
      <c r="M2804" s="240"/>
      <c r="N2804" s="241"/>
      <c r="O2804" s="241"/>
      <c r="P2804" s="241"/>
      <c r="Q2804" s="241"/>
      <c r="R2804" s="241"/>
      <c r="S2804" s="241"/>
      <c r="T2804" s="242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3" t="s">
        <v>194</v>
      </c>
      <c r="AU2804" s="243" t="s">
        <v>84</v>
      </c>
      <c r="AV2804" s="13" t="s">
        <v>82</v>
      </c>
      <c r="AW2804" s="13" t="s">
        <v>36</v>
      </c>
      <c r="AX2804" s="13" t="s">
        <v>75</v>
      </c>
      <c r="AY2804" s="243" t="s">
        <v>183</v>
      </c>
    </row>
    <row r="2805" s="13" customFormat="1">
      <c r="A2805" s="13"/>
      <c r="B2805" s="233"/>
      <c r="C2805" s="234"/>
      <c r="D2805" s="235" t="s">
        <v>194</v>
      </c>
      <c r="E2805" s="236" t="s">
        <v>19</v>
      </c>
      <c r="F2805" s="237" t="s">
        <v>188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194</v>
      </c>
      <c r="AU2805" s="243" t="s">
        <v>84</v>
      </c>
      <c r="AV2805" s="13" t="s">
        <v>82</v>
      </c>
      <c r="AW2805" s="13" t="s">
        <v>36</v>
      </c>
      <c r="AX2805" s="13" t="s">
        <v>75</v>
      </c>
      <c r="AY2805" s="243" t="s">
        <v>183</v>
      </c>
    </row>
    <row r="2806" s="14" customFormat="1">
      <c r="A2806" s="14"/>
      <c r="B2806" s="244"/>
      <c r="C2806" s="245"/>
      <c r="D2806" s="235" t="s">
        <v>194</v>
      </c>
      <c r="E2806" s="246" t="s">
        <v>19</v>
      </c>
      <c r="F2806" s="247" t="s">
        <v>2969</v>
      </c>
      <c r="G2806" s="245"/>
      <c r="H2806" s="248">
        <v>23.664000000000001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194</v>
      </c>
      <c r="AU2806" s="254" t="s">
        <v>84</v>
      </c>
      <c r="AV2806" s="14" t="s">
        <v>84</v>
      </c>
      <c r="AW2806" s="14" t="s">
        <v>36</v>
      </c>
      <c r="AX2806" s="14" t="s">
        <v>75</v>
      </c>
      <c r="AY2806" s="254" t="s">
        <v>183</v>
      </c>
    </row>
    <row r="2807" s="13" customFormat="1">
      <c r="A2807" s="13"/>
      <c r="B2807" s="233"/>
      <c r="C2807" s="234"/>
      <c r="D2807" s="235" t="s">
        <v>194</v>
      </c>
      <c r="E2807" s="236" t="s">
        <v>19</v>
      </c>
      <c r="F2807" s="237" t="s">
        <v>2970</v>
      </c>
      <c r="G2807" s="234"/>
      <c r="H2807" s="236" t="s">
        <v>19</v>
      </c>
      <c r="I2807" s="238"/>
      <c r="J2807" s="234"/>
      <c r="K2807" s="234"/>
      <c r="L2807" s="239"/>
      <c r="M2807" s="240"/>
      <c r="N2807" s="241"/>
      <c r="O2807" s="241"/>
      <c r="P2807" s="241"/>
      <c r="Q2807" s="241"/>
      <c r="R2807" s="241"/>
      <c r="S2807" s="241"/>
      <c r="T2807" s="242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3" t="s">
        <v>194</v>
      </c>
      <c r="AU2807" s="243" t="s">
        <v>84</v>
      </c>
      <c r="AV2807" s="13" t="s">
        <v>82</v>
      </c>
      <c r="AW2807" s="13" t="s">
        <v>36</v>
      </c>
      <c r="AX2807" s="13" t="s">
        <v>75</v>
      </c>
      <c r="AY2807" s="243" t="s">
        <v>183</v>
      </c>
    </row>
    <row r="2808" s="13" customFormat="1">
      <c r="A2808" s="13"/>
      <c r="B2808" s="233"/>
      <c r="C2808" s="234"/>
      <c r="D2808" s="235" t="s">
        <v>194</v>
      </c>
      <c r="E2808" s="236" t="s">
        <v>19</v>
      </c>
      <c r="F2808" s="237" t="s">
        <v>188</v>
      </c>
      <c r="G2808" s="234"/>
      <c r="H2808" s="236" t="s">
        <v>19</v>
      </c>
      <c r="I2808" s="238"/>
      <c r="J2808" s="234"/>
      <c r="K2808" s="234"/>
      <c r="L2808" s="239"/>
      <c r="M2808" s="240"/>
      <c r="N2808" s="241"/>
      <c r="O2808" s="241"/>
      <c r="P2808" s="241"/>
      <c r="Q2808" s="241"/>
      <c r="R2808" s="241"/>
      <c r="S2808" s="241"/>
      <c r="T2808" s="242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3" t="s">
        <v>194</v>
      </c>
      <c r="AU2808" s="243" t="s">
        <v>84</v>
      </c>
      <c r="AV2808" s="13" t="s">
        <v>82</v>
      </c>
      <c r="AW2808" s="13" t="s">
        <v>36</v>
      </c>
      <c r="AX2808" s="13" t="s">
        <v>75</v>
      </c>
      <c r="AY2808" s="243" t="s">
        <v>183</v>
      </c>
    </row>
    <row r="2809" s="14" customFormat="1">
      <c r="A2809" s="14"/>
      <c r="B2809" s="244"/>
      <c r="C2809" s="245"/>
      <c r="D2809" s="235" t="s">
        <v>194</v>
      </c>
      <c r="E2809" s="246" t="s">
        <v>19</v>
      </c>
      <c r="F2809" s="247" t="s">
        <v>2971</v>
      </c>
      <c r="G2809" s="245"/>
      <c r="H2809" s="248">
        <v>7.8879999999999999</v>
      </c>
      <c r="I2809" s="249"/>
      <c r="J2809" s="245"/>
      <c r="K2809" s="245"/>
      <c r="L2809" s="250"/>
      <c r="M2809" s="251"/>
      <c r="N2809" s="252"/>
      <c r="O2809" s="252"/>
      <c r="P2809" s="252"/>
      <c r="Q2809" s="252"/>
      <c r="R2809" s="252"/>
      <c r="S2809" s="252"/>
      <c r="T2809" s="253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4" t="s">
        <v>194</v>
      </c>
      <c r="AU2809" s="254" t="s">
        <v>84</v>
      </c>
      <c r="AV2809" s="14" t="s">
        <v>84</v>
      </c>
      <c r="AW2809" s="14" t="s">
        <v>36</v>
      </c>
      <c r="AX2809" s="14" t="s">
        <v>75</v>
      </c>
      <c r="AY2809" s="254" t="s">
        <v>183</v>
      </c>
    </row>
    <row r="2810" s="13" customFormat="1">
      <c r="A2810" s="13"/>
      <c r="B2810" s="233"/>
      <c r="C2810" s="234"/>
      <c r="D2810" s="235" t="s">
        <v>194</v>
      </c>
      <c r="E2810" s="236" t="s">
        <v>19</v>
      </c>
      <c r="F2810" s="237" t="s">
        <v>2972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194</v>
      </c>
      <c r="AU2810" s="243" t="s">
        <v>84</v>
      </c>
      <c r="AV2810" s="13" t="s">
        <v>82</v>
      </c>
      <c r="AW2810" s="13" t="s">
        <v>36</v>
      </c>
      <c r="AX2810" s="13" t="s">
        <v>75</v>
      </c>
      <c r="AY2810" s="243" t="s">
        <v>183</v>
      </c>
    </row>
    <row r="2811" s="13" customFormat="1">
      <c r="A2811" s="13"/>
      <c r="B2811" s="233"/>
      <c r="C2811" s="234"/>
      <c r="D2811" s="235" t="s">
        <v>194</v>
      </c>
      <c r="E2811" s="236" t="s">
        <v>19</v>
      </c>
      <c r="F2811" s="237" t="s">
        <v>188</v>
      </c>
      <c r="G2811" s="234"/>
      <c r="H2811" s="236" t="s">
        <v>19</v>
      </c>
      <c r="I2811" s="238"/>
      <c r="J2811" s="234"/>
      <c r="K2811" s="234"/>
      <c r="L2811" s="239"/>
      <c r="M2811" s="240"/>
      <c r="N2811" s="241"/>
      <c r="O2811" s="241"/>
      <c r="P2811" s="241"/>
      <c r="Q2811" s="241"/>
      <c r="R2811" s="241"/>
      <c r="S2811" s="241"/>
      <c r="T2811" s="242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3" t="s">
        <v>194</v>
      </c>
      <c r="AU2811" s="243" t="s">
        <v>84</v>
      </c>
      <c r="AV2811" s="13" t="s">
        <v>82</v>
      </c>
      <c r="AW2811" s="13" t="s">
        <v>36</v>
      </c>
      <c r="AX2811" s="13" t="s">
        <v>75</v>
      </c>
      <c r="AY2811" s="243" t="s">
        <v>183</v>
      </c>
    </row>
    <row r="2812" s="14" customFormat="1">
      <c r="A2812" s="14"/>
      <c r="B2812" s="244"/>
      <c r="C2812" s="245"/>
      <c r="D2812" s="235" t="s">
        <v>194</v>
      </c>
      <c r="E2812" s="246" t="s">
        <v>19</v>
      </c>
      <c r="F2812" s="247" t="s">
        <v>2973</v>
      </c>
      <c r="G2812" s="245"/>
      <c r="H2812" s="248">
        <v>6.9279999999999999</v>
      </c>
      <c r="I2812" s="249"/>
      <c r="J2812" s="245"/>
      <c r="K2812" s="245"/>
      <c r="L2812" s="250"/>
      <c r="M2812" s="251"/>
      <c r="N2812" s="252"/>
      <c r="O2812" s="252"/>
      <c r="P2812" s="252"/>
      <c r="Q2812" s="252"/>
      <c r="R2812" s="252"/>
      <c r="S2812" s="252"/>
      <c r="T2812" s="253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4" t="s">
        <v>194</v>
      </c>
      <c r="AU2812" s="254" t="s">
        <v>84</v>
      </c>
      <c r="AV2812" s="14" t="s">
        <v>84</v>
      </c>
      <c r="AW2812" s="14" t="s">
        <v>36</v>
      </c>
      <c r="AX2812" s="14" t="s">
        <v>75</v>
      </c>
      <c r="AY2812" s="254" t="s">
        <v>183</v>
      </c>
    </row>
    <row r="2813" s="13" customFormat="1">
      <c r="A2813" s="13"/>
      <c r="B2813" s="233"/>
      <c r="C2813" s="234"/>
      <c r="D2813" s="235" t="s">
        <v>194</v>
      </c>
      <c r="E2813" s="236" t="s">
        <v>19</v>
      </c>
      <c r="F2813" s="237" t="s">
        <v>2974</v>
      </c>
      <c r="G2813" s="234"/>
      <c r="H2813" s="236" t="s">
        <v>19</v>
      </c>
      <c r="I2813" s="238"/>
      <c r="J2813" s="234"/>
      <c r="K2813" s="234"/>
      <c r="L2813" s="239"/>
      <c r="M2813" s="240"/>
      <c r="N2813" s="241"/>
      <c r="O2813" s="241"/>
      <c r="P2813" s="241"/>
      <c r="Q2813" s="241"/>
      <c r="R2813" s="241"/>
      <c r="S2813" s="241"/>
      <c r="T2813" s="242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3" t="s">
        <v>194</v>
      </c>
      <c r="AU2813" s="243" t="s">
        <v>84</v>
      </c>
      <c r="AV2813" s="13" t="s">
        <v>82</v>
      </c>
      <c r="AW2813" s="13" t="s">
        <v>36</v>
      </c>
      <c r="AX2813" s="13" t="s">
        <v>75</v>
      </c>
      <c r="AY2813" s="243" t="s">
        <v>183</v>
      </c>
    </row>
    <row r="2814" s="13" customFormat="1">
      <c r="A2814" s="13"/>
      <c r="B2814" s="233"/>
      <c r="C2814" s="234"/>
      <c r="D2814" s="235" t="s">
        <v>194</v>
      </c>
      <c r="E2814" s="236" t="s">
        <v>19</v>
      </c>
      <c r="F2814" s="237" t="s">
        <v>188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194</v>
      </c>
      <c r="AU2814" s="243" t="s">
        <v>84</v>
      </c>
      <c r="AV2814" s="13" t="s">
        <v>82</v>
      </c>
      <c r="AW2814" s="13" t="s">
        <v>36</v>
      </c>
      <c r="AX2814" s="13" t="s">
        <v>75</v>
      </c>
      <c r="AY2814" s="243" t="s">
        <v>183</v>
      </c>
    </row>
    <row r="2815" s="14" customFormat="1">
      <c r="A2815" s="14"/>
      <c r="B2815" s="244"/>
      <c r="C2815" s="245"/>
      <c r="D2815" s="235" t="s">
        <v>194</v>
      </c>
      <c r="E2815" s="246" t="s">
        <v>19</v>
      </c>
      <c r="F2815" s="247" t="s">
        <v>2975</v>
      </c>
      <c r="G2815" s="245"/>
      <c r="H2815" s="248">
        <v>13.856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194</v>
      </c>
      <c r="AU2815" s="254" t="s">
        <v>84</v>
      </c>
      <c r="AV2815" s="14" t="s">
        <v>84</v>
      </c>
      <c r="AW2815" s="14" t="s">
        <v>36</v>
      </c>
      <c r="AX2815" s="14" t="s">
        <v>75</v>
      </c>
      <c r="AY2815" s="254" t="s">
        <v>183</v>
      </c>
    </row>
    <row r="2816" s="13" customFormat="1">
      <c r="A2816" s="13"/>
      <c r="B2816" s="233"/>
      <c r="C2816" s="234"/>
      <c r="D2816" s="235" t="s">
        <v>194</v>
      </c>
      <c r="E2816" s="236" t="s">
        <v>19</v>
      </c>
      <c r="F2816" s="237" t="s">
        <v>2976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194</v>
      </c>
      <c r="AU2816" s="243" t="s">
        <v>84</v>
      </c>
      <c r="AV2816" s="13" t="s">
        <v>82</v>
      </c>
      <c r="AW2816" s="13" t="s">
        <v>36</v>
      </c>
      <c r="AX2816" s="13" t="s">
        <v>75</v>
      </c>
      <c r="AY2816" s="243" t="s">
        <v>183</v>
      </c>
    </row>
    <row r="2817" s="13" customFormat="1">
      <c r="A2817" s="13"/>
      <c r="B2817" s="233"/>
      <c r="C2817" s="234"/>
      <c r="D2817" s="235" t="s">
        <v>194</v>
      </c>
      <c r="E2817" s="236" t="s">
        <v>19</v>
      </c>
      <c r="F2817" s="237" t="s">
        <v>188</v>
      </c>
      <c r="G2817" s="234"/>
      <c r="H2817" s="236" t="s">
        <v>19</v>
      </c>
      <c r="I2817" s="238"/>
      <c r="J2817" s="234"/>
      <c r="K2817" s="234"/>
      <c r="L2817" s="239"/>
      <c r="M2817" s="240"/>
      <c r="N2817" s="241"/>
      <c r="O2817" s="241"/>
      <c r="P2817" s="241"/>
      <c r="Q2817" s="241"/>
      <c r="R2817" s="241"/>
      <c r="S2817" s="241"/>
      <c r="T2817" s="242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3" t="s">
        <v>194</v>
      </c>
      <c r="AU2817" s="243" t="s">
        <v>84</v>
      </c>
      <c r="AV2817" s="13" t="s">
        <v>82</v>
      </c>
      <c r="AW2817" s="13" t="s">
        <v>36</v>
      </c>
      <c r="AX2817" s="13" t="s">
        <v>75</v>
      </c>
      <c r="AY2817" s="243" t="s">
        <v>183</v>
      </c>
    </row>
    <row r="2818" s="14" customFormat="1">
      <c r="A2818" s="14"/>
      <c r="B2818" s="244"/>
      <c r="C2818" s="245"/>
      <c r="D2818" s="235" t="s">
        <v>194</v>
      </c>
      <c r="E2818" s="246" t="s">
        <v>19</v>
      </c>
      <c r="F2818" s="247" t="s">
        <v>2973</v>
      </c>
      <c r="G2818" s="245"/>
      <c r="H2818" s="248">
        <v>6.9279999999999999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194</v>
      </c>
      <c r="AU2818" s="254" t="s">
        <v>84</v>
      </c>
      <c r="AV2818" s="14" t="s">
        <v>84</v>
      </c>
      <c r="AW2818" s="14" t="s">
        <v>36</v>
      </c>
      <c r="AX2818" s="14" t="s">
        <v>75</v>
      </c>
      <c r="AY2818" s="254" t="s">
        <v>183</v>
      </c>
    </row>
    <row r="2819" s="13" customFormat="1">
      <c r="A2819" s="13"/>
      <c r="B2819" s="233"/>
      <c r="C2819" s="234"/>
      <c r="D2819" s="235" t="s">
        <v>194</v>
      </c>
      <c r="E2819" s="236" t="s">
        <v>19</v>
      </c>
      <c r="F2819" s="237" t="s">
        <v>2977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194</v>
      </c>
      <c r="AU2819" s="243" t="s">
        <v>84</v>
      </c>
      <c r="AV2819" s="13" t="s">
        <v>82</v>
      </c>
      <c r="AW2819" s="13" t="s">
        <v>36</v>
      </c>
      <c r="AX2819" s="13" t="s">
        <v>75</v>
      </c>
      <c r="AY2819" s="243" t="s">
        <v>183</v>
      </c>
    </row>
    <row r="2820" s="13" customFormat="1">
      <c r="A2820" s="13"/>
      <c r="B2820" s="233"/>
      <c r="C2820" s="234"/>
      <c r="D2820" s="235" t="s">
        <v>194</v>
      </c>
      <c r="E2820" s="236" t="s">
        <v>19</v>
      </c>
      <c r="F2820" s="237" t="s">
        <v>188</v>
      </c>
      <c r="G2820" s="234"/>
      <c r="H2820" s="236" t="s">
        <v>19</v>
      </c>
      <c r="I2820" s="238"/>
      <c r="J2820" s="234"/>
      <c r="K2820" s="234"/>
      <c r="L2820" s="239"/>
      <c r="M2820" s="240"/>
      <c r="N2820" s="241"/>
      <c r="O2820" s="241"/>
      <c r="P2820" s="241"/>
      <c r="Q2820" s="241"/>
      <c r="R2820" s="241"/>
      <c r="S2820" s="241"/>
      <c r="T2820" s="242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3" t="s">
        <v>194</v>
      </c>
      <c r="AU2820" s="243" t="s">
        <v>84</v>
      </c>
      <c r="AV2820" s="13" t="s">
        <v>82</v>
      </c>
      <c r="AW2820" s="13" t="s">
        <v>36</v>
      </c>
      <c r="AX2820" s="13" t="s">
        <v>75</v>
      </c>
      <c r="AY2820" s="243" t="s">
        <v>183</v>
      </c>
    </row>
    <row r="2821" s="14" customFormat="1">
      <c r="A2821" s="14"/>
      <c r="B2821" s="244"/>
      <c r="C2821" s="245"/>
      <c r="D2821" s="235" t="s">
        <v>194</v>
      </c>
      <c r="E2821" s="246" t="s">
        <v>19</v>
      </c>
      <c r="F2821" s="247" t="s">
        <v>2973</v>
      </c>
      <c r="G2821" s="245"/>
      <c r="H2821" s="248">
        <v>6.9279999999999999</v>
      </c>
      <c r="I2821" s="249"/>
      <c r="J2821" s="245"/>
      <c r="K2821" s="245"/>
      <c r="L2821" s="250"/>
      <c r="M2821" s="251"/>
      <c r="N2821" s="252"/>
      <c r="O2821" s="252"/>
      <c r="P2821" s="252"/>
      <c r="Q2821" s="252"/>
      <c r="R2821" s="252"/>
      <c r="S2821" s="252"/>
      <c r="T2821" s="253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4" t="s">
        <v>194</v>
      </c>
      <c r="AU2821" s="254" t="s">
        <v>84</v>
      </c>
      <c r="AV2821" s="14" t="s">
        <v>84</v>
      </c>
      <c r="AW2821" s="14" t="s">
        <v>36</v>
      </c>
      <c r="AX2821" s="14" t="s">
        <v>75</v>
      </c>
      <c r="AY2821" s="254" t="s">
        <v>183</v>
      </c>
    </row>
    <row r="2822" s="13" customFormat="1">
      <c r="A2822" s="13"/>
      <c r="B2822" s="233"/>
      <c r="C2822" s="234"/>
      <c r="D2822" s="235" t="s">
        <v>194</v>
      </c>
      <c r="E2822" s="236" t="s">
        <v>19</v>
      </c>
      <c r="F2822" s="237" t="s">
        <v>2978</v>
      </c>
      <c r="G2822" s="234"/>
      <c r="H2822" s="236" t="s">
        <v>19</v>
      </c>
      <c r="I2822" s="238"/>
      <c r="J2822" s="234"/>
      <c r="K2822" s="234"/>
      <c r="L2822" s="239"/>
      <c r="M2822" s="240"/>
      <c r="N2822" s="241"/>
      <c r="O2822" s="241"/>
      <c r="P2822" s="241"/>
      <c r="Q2822" s="241"/>
      <c r="R2822" s="241"/>
      <c r="S2822" s="241"/>
      <c r="T2822" s="242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3" t="s">
        <v>194</v>
      </c>
      <c r="AU2822" s="243" t="s">
        <v>84</v>
      </c>
      <c r="AV2822" s="13" t="s">
        <v>82</v>
      </c>
      <c r="AW2822" s="13" t="s">
        <v>36</v>
      </c>
      <c r="AX2822" s="13" t="s">
        <v>75</v>
      </c>
      <c r="AY2822" s="243" t="s">
        <v>183</v>
      </c>
    </row>
    <row r="2823" s="13" customFormat="1">
      <c r="A2823" s="13"/>
      <c r="B2823" s="233"/>
      <c r="C2823" s="234"/>
      <c r="D2823" s="235" t="s">
        <v>194</v>
      </c>
      <c r="E2823" s="236" t="s">
        <v>19</v>
      </c>
      <c r="F2823" s="237" t="s">
        <v>188</v>
      </c>
      <c r="G2823" s="234"/>
      <c r="H2823" s="236" t="s">
        <v>19</v>
      </c>
      <c r="I2823" s="238"/>
      <c r="J2823" s="234"/>
      <c r="K2823" s="234"/>
      <c r="L2823" s="239"/>
      <c r="M2823" s="240"/>
      <c r="N2823" s="241"/>
      <c r="O2823" s="241"/>
      <c r="P2823" s="241"/>
      <c r="Q2823" s="241"/>
      <c r="R2823" s="241"/>
      <c r="S2823" s="241"/>
      <c r="T2823" s="242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3" t="s">
        <v>194</v>
      </c>
      <c r="AU2823" s="243" t="s">
        <v>84</v>
      </c>
      <c r="AV2823" s="13" t="s">
        <v>82</v>
      </c>
      <c r="AW2823" s="13" t="s">
        <v>36</v>
      </c>
      <c r="AX2823" s="13" t="s">
        <v>75</v>
      </c>
      <c r="AY2823" s="243" t="s">
        <v>183</v>
      </c>
    </row>
    <row r="2824" s="14" customFormat="1">
      <c r="A2824" s="14"/>
      <c r="B2824" s="244"/>
      <c r="C2824" s="245"/>
      <c r="D2824" s="235" t="s">
        <v>194</v>
      </c>
      <c r="E2824" s="246" t="s">
        <v>19</v>
      </c>
      <c r="F2824" s="247" t="s">
        <v>2973</v>
      </c>
      <c r="G2824" s="245"/>
      <c r="H2824" s="248">
        <v>6.9279999999999999</v>
      </c>
      <c r="I2824" s="249"/>
      <c r="J2824" s="245"/>
      <c r="K2824" s="245"/>
      <c r="L2824" s="250"/>
      <c r="M2824" s="251"/>
      <c r="N2824" s="252"/>
      <c r="O2824" s="252"/>
      <c r="P2824" s="252"/>
      <c r="Q2824" s="252"/>
      <c r="R2824" s="252"/>
      <c r="S2824" s="252"/>
      <c r="T2824" s="253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4" t="s">
        <v>194</v>
      </c>
      <c r="AU2824" s="254" t="s">
        <v>84</v>
      </c>
      <c r="AV2824" s="14" t="s">
        <v>84</v>
      </c>
      <c r="AW2824" s="14" t="s">
        <v>36</v>
      </c>
      <c r="AX2824" s="14" t="s">
        <v>75</v>
      </c>
      <c r="AY2824" s="254" t="s">
        <v>183</v>
      </c>
    </row>
    <row r="2825" s="13" customFormat="1">
      <c r="A2825" s="13"/>
      <c r="B2825" s="233"/>
      <c r="C2825" s="234"/>
      <c r="D2825" s="235" t="s">
        <v>194</v>
      </c>
      <c r="E2825" s="236" t="s">
        <v>19</v>
      </c>
      <c r="F2825" s="237" t="s">
        <v>2979</v>
      </c>
      <c r="G2825" s="234"/>
      <c r="H2825" s="236" t="s">
        <v>19</v>
      </c>
      <c r="I2825" s="238"/>
      <c r="J2825" s="234"/>
      <c r="K2825" s="234"/>
      <c r="L2825" s="239"/>
      <c r="M2825" s="240"/>
      <c r="N2825" s="241"/>
      <c r="O2825" s="241"/>
      <c r="P2825" s="241"/>
      <c r="Q2825" s="241"/>
      <c r="R2825" s="241"/>
      <c r="S2825" s="241"/>
      <c r="T2825" s="242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3" t="s">
        <v>194</v>
      </c>
      <c r="AU2825" s="243" t="s">
        <v>84</v>
      </c>
      <c r="AV2825" s="13" t="s">
        <v>82</v>
      </c>
      <c r="AW2825" s="13" t="s">
        <v>36</v>
      </c>
      <c r="AX2825" s="13" t="s">
        <v>75</v>
      </c>
      <c r="AY2825" s="243" t="s">
        <v>183</v>
      </c>
    </row>
    <row r="2826" s="13" customFormat="1">
      <c r="A2826" s="13"/>
      <c r="B2826" s="233"/>
      <c r="C2826" s="234"/>
      <c r="D2826" s="235" t="s">
        <v>194</v>
      </c>
      <c r="E2826" s="236" t="s">
        <v>19</v>
      </c>
      <c r="F2826" s="237" t="s">
        <v>188</v>
      </c>
      <c r="G2826" s="234"/>
      <c r="H2826" s="236" t="s">
        <v>19</v>
      </c>
      <c r="I2826" s="238"/>
      <c r="J2826" s="234"/>
      <c r="K2826" s="234"/>
      <c r="L2826" s="239"/>
      <c r="M2826" s="240"/>
      <c r="N2826" s="241"/>
      <c r="O2826" s="241"/>
      <c r="P2826" s="241"/>
      <c r="Q2826" s="241"/>
      <c r="R2826" s="241"/>
      <c r="S2826" s="241"/>
      <c r="T2826" s="242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3" t="s">
        <v>194</v>
      </c>
      <c r="AU2826" s="243" t="s">
        <v>84</v>
      </c>
      <c r="AV2826" s="13" t="s">
        <v>82</v>
      </c>
      <c r="AW2826" s="13" t="s">
        <v>36</v>
      </c>
      <c r="AX2826" s="13" t="s">
        <v>75</v>
      </c>
      <c r="AY2826" s="243" t="s">
        <v>183</v>
      </c>
    </row>
    <row r="2827" s="14" customFormat="1">
      <c r="A2827" s="14"/>
      <c r="B2827" s="244"/>
      <c r="C2827" s="245"/>
      <c r="D2827" s="235" t="s">
        <v>194</v>
      </c>
      <c r="E2827" s="246" t="s">
        <v>19</v>
      </c>
      <c r="F2827" s="247" t="s">
        <v>2980</v>
      </c>
      <c r="G2827" s="245"/>
      <c r="H2827" s="248">
        <v>10.055999999999999</v>
      </c>
      <c r="I2827" s="249"/>
      <c r="J2827" s="245"/>
      <c r="K2827" s="245"/>
      <c r="L2827" s="250"/>
      <c r="M2827" s="251"/>
      <c r="N2827" s="252"/>
      <c r="O2827" s="252"/>
      <c r="P2827" s="252"/>
      <c r="Q2827" s="252"/>
      <c r="R2827" s="252"/>
      <c r="S2827" s="252"/>
      <c r="T2827" s="253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4" t="s">
        <v>194</v>
      </c>
      <c r="AU2827" s="254" t="s">
        <v>84</v>
      </c>
      <c r="AV2827" s="14" t="s">
        <v>84</v>
      </c>
      <c r="AW2827" s="14" t="s">
        <v>36</v>
      </c>
      <c r="AX2827" s="14" t="s">
        <v>75</v>
      </c>
      <c r="AY2827" s="254" t="s">
        <v>183</v>
      </c>
    </row>
    <row r="2828" s="13" customFormat="1">
      <c r="A2828" s="13"/>
      <c r="B2828" s="233"/>
      <c r="C2828" s="234"/>
      <c r="D2828" s="235" t="s">
        <v>194</v>
      </c>
      <c r="E2828" s="236" t="s">
        <v>19</v>
      </c>
      <c r="F2828" s="237" t="s">
        <v>2981</v>
      </c>
      <c r="G2828" s="234"/>
      <c r="H2828" s="236" t="s">
        <v>19</v>
      </c>
      <c r="I2828" s="238"/>
      <c r="J2828" s="234"/>
      <c r="K2828" s="234"/>
      <c r="L2828" s="239"/>
      <c r="M2828" s="240"/>
      <c r="N2828" s="241"/>
      <c r="O2828" s="241"/>
      <c r="P2828" s="241"/>
      <c r="Q2828" s="241"/>
      <c r="R2828" s="241"/>
      <c r="S2828" s="241"/>
      <c r="T2828" s="242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3" t="s">
        <v>194</v>
      </c>
      <c r="AU2828" s="243" t="s">
        <v>84</v>
      </c>
      <c r="AV2828" s="13" t="s">
        <v>82</v>
      </c>
      <c r="AW2828" s="13" t="s">
        <v>36</v>
      </c>
      <c r="AX2828" s="13" t="s">
        <v>75</v>
      </c>
      <c r="AY2828" s="243" t="s">
        <v>183</v>
      </c>
    </row>
    <row r="2829" s="13" customFormat="1">
      <c r="A2829" s="13"/>
      <c r="B2829" s="233"/>
      <c r="C2829" s="234"/>
      <c r="D2829" s="235" t="s">
        <v>194</v>
      </c>
      <c r="E2829" s="236" t="s">
        <v>19</v>
      </c>
      <c r="F2829" s="237" t="s">
        <v>188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194</v>
      </c>
      <c r="AU2829" s="243" t="s">
        <v>84</v>
      </c>
      <c r="AV2829" s="13" t="s">
        <v>82</v>
      </c>
      <c r="AW2829" s="13" t="s">
        <v>36</v>
      </c>
      <c r="AX2829" s="13" t="s">
        <v>75</v>
      </c>
      <c r="AY2829" s="243" t="s">
        <v>183</v>
      </c>
    </row>
    <row r="2830" s="14" customFormat="1">
      <c r="A2830" s="14"/>
      <c r="B2830" s="244"/>
      <c r="C2830" s="245"/>
      <c r="D2830" s="235" t="s">
        <v>194</v>
      </c>
      <c r="E2830" s="246" t="s">
        <v>19</v>
      </c>
      <c r="F2830" s="247" t="s">
        <v>2982</v>
      </c>
      <c r="G2830" s="245"/>
      <c r="H2830" s="248">
        <v>9.0879999999999992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194</v>
      </c>
      <c r="AU2830" s="254" t="s">
        <v>84</v>
      </c>
      <c r="AV2830" s="14" t="s">
        <v>84</v>
      </c>
      <c r="AW2830" s="14" t="s">
        <v>36</v>
      </c>
      <c r="AX2830" s="14" t="s">
        <v>75</v>
      </c>
      <c r="AY2830" s="254" t="s">
        <v>183</v>
      </c>
    </row>
    <row r="2831" s="13" customFormat="1">
      <c r="A2831" s="13"/>
      <c r="B2831" s="233"/>
      <c r="C2831" s="234"/>
      <c r="D2831" s="235" t="s">
        <v>194</v>
      </c>
      <c r="E2831" s="236" t="s">
        <v>19</v>
      </c>
      <c r="F2831" s="237" t="s">
        <v>2983</v>
      </c>
      <c r="G2831" s="234"/>
      <c r="H2831" s="236" t="s">
        <v>19</v>
      </c>
      <c r="I2831" s="238"/>
      <c r="J2831" s="234"/>
      <c r="K2831" s="234"/>
      <c r="L2831" s="239"/>
      <c r="M2831" s="240"/>
      <c r="N2831" s="241"/>
      <c r="O2831" s="241"/>
      <c r="P2831" s="241"/>
      <c r="Q2831" s="241"/>
      <c r="R2831" s="241"/>
      <c r="S2831" s="241"/>
      <c r="T2831" s="242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3" t="s">
        <v>194</v>
      </c>
      <c r="AU2831" s="243" t="s">
        <v>84</v>
      </c>
      <c r="AV2831" s="13" t="s">
        <v>82</v>
      </c>
      <c r="AW2831" s="13" t="s">
        <v>36</v>
      </c>
      <c r="AX2831" s="13" t="s">
        <v>75</v>
      </c>
      <c r="AY2831" s="243" t="s">
        <v>183</v>
      </c>
    </row>
    <row r="2832" s="13" customFormat="1">
      <c r="A2832" s="13"/>
      <c r="B2832" s="233"/>
      <c r="C2832" s="234"/>
      <c r="D2832" s="235" t="s">
        <v>194</v>
      </c>
      <c r="E2832" s="236" t="s">
        <v>19</v>
      </c>
      <c r="F2832" s="237" t="s">
        <v>188</v>
      </c>
      <c r="G2832" s="234"/>
      <c r="H2832" s="236" t="s">
        <v>19</v>
      </c>
      <c r="I2832" s="238"/>
      <c r="J2832" s="234"/>
      <c r="K2832" s="234"/>
      <c r="L2832" s="239"/>
      <c r="M2832" s="240"/>
      <c r="N2832" s="241"/>
      <c r="O2832" s="241"/>
      <c r="P2832" s="241"/>
      <c r="Q2832" s="241"/>
      <c r="R2832" s="241"/>
      <c r="S2832" s="241"/>
      <c r="T2832" s="242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3" t="s">
        <v>194</v>
      </c>
      <c r="AU2832" s="243" t="s">
        <v>84</v>
      </c>
      <c r="AV2832" s="13" t="s">
        <v>82</v>
      </c>
      <c r="AW2832" s="13" t="s">
        <v>36</v>
      </c>
      <c r="AX2832" s="13" t="s">
        <v>75</v>
      </c>
      <c r="AY2832" s="243" t="s">
        <v>183</v>
      </c>
    </row>
    <row r="2833" s="14" customFormat="1">
      <c r="A2833" s="14"/>
      <c r="B2833" s="244"/>
      <c r="C2833" s="245"/>
      <c r="D2833" s="235" t="s">
        <v>194</v>
      </c>
      <c r="E2833" s="246" t="s">
        <v>19</v>
      </c>
      <c r="F2833" s="247" t="s">
        <v>2982</v>
      </c>
      <c r="G2833" s="245"/>
      <c r="H2833" s="248">
        <v>9.0879999999999992</v>
      </c>
      <c r="I2833" s="249"/>
      <c r="J2833" s="245"/>
      <c r="K2833" s="245"/>
      <c r="L2833" s="250"/>
      <c r="M2833" s="251"/>
      <c r="N2833" s="252"/>
      <c r="O2833" s="252"/>
      <c r="P2833" s="252"/>
      <c r="Q2833" s="252"/>
      <c r="R2833" s="252"/>
      <c r="S2833" s="252"/>
      <c r="T2833" s="253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4" t="s">
        <v>194</v>
      </c>
      <c r="AU2833" s="254" t="s">
        <v>84</v>
      </c>
      <c r="AV2833" s="14" t="s">
        <v>84</v>
      </c>
      <c r="AW2833" s="14" t="s">
        <v>36</v>
      </c>
      <c r="AX2833" s="14" t="s">
        <v>75</v>
      </c>
      <c r="AY2833" s="254" t="s">
        <v>183</v>
      </c>
    </row>
    <row r="2834" s="13" customFormat="1">
      <c r="A2834" s="13"/>
      <c r="B2834" s="233"/>
      <c r="C2834" s="234"/>
      <c r="D2834" s="235" t="s">
        <v>194</v>
      </c>
      <c r="E2834" s="236" t="s">
        <v>19</v>
      </c>
      <c r="F2834" s="237" t="s">
        <v>2984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194</v>
      </c>
      <c r="AU2834" s="243" t="s">
        <v>84</v>
      </c>
      <c r="AV2834" s="13" t="s">
        <v>82</v>
      </c>
      <c r="AW2834" s="13" t="s">
        <v>36</v>
      </c>
      <c r="AX2834" s="13" t="s">
        <v>75</v>
      </c>
      <c r="AY2834" s="243" t="s">
        <v>183</v>
      </c>
    </row>
    <row r="2835" s="13" customFormat="1">
      <c r="A2835" s="13"/>
      <c r="B2835" s="233"/>
      <c r="C2835" s="234"/>
      <c r="D2835" s="235" t="s">
        <v>194</v>
      </c>
      <c r="E2835" s="236" t="s">
        <v>19</v>
      </c>
      <c r="F2835" s="237" t="s">
        <v>188</v>
      </c>
      <c r="G2835" s="234"/>
      <c r="H2835" s="236" t="s">
        <v>19</v>
      </c>
      <c r="I2835" s="238"/>
      <c r="J2835" s="234"/>
      <c r="K2835" s="234"/>
      <c r="L2835" s="239"/>
      <c r="M2835" s="240"/>
      <c r="N2835" s="241"/>
      <c r="O2835" s="241"/>
      <c r="P2835" s="241"/>
      <c r="Q2835" s="241"/>
      <c r="R2835" s="241"/>
      <c r="S2835" s="241"/>
      <c r="T2835" s="242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3" t="s">
        <v>194</v>
      </c>
      <c r="AU2835" s="243" t="s">
        <v>84</v>
      </c>
      <c r="AV2835" s="13" t="s">
        <v>82</v>
      </c>
      <c r="AW2835" s="13" t="s">
        <v>36</v>
      </c>
      <c r="AX2835" s="13" t="s">
        <v>75</v>
      </c>
      <c r="AY2835" s="243" t="s">
        <v>183</v>
      </c>
    </row>
    <row r="2836" s="14" customFormat="1">
      <c r="A2836" s="14"/>
      <c r="B2836" s="244"/>
      <c r="C2836" s="245"/>
      <c r="D2836" s="235" t="s">
        <v>194</v>
      </c>
      <c r="E2836" s="246" t="s">
        <v>19</v>
      </c>
      <c r="F2836" s="247" t="s">
        <v>2985</v>
      </c>
      <c r="G2836" s="245"/>
      <c r="H2836" s="248">
        <v>8.4320000000000004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194</v>
      </c>
      <c r="AU2836" s="254" t="s">
        <v>84</v>
      </c>
      <c r="AV2836" s="14" t="s">
        <v>84</v>
      </c>
      <c r="AW2836" s="14" t="s">
        <v>36</v>
      </c>
      <c r="AX2836" s="14" t="s">
        <v>75</v>
      </c>
      <c r="AY2836" s="254" t="s">
        <v>183</v>
      </c>
    </row>
    <row r="2837" s="13" customFormat="1">
      <c r="A2837" s="13"/>
      <c r="B2837" s="233"/>
      <c r="C2837" s="234"/>
      <c r="D2837" s="235" t="s">
        <v>194</v>
      </c>
      <c r="E2837" s="236" t="s">
        <v>19</v>
      </c>
      <c r="F2837" s="237" t="s">
        <v>2986</v>
      </c>
      <c r="G2837" s="234"/>
      <c r="H2837" s="236" t="s">
        <v>19</v>
      </c>
      <c r="I2837" s="238"/>
      <c r="J2837" s="234"/>
      <c r="K2837" s="234"/>
      <c r="L2837" s="239"/>
      <c r="M2837" s="240"/>
      <c r="N2837" s="241"/>
      <c r="O2837" s="241"/>
      <c r="P2837" s="241"/>
      <c r="Q2837" s="241"/>
      <c r="R2837" s="241"/>
      <c r="S2837" s="241"/>
      <c r="T2837" s="242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3" t="s">
        <v>194</v>
      </c>
      <c r="AU2837" s="243" t="s">
        <v>84</v>
      </c>
      <c r="AV2837" s="13" t="s">
        <v>82</v>
      </c>
      <c r="AW2837" s="13" t="s">
        <v>36</v>
      </c>
      <c r="AX2837" s="13" t="s">
        <v>75</v>
      </c>
      <c r="AY2837" s="243" t="s">
        <v>183</v>
      </c>
    </row>
    <row r="2838" s="13" customFormat="1">
      <c r="A2838" s="13"/>
      <c r="B2838" s="233"/>
      <c r="C2838" s="234"/>
      <c r="D2838" s="235" t="s">
        <v>194</v>
      </c>
      <c r="E2838" s="236" t="s">
        <v>19</v>
      </c>
      <c r="F2838" s="237" t="s">
        <v>188</v>
      </c>
      <c r="G2838" s="234"/>
      <c r="H2838" s="236" t="s">
        <v>19</v>
      </c>
      <c r="I2838" s="238"/>
      <c r="J2838" s="234"/>
      <c r="K2838" s="234"/>
      <c r="L2838" s="239"/>
      <c r="M2838" s="240"/>
      <c r="N2838" s="241"/>
      <c r="O2838" s="241"/>
      <c r="P2838" s="241"/>
      <c r="Q2838" s="241"/>
      <c r="R2838" s="241"/>
      <c r="S2838" s="241"/>
      <c r="T2838" s="242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3" t="s">
        <v>194</v>
      </c>
      <c r="AU2838" s="243" t="s">
        <v>84</v>
      </c>
      <c r="AV2838" s="13" t="s">
        <v>82</v>
      </c>
      <c r="AW2838" s="13" t="s">
        <v>36</v>
      </c>
      <c r="AX2838" s="13" t="s">
        <v>75</v>
      </c>
      <c r="AY2838" s="243" t="s">
        <v>183</v>
      </c>
    </row>
    <row r="2839" s="14" customFormat="1">
      <c r="A2839" s="14"/>
      <c r="B2839" s="244"/>
      <c r="C2839" s="245"/>
      <c r="D2839" s="235" t="s">
        <v>194</v>
      </c>
      <c r="E2839" s="246" t="s">
        <v>19</v>
      </c>
      <c r="F2839" s="247" t="s">
        <v>2987</v>
      </c>
      <c r="G2839" s="245"/>
      <c r="H2839" s="248">
        <v>7.4720000000000004</v>
      </c>
      <c r="I2839" s="249"/>
      <c r="J2839" s="245"/>
      <c r="K2839" s="245"/>
      <c r="L2839" s="250"/>
      <c r="M2839" s="251"/>
      <c r="N2839" s="252"/>
      <c r="O2839" s="252"/>
      <c r="P2839" s="252"/>
      <c r="Q2839" s="252"/>
      <c r="R2839" s="252"/>
      <c r="S2839" s="252"/>
      <c r="T2839" s="253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4" t="s">
        <v>194</v>
      </c>
      <c r="AU2839" s="254" t="s">
        <v>84</v>
      </c>
      <c r="AV2839" s="14" t="s">
        <v>84</v>
      </c>
      <c r="AW2839" s="14" t="s">
        <v>36</v>
      </c>
      <c r="AX2839" s="14" t="s">
        <v>75</v>
      </c>
      <c r="AY2839" s="254" t="s">
        <v>183</v>
      </c>
    </row>
    <row r="2840" s="13" customFormat="1">
      <c r="A2840" s="13"/>
      <c r="B2840" s="233"/>
      <c r="C2840" s="234"/>
      <c r="D2840" s="235" t="s">
        <v>194</v>
      </c>
      <c r="E2840" s="236" t="s">
        <v>19</v>
      </c>
      <c r="F2840" s="237" t="s">
        <v>2988</v>
      </c>
      <c r="G2840" s="234"/>
      <c r="H2840" s="236" t="s">
        <v>19</v>
      </c>
      <c r="I2840" s="238"/>
      <c r="J2840" s="234"/>
      <c r="K2840" s="234"/>
      <c r="L2840" s="239"/>
      <c r="M2840" s="240"/>
      <c r="N2840" s="241"/>
      <c r="O2840" s="241"/>
      <c r="P2840" s="241"/>
      <c r="Q2840" s="241"/>
      <c r="R2840" s="241"/>
      <c r="S2840" s="241"/>
      <c r="T2840" s="242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3" t="s">
        <v>194</v>
      </c>
      <c r="AU2840" s="243" t="s">
        <v>84</v>
      </c>
      <c r="AV2840" s="13" t="s">
        <v>82</v>
      </c>
      <c r="AW2840" s="13" t="s">
        <v>36</v>
      </c>
      <c r="AX2840" s="13" t="s">
        <v>75</v>
      </c>
      <c r="AY2840" s="243" t="s">
        <v>183</v>
      </c>
    </row>
    <row r="2841" s="13" customFormat="1">
      <c r="A2841" s="13"/>
      <c r="B2841" s="233"/>
      <c r="C2841" s="234"/>
      <c r="D2841" s="235" t="s">
        <v>194</v>
      </c>
      <c r="E2841" s="236" t="s">
        <v>19</v>
      </c>
      <c r="F2841" s="237" t="s">
        <v>188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194</v>
      </c>
      <c r="AU2841" s="243" t="s">
        <v>84</v>
      </c>
      <c r="AV2841" s="13" t="s">
        <v>82</v>
      </c>
      <c r="AW2841" s="13" t="s">
        <v>36</v>
      </c>
      <c r="AX2841" s="13" t="s">
        <v>75</v>
      </c>
      <c r="AY2841" s="243" t="s">
        <v>183</v>
      </c>
    </row>
    <row r="2842" s="14" customFormat="1">
      <c r="A2842" s="14"/>
      <c r="B2842" s="244"/>
      <c r="C2842" s="245"/>
      <c r="D2842" s="235" t="s">
        <v>194</v>
      </c>
      <c r="E2842" s="246" t="s">
        <v>19</v>
      </c>
      <c r="F2842" s="247" t="s">
        <v>2989</v>
      </c>
      <c r="G2842" s="245"/>
      <c r="H2842" s="248">
        <v>11.016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194</v>
      </c>
      <c r="AU2842" s="254" t="s">
        <v>84</v>
      </c>
      <c r="AV2842" s="14" t="s">
        <v>84</v>
      </c>
      <c r="AW2842" s="14" t="s">
        <v>36</v>
      </c>
      <c r="AX2842" s="14" t="s">
        <v>75</v>
      </c>
      <c r="AY2842" s="254" t="s">
        <v>183</v>
      </c>
    </row>
    <row r="2843" s="13" customFormat="1">
      <c r="A2843" s="13"/>
      <c r="B2843" s="233"/>
      <c r="C2843" s="234"/>
      <c r="D2843" s="235" t="s">
        <v>194</v>
      </c>
      <c r="E2843" s="236" t="s">
        <v>19</v>
      </c>
      <c r="F2843" s="237" t="s">
        <v>2990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194</v>
      </c>
      <c r="AU2843" s="243" t="s">
        <v>84</v>
      </c>
      <c r="AV2843" s="13" t="s">
        <v>82</v>
      </c>
      <c r="AW2843" s="13" t="s">
        <v>36</v>
      </c>
      <c r="AX2843" s="13" t="s">
        <v>75</v>
      </c>
      <c r="AY2843" s="243" t="s">
        <v>183</v>
      </c>
    </row>
    <row r="2844" s="13" customFormat="1">
      <c r="A2844" s="13"/>
      <c r="B2844" s="233"/>
      <c r="C2844" s="234"/>
      <c r="D2844" s="235" t="s">
        <v>194</v>
      </c>
      <c r="E2844" s="236" t="s">
        <v>19</v>
      </c>
      <c r="F2844" s="237" t="s">
        <v>188</v>
      </c>
      <c r="G2844" s="234"/>
      <c r="H2844" s="236" t="s">
        <v>19</v>
      </c>
      <c r="I2844" s="238"/>
      <c r="J2844" s="234"/>
      <c r="K2844" s="234"/>
      <c r="L2844" s="239"/>
      <c r="M2844" s="240"/>
      <c r="N2844" s="241"/>
      <c r="O2844" s="241"/>
      <c r="P2844" s="241"/>
      <c r="Q2844" s="241"/>
      <c r="R2844" s="241"/>
      <c r="S2844" s="241"/>
      <c r="T2844" s="242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3" t="s">
        <v>194</v>
      </c>
      <c r="AU2844" s="243" t="s">
        <v>84</v>
      </c>
      <c r="AV2844" s="13" t="s">
        <v>82</v>
      </c>
      <c r="AW2844" s="13" t="s">
        <v>36</v>
      </c>
      <c r="AX2844" s="13" t="s">
        <v>75</v>
      </c>
      <c r="AY2844" s="243" t="s">
        <v>183</v>
      </c>
    </row>
    <row r="2845" s="14" customFormat="1">
      <c r="A2845" s="14"/>
      <c r="B2845" s="244"/>
      <c r="C2845" s="245"/>
      <c r="D2845" s="235" t="s">
        <v>194</v>
      </c>
      <c r="E2845" s="246" t="s">
        <v>19</v>
      </c>
      <c r="F2845" s="247" t="s">
        <v>2991</v>
      </c>
      <c r="G2845" s="245"/>
      <c r="H2845" s="248">
        <v>10.048</v>
      </c>
      <c r="I2845" s="249"/>
      <c r="J2845" s="245"/>
      <c r="K2845" s="245"/>
      <c r="L2845" s="250"/>
      <c r="M2845" s="251"/>
      <c r="N2845" s="252"/>
      <c r="O2845" s="252"/>
      <c r="P2845" s="252"/>
      <c r="Q2845" s="252"/>
      <c r="R2845" s="252"/>
      <c r="S2845" s="252"/>
      <c r="T2845" s="253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4" t="s">
        <v>194</v>
      </c>
      <c r="AU2845" s="254" t="s">
        <v>84</v>
      </c>
      <c r="AV2845" s="14" t="s">
        <v>84</v>
      </c>
      <c r="AW2845" s="14" t="s">
        <v>36</v>
      </c>
      <c r="AX2845" s="14" t="s">
        <v>75</v>
      </c>
      <c r="AY2845" s="254" t="s">
        <v>183</v>
      </c>
    </row>
    <row r="2846" s="13" customFormat="1">
      <c r="A2846" s="13"/>
      <c r="B2846" s="233"/>
      <c r="C2846" s="234"/>
      <c r="D2846" s="235" t="s">
        <v>194</v>
      </c>
      <c r="E2846" s="236" t="s">
        <v>19</v>
      </c>
      <c r="F2846" s="237" t="s">
        <v>2992</v>
      </c>
      <c r="G2846" s="234"/>
      <c r="H2846" s="236" t="s">
        <v>19</v>
      </c>
      <c r="I2846" s="238"/>
      <c r="J2846" s="234"/>
      <c r="K2846" s="234"/>
      <c r="L2846" s="239"/>
      <c r="M2846" s="240"/>
      <c r="N2846" s="241"/>
      <c r="O2846" s="241"/>
      <c r="P2846" s="241"/>
      <c r="Q2846" s="241"/>
      <c r="R2846" s="241"/>
      <c r="S2846" s="241"/>
      <c r="T2846" s="242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3" t="s">
        <v>194</v>
      </c>
      <c r="AU2846" s="243" t="s">
        <v>84</v>
      </c>
      <c r="AV2846" s="13" t="s">
        <v>82</v>
      </c>
      <c r="AW2846" s="13" t="s">
        <v>36</v>
      </c>
      <c r="AX2846" s="13" t="s">
        <v>75</v>
      </c>
      <c r="AY2846" s="243" t="s">
        <v>183</v>
      </c>
    </row>
    <row r="2847" s="13" customFormat="1">
      <c r="A2847" s="13"/>
      <c r="B2847" s="233"/>
      <c r="C2847" s="234"/>
      <c r="D2847" s="235" t="s">
        <v>194</v>
      </c>
      <c r="E2847" s="236" t="s">
        <v>19</v>
      </c>
      <c r="F2847" s="237" t="s">
        <v>188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194</v>
      </c>
      <c r="AU2847" s="243" t="s">
        <v>84</v>
      </c>
      <c r="AV2847" s="13" t="s">
        <v>82</v>
      </c>
      <c r="AW2847" s="13" t="s">
        <v>36</v>
      </c>
      <c r="AX2847" s="13" t="s">
        <v>75</v>
      </c>
      <c r="AY2847" s="243" t="s">
        <v>183</v>
      </c>
    </row>
    <row r="2848" s="14" customFormat="1">
      <c r="A2848" s="14"/>
      <c r="B2848" s="244"/>
      <c r="C2848" s="245"/>
      <c r="D2848" s="235" t="s">
        <v>194</v>
      </c>
      <c r="E2848" s="246" t="s">
        <v>19</v>
      </c>
      <c r="F2848" s="247" t="s">
        <v>2991</v>
      </c>
      <c r="G2848" s="245"/>
      <c r="H2848" s="248">
        <v>10.048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194</v>
      </c>
      <c r="AU2848" s="254" t="s">
        <v>84</v>
      </c>
      <c r="AV2848" s="14" t="s">
        <v>84</v>
      </c>
      <c r="AW2848" s="14" t="s">
        <v>36</v>
      </c>
      <c r="AX2848" s="14" t="s">
        <v>75</v>
      </c>
      <c r="AY2848" s="254" t="s">
        <v>183</v>
      </c>
    </row>
    <row r="2849" s="13" customFormat="1">
      <c r="A2849" s="13"/>
      <c r="B2849" s="233"/>
      <c r="C2849" s="234"/>
      <c r="D2849" s="235" t="s">
        <v>194</v>
      </c>
      <c r="E2849" s="236" t="s">
        <v>19</v>
      </c>
      <c r="F2849" s="237" t="s">
        <v>2993</v>
      </c>
      <c r="G2849" s="234"/>
      <c r="H2849" s="236" t="s">
        <v>19</v>
      </c>
      <c r="I2849" s="238"/>
      <c r="J2849" s="234"/>
      <c r="K2849" s="234"/>
      <c r="L2849" s="239"/>
      <c r="M2849" s="240"/>
      <c r="N2849" s="241"/>
      <c r="O2849" s="241"/>
      <c r="P2849" s="241"/>
      <c r="Q2849" s="241"/>
      <c r="R2849" s="241"/>
      <c r="S2849" s="241"/>
      <c r="T2849" s="242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3" t="s">
        <v>194</v>
      </c>
      <c r="AU2849" s="243" t="s">
        <v>84</v>
      </c>
      <c r="AV2849" s="13" t="s">
        <v>82</v>
      </c>
      <c r="AW2849" s="13" t="s">
        <v>36</v>
      </c>
      <c r="AX2849" s="13" t="s">
        <v>75</v>
      </c>
      <c r="AY2849" s="243" t="s">
        <v>183</v>
      </c>
    </row>
    <row r="2850" s="13" customFormat="1">
      <c r="A2850" s="13"/>
      <c r="B2850" s="233"/>
      <c r="C2850" s="234"/>
      <c r="D2850" s="235" t="s">
        <v>194</v>
      </c>
      <c r="E2850" s="236" t="s">
        <v>19</v>
      </c>
      <c r="F2850" s="237" t="s">
        <v>188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194</v>
      </c>
      <c r="AU2850" s="243" t="s">
        <v>84</v>
      </c>
      <c r="AV2850" s="13" t="s">
        <v>82</v>
      </c>
      <c r="AW2850" s="13" t="s">
        <v>36</v>
      </c>
      <c r="AX2850" s="13" t="s">
        <v>75</v>
      </c>
      <c r="AY2850" s="243" t="s">
        <v>183</v>
      </c>
    </row>
    <row r="2851" s="14" customFormat="1">
      <c r="A2851" s="14"/>
      <c r="B2851" s="244"/>
      <c r="C2851" s="245"/>
      <c r="D2851" s="235" t="s">
        <v>194</v>
      </c>
      <c r="E2851" s="246" t="s">
        <v>19</v>
      </c>
      <c r="F2851" s="247" t="s">
        <v>2985</v>
      </c>
      <c r="G2851" s="245"/>
      <c r="H2851" s="248">
        <v>8.4320000000000004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194</v>
      </c>
      <c r="AU2851" s="254" t="s">
        <v>84</v>
      </c>
      <c r="AV2851" s="14" t="s">
        <v>84</v>
      </c>
      <c r="AW2851" s="14" t="s">
        <v>36</v>
      </c>
      <c r="AX2851" s="14" t="s">
        <v>75</v>
      </c>
      <c r="AY2851" s="254" t="s">
        <v>183</v>
      </c>
    </row>
    <row r="2852" s="13" customFormat="1">
      <c r="A2852" s="13"/>
      <c r="B2852" s="233"/>
      <c r="C2852" s="234"/>
      <c r="D2852" s="235" t="s">
        <v>194</v>
      </c>
      <c r="E2852" s="236" t="s">
        <v>19</v>
      </c>
      <c r="F2852" s="237" t="s">
        <v>2994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194</v>
      </c>
      <c r="AU2852" s="243" t="s">
        <v>84</v>
      </c>
      <c r="AV2852" s="13" t="s">
        <v>82</v>
      </c>
      <c r="AW2852" s="13" t="s">
        <v>36</v>
      </c>
      <c r="AX2852" s="13" t="s">
        <v>75</v>
      </c>
      <c r="AY2852" s="243" t="s">
        <v>183</v>
      </c>
    </row>
    <row r="2853" s="13" customFormat="1">
      <c r="A2853" s="13"/>
      <c r="B2853" s="233"/>
      <c r="C2853" s="234"/>
      <c r="D2853" s="235" t="s">
        <v>194</v>
      </c>
      <c r="E2853" s="236" t="s">
        <v>19</v>
      </c>
      <c r="F2853" s="237" t="s">
        <v>188</v>
      </c>
      <c r="G2853" s="234"/>
      <c r="H2853" s="236" t="s">
        <v>19</v>
      </c>
      <c r="I2853" s="238"/>
      <c r="J2853" s="234"/>
      <c r="K2853" s="234"/>
      <c r="L2853" s="239"/>
      <c r="M2853" s="240"/>
      <c r="N2853" s="241"/>
      <c r="O2853" s="241"/>
      <c r="P2853" s="241"/>
      <c r="Q2853" s="241"/>
      <c r="R2853" s="241"/>
      <c r="S2853" s="241"/>
      <c r="T2853" s="242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3" t="s">
        <v>194</v>
      </c>
      <c r="AU2853" s="243" t="s">
        <v>84</v>
      </c>
      <c r="AV2853" s="13" t="s">
        <v>82</v>
      </c>
      <c r="AW2853" s="13" t="s">
        <v>36</v>
      </c>
      <c r="AX2853" s="13" t="s">
        <v>75</v>
      </c>
      <c r="AY2853" s="243" t="s">
        <v>183</v>
      </c>
    </row>
    <row r="2854" s="14" customFormat="1">
      <c r="A2854" s="14"/>
      <c r="B2854" s="244"/>
      <c r="C2854" s="245"/>
      <c r="D2854" s="235" t="s">
        <v>194</v>
      </c>
      <c r="E2854" s="246" t="s">
        <v>19</v>
      </c>
      <c r="F2854" s="247" t="s">
        <v>2985</v>
      </c>
      <c r="G2854" s="245"/>
      <c r="H2854" s="248">
        <v>8.4320000000000004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194</v>
      </c>
      <c r="AU2854" s="254" t="s">
        <v>84</v>
      </c>
      <c r="AV2854" s="14" t="s">
        <v>84</v>
      </c>
      <c r="AW2854" s="14" t="s">
        <v>36</v>
      </c>
      <c r="AX2854" s="14" t="s">
        <v>75</v>
      </c>
      <c r="AY2854" s="254" t="s">
        <v>183</v>
      </c>
    </row>
    <row r="2855" s="13" customFormat="1">
      <c r="A2855" s="13"/>
      <c r="B2855" s="233"/>
      <c r="C2855" s="234"/>
      <c r="D2855" s="235" t="s">
        <v>194</v>
      </c>
      <c r="E2855" s="236" t="s">
        <v>19</v>
      </c>
      <c r="F2855" s="237" t="s">
        <v>2995</v>
      </c>
      <c r="G2855" s="234"/>
      <c r="H2855" s="236" t="s">
        <v>19</v>
      </c>
      <c r="I2855" s="238"/>
      <c r="J2855" s="234"/>
      <c r="K2855" s="234"/>
      <c r="L2855" s="239"/>
      <c r="M2855" s="240"/>
      <c r="N2855" s="241"/>
      <c r="O2855" s="241"/>
      <c r="P2855" s="241"/>
      <c r="Q2855" s="241"/>
      <c r="R2855" s="241"/>
      <c r="S2855" s="241"/>
      <c r="T2855" s="242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3" t="s">
        <v>194</v>
      </c>
      <c r="AU2855" s="243" t="s">
        <v>84</v>
      </c>
      <c r="AV2855" s="13" t="s">
        <v>82</v>
      </c>
      <c r="AW2855" s="13" t="s">
        <v>36</v>
      </c>
      <c r="AX2855" s="13" t="s">
        <v>75</v>
      </c>
      <c r="AY2855" s="243" t="s">
        <v>183</v>
      </c>
    </row>
    <row r="2856" s="13" customFormat="1">
      <c r="A2856" s="13"/>
      <c r="B2856" s="233"/>
      <c r="C2856" s="234"/>
      <c r="D2856" s="235" t="s">
        <v>194</v>
      </c>
      <c r="E2856" s="236" t="s">
        <v>19</v>
      </c>
      <c r="F2856" s="237" t="s">
        <v>188</v>
      </c>
      <c r="G2856" s="234"/>
      <c r="H2856" s="236" t="s">
        <v>19</v>
      </c>
      <c r="I2856" s="238"/>
      <c r="J2856" s="234"/>
      <c r="K2856" s="234"/>
      <c r="L2856" s="239"/>
      <c r="M2856" s="240"/>
      <c r="N2856" s="241"/>
      <c r="O2856" s="241"/>
      <c r="P2856" s="241"/>
      <c r="Q2856" s="241"/>
      <c r="R2856" s="241"/>
      <c r="S2856" s="241"/>
      <c r="T2856" s="242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3" t="s">
        <v>194</v>
      </c>
      <c r="AU2856" s="243" t="s">
        <v>84</v>
      </c>
      <c r="AV2856" s="13" t="s">
        <v>82</v>
      </c>
      <c r="AW2856" s="13" t="s">
        <v>36</v>
      </c>
      <c r="AX2856" s="13" t="s">
        <v>75</v>
      </c>
      <c r="AY2856" s="243" t="s">
        <v>183</v>
      </c>
    </row>
    <row r="2857" s="14" customFormat="1">
      <c r="A2857" s="14"/>
      <c r="B2857" s="244"/>
      <c r="C2857" s="245"/>
      <c r="D2857" s="235" t="s">
        <v>194</v>
      </c>
      <c r="E2857" s="246" t="s">
        <v>19</v>
      </c>
      <c r="F2857" s="247" t="s">
        <v>2996</v>
      </c>
      <c r="G2857" s="245"/>
      <c r="H2857" s="248">
        <v>15.417999999999999</v>
      </c>
      <c r="I2857" s="249"/>
      <c r="J2857" s="245"/>
      <c r="K2857" s="245"/>
      <c r="L2857" s="250"/>
      <c r="M2857" s="251"/>
      <c r="N2857" s="252"/>
      <c r="O2857" s="252"/>
      <c r="P2857" s="252"/>
      <c r="Q2857" s="252"/>
      <c r="R2857" s="252"/>
      <c r="S2857" s="252"/>
      <c r="T2857" s="253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4" t="s">
        <v>194</v>
      </c>
      <c r="AU2857" s="254" t="s">
        <v>84</v>
      </c>
      <c r="AV2857" s="14" t="s">
        <v>84</v>
      </c>
      <c r="AW2857" s="14" t="s">
        <v>36</v>
      </c>
      <c r="AX2857" s="14" t="s">
        <v>75</v>
      </c>
      <c r="AY2857" s="254" t="s">
        <v>183</v>
      </c>
    </row>
    <row r="2858" s="13" customFormat="1">
      <c r="A2858" s="13"/>
      <c r="B2858" s="233"/>
      <c r="C2858" s="234"/>
      <c r="D2858" s="235" t="s">
        <v>194</v>
      </c>
      <c r="E2858" s="236" t="s">
        <v>19</v>
      </c>
      <c r="F2858" s="237" t="s">
        <v>2997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194</v>
      </c>
      <c r="AU2858" s="243" t="s">
        <v>84</v>
      </c>
      <c r="AV2858" s="13" t="s">
        <v>82</v>
      </c>
      <c r="AW2858" s="13" t="s">
        <v>36</v>
      </c>
      <c r="AX2858" s="13" t="s">
        <v>75</v>
      </c>
      <c r="AY2858" s="243" t="s">
        <v>183</v>
      </c>
    </row>
    <row r="2859" s="13" customFormat="1">
      <c r="A2859" s="13"/>
      <c r="B2859" s="233"/>
      <c r="C2859" s="234"/>
      <c r="D2859" s="235" t="s">
        <v>194</v>
      </c>
      <c r="E2859" s="236" t="s">
        <v>19</v>
      </c>
      <c r="F2859" s="237" t="s">
        <v>188</v>
      </c>
      <c r="G2859" s="234"/>
      <c r="H2859" s="236" t="s">
        <v>19</v>
      </c>
      <c r="I2859" s="238"/>
      <c r="J2859" s="234"/>
      <c r="K2859" s="234"/>
      <c r="L2859" s="239"/>
      <c r="M2859" s="240"/>
      <c r="N2859" s="241"/>
      <c r="O2859" s="241"/>
      <c r="P2859" s="241"/>
      <c r="Q2859" s="241"/>
      <c r="R2859" s="241"/>
      <c r="S2859" s="241"/>
      <c r="T2859" s="242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3" t="s">
        <v>194</v>
      </c>
      <c r="AU2859" s="243" t="s">
        <v>84</v>
      </c>
      <c r="AV2859" s="13" t="s">
        <v>82</v>
      </c>
      <c r="AW2859" s="13" t="s">
        <v>36</v>
      </c>
      <c r="AX2859" s="13" t="s">
        <v>75</v>
      </c>
      <c r="AY2859" s="243" t="s">
        <v>183</v>
      </c>
    </row>
    <row r="2860" s="14" customFormat="1">
      <c r="A2860" s="14"/>
      <c r="B2860" s="244"/>
      <c r="C2860" s="245"/>
      <c r="D2860" s="235" t="s">
        <v>194</v>
      </c>
      <c r="E2860" s="246" t="s">
        <v>19</v>
      </c>
      <c r="F2860" s="247" t="s">
        <v>2998</v>
      </c>
      <c r="G2860" s="245"/>
      <c r="H2860" s="248">
        <v>4.008</v>
      </c>
      <c r="I2860" s="249"/>
      <c r="J2860" s="245"/>
      <c r="K2860" s="245"/>
      <c r="L2860" s="250"/>
      <c r="M2860" s="251"/>
      <c r="N2860" s="252"/>
      <c r="O2860" s="252"/>
      <c r="P2860" s="252"/>
      <c r="Q2860" s="252"/>
      <c r="R2860" s="252"/>
      <c r="S2860" s="252"/>
      <c r="T2860" s="253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4" t="s">
        <v>194</v>
      </c>
      <c r="AU2860" s="254" t="s">
        <v>84</v>
      </c>
      <c r="AV2860" s="14" t="s">
        <v>84</v>
      </c>
      <c r="AW2860" s="14" t="s">
        <v>36</v>
      </c>
      <c r="AX2860" s="14" t="s">
        <v>75</v>
      </c>
      <c r="AY2860" s="254" t="s">
        <v>183</v>
      </c>
    </row>
    <row r="2861" s="13" customFormat="1">
      <c r="A2861" s="13"/>
      <c r="B2861" s="233"/>
      <c r="C2861" s="234"/>
      <c r="D2861" s="235" t="s">
        <v>194</v>
      </c>
      <c r="E2861" s="236" t="s">
        <v>19</v>
      </c>
      <c r="F2861" s="237" t="s">
        <v>2999</v>
      </c>
      <c r="G2861" s="234"/>
      <c r="H2861" s="236" t="s">
        <v>19</v>
      </c>
      <c r="I2861" s="238"/>
      <c r="J2861" s="234"/>
      <c r="K2861" s="234"/>
      <c r="L2861" s="239"/>
      <c r="M2861" s="240"/>
      <c r="N2861" s="241"/>
      <c r="O2861" s="241"/>
      <c r="P2861" s="241"/>
      <c r="Q2861" s="241"/>
      <c r="R2861" s="241"/>
      <c r="S2861" s="241"/>
      <c r="T2861" s="242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3" t="s">
        <v>194</v>
      </c>
      <c r="AU2861" s="243" t="s">
        <v>84</v>
      </c>
      <c r="AV2861" s="13" t="s">
        <v>82</v>
      </c>
      <c r="AW2861" s="13" t="s">
        <v>36</v>
      </c>
      <c r="AX2861" s="13" t="s">
        <v>75</v>
      </c>
      <c r="AY2861" s="243" t="s">
        <v>183</v>
      </c>
    </row>
    <row r="2862" s="13" customFormat="1">
      <c r="A2862" s="13"/>
      <c r="B2862" s="233"/>
      <c r="C2862" s="234"/>
      <c r="D2862" s="235" t="s">
        <v>194</v>
      </c>
      <c r="E2862" s="236" t="s">
        <v>19</v>
      </c>
      <c r="F2862" s="237" t="s">
        <v>188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194</v>
      </c>
      <c r="AU2862" s="243" t="s">
        <v>84</v>
      </c>
      <c r="AV2862" s="13" t="s">
        <v>82</v>
      </c>
      <c r="AW2862" s="13" t="s">
        <v>36</v>
      </c>
      <c r="AX2862" s="13" t="s">
        <v>75</v>
      </c>
      <c r="AY2862" s="243" t="s">
        <v>183</v>
      </c>
    </row>
    <row r="2863" s="14" customFormat="1">
      <c r="A2863" s="14"/>
      <c r="B2863" s="244"/>
      <c r="C2863" s="245"/>
      <c r="D2863" s="235" t="s">
        <v>194</v>
      </c>
      <c r="E2863" s="246" t="s">
        <v>19</v>
      </c>
      <c r="F2863" s="247" t="s">
        <v>2998</v>
      </c>
      <c r="G2863" s="245"/>
      <c r="H2863" s="248">
        <v>4.008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194</v>
      </c>
      <c r="AU2863" s="254" t="s">
        <v>84</v>
      </c>
      <c r="AV2863" s="14" t="s">
        <v>84</v>
      </c>
      <c r="AW2863" s="14" t="s">
        <v>36</v>
      </c>
      <c r="AX2863" s="14" t="s">
        <v>75</v>
      </c>
      <c r="AY2863" s="254" t="s">
        <v>183</v>
      </c>
    </row>
    <row r="2864" s="13" customFormat="1">
      <c r="A2864" s="13"/>
      <c r="B2864" s="233"/>
      <c r="C2864" s="234"/>
      <c r="D2864" s="235" t="s">
        <v>194</v>
      </c>
      <c r="E2864" s="236" t="s">
        <v>19</v>
      </c>
      <c r="F2864" s="237" t="s">
        <v>3000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194</v>
      </c>
      <c r="AU2864" s="243" t="s">
        <v>84</v>
      </c>
      <c r="AV2864" s="13" t="s">
        <v>82</v>
      </c>
      <c r="AW2864" s="13" t="s">
        <v>36</v>
      </c>
      <c r="AX2864" s="13" t="s">
        <v>75</v>
      </c>
      <c r="AY2864" s="243" t="s">
        <v>183</v>
      </c>
    </row>
    <row r="2865" s="13" customFormat="1">
      <c r="A2865" s="13"/>
      <c r="B2865" s="233"/>
      <c r="C2865" s="234"/>
      <c r="D2865" s="235" t="s">
        <v>194</v>
      </c>
      <c r="E2865" s="236" t="s">
        <v>19</v>
      </c>
      <c r="F2865" s="237" t="s">
        <v>188</v>
      </c>
      <c r="G2865" s="234"/>
      <c r="H2865" s="236" t="s">
        <v>19</v>
      </c>
      <c r="I2865" s="238"/>
      <c r="J2865" s="234"/>
      <c r="K2865" s="234"/>
      <c r="L2865" s="239"/>
      <c r="M2865" s="240"/>
      <c r="N2865" s="241"/>
      <c r="O2865" s="241"/>
      <c r="P2865" s="241"/>
      <c r="Q2865" s="241"/>
      <c r="R2865" s="241"/>
      <c r="S2865" s="241"/>
      <c r="T2865" s="242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3" t="s">
        <v>194</v>
      </c>
      <c r="AU2865" s="243" t="s">
        <v>84</v>
      </c>
      <c r="AV2865" s="13" t="s">
        <v>82</v>
      </c>
      <c r="AW2865" s="13" t="s">
        <v>36</v>
      </c>
      <c r="AX2865" s="13" t="s">
        <v>75</v>
      </c>
      <c r="AY2865" s="243" t="s">
        <v>183</v>
      </c>
    </row>
    <row r="2866" s="14" customFormat="1">
      <c r="A2866" s="14"/>
      <c r="B2866" s="244"/>
      <c r="C2866" s="245"/>
      <c r="D2866" s="235" t="s">
        <v>194</v>
      </c>
      <c r="E2866" s="246" t="s">
        <v>19</v>
      </c>
      <c r="F2866" s="247" t="s">
        <v>2998</v>
      </c>
      <c r="G2866" s="245"/>
      <c r="H2866" s="248">
        <v>4.008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194</v>
      </c>
      <c r="AU2866" s="254" t="s">
        <v>84</v>
      </c>
      <c r="AV2866" s="14" t="s">
        <v>84</v>
      </c>
      <c r="AW2866" s="14" t="s">
        <v>36</v>
      </c>
      <c r="AX2866" s="14" t="s">
        <v>75</v>
      </c>
      <c r="AY2866" s="254" t="s">
        <v>183</v>
      </c>
    </row>
    <row r="2867" s="13" customFormat="1">
      <c r="A2867" s="13"/>
      <c r="B2867" s="233"/>
      <c r="C2867" s="234"/>
      <c r="D2867" s="235" t="s">
        <v>194</v>
      </c>
      <c r="E2867" s="236" t="s">
        <v>19</v>
      </c>
      <c r="F2867" s="237" t="s">
        <v>3001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194</v>
      </c>
      <c r="AU2867" s="243" t="s">
        <v>84</v>
      </c>
      <c r="AV2867" s="13" t="s">
        <v>82</v>
      </c>
      <c r="AW2867" s="13" t="s">
        <v>36</v>
      </c>
      <c r="AX2867" s="13" t="s">
        <v>75</v>
      </c>
      <c r="AY2867" s="243" t="s">
        <v>183</v>
      </c>
    </row>
    <row r="2868" s="13" customFormat="1">
      <c r="A2868" s="13"/>
      <c r="B2868" s="233"/>
      <c r="C2868" s="234"/>
      <c r="D2868" s="235" t="s">
        <v>194</v>
      </c>
      <c r="E2868" s="236" t="s">
        <v>19</v>
      </c>
      <c r="F2868" s="237" t="s">
        <v>188</v>
      </c>
      <c r="G2868" s="234"/>
      <c r="H2868" s="236" t="s">
        <v>19</v>
      </c>
      <c r="I2868" s="238"/>
      <c r="J2868" s="234"/>
      <c r="K2868" s="234"/>
      <c r="L2868" s="239"/>
      <c r="M2868" s="240"/>
      <c r="N2868" s="241"/>
      <c r="O2868" s="241"/>
      <c r="P2868" s="241"/>
      <c r="Q2868" s="241"/>
      <c r="R2868" s="241"/>
      <c r="S2868" s="241"/>
      <c r="T2868" s="242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3" t="s">
        <v>194</v>
      </c>
      <c r="AU2868" s="243" t="s">
        <v>84</v>
      </c>
      <c r="AV2868" s="13" t="s">
        <v>82</v>
      </c>
      <c r="AW2868" s="13" t="s">
        <v>36</v>
      </c>
      <c r="AX2868" s="13" t="s">
        <v>75</v>
      </c>
      <c r="AY2868" s="243" t="s">
        <v>183</v>
      </c>
    </row>
    <row r="2869" s="14" customFormat="1">
      <c r="A2869" s="14"/>
      <c r="B2869" s="244"/>
      <c r="C2869" s="245"/>
      <c r="D2869" s="235" t="s">
        <v>194</v>
      </c>
      <c r="E2869" s="246" t="s">
        <v>19</v>
      </c>
      <c r="F2869" s="247" t="s">
        <v>2998</v>
      </c>
      <c r="G2869" s="245"/>
      <c r="H2869" s="248">
        <v>4.008</v>
      </c>
      <c r="I2869" s="249"/>
      <c r="J2869" s="245"/>
      <c r="K2869" s="245"/>
      <c r="L2869" s="250"/>
      <c r="M2869" s="251"/>
      <c r="N2869" s="252"/>
      <c r="O2869" s="252"/>
      <c r="P2869" s="252"/>
      <c r="Q2869" s="252"/>
      <c r="R2869" s="252"/>
      <c r="S2869" s="252"/>
      <c r="T2869" s="253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4" t="s">
        <v>194</v>
      </c>
      <c r="AU2869" s="254" t="s">
        <v>84</v>
      </c>
      <c r="AV2869" s="14" t="s">
        <v>84</v>
      </c>
      <c r="AW2869" s="14" t="s">
        <v>36</v>
      </c>
      <c r="AX2869" s="14" t="s">
        <v>75</v>
      </c>
      <c r="AY2869" s="254" t="s">
        <v>183</v>
      </c>
    </row>
    <row r="2870" s="13" customFormat="1">
      <c r="A2870" s="13"/>
      <c r="B2870" s="233"/>
      <c r="C2870" s="234"/>
      <c r="D2870" s="235" t="s">
        <v>194</v>
      </c>
      <c r="E2870" s="236" t="s">
        <v>19</v>
      </c>
      <c r="F2870" s="237" t="s">
        <v>3002</v>
      </c>
      <c r="G2870" s="234"/>
      <c r="H2870" s="236" t="s">
        <v>19</v>
      </c>
      <c r="I2870" s="238"/>
      <c r="J2870" s="234"/>
      <c r="K2870" s="234"/>
      <c r="L2870" s="239"/>
      <c r="M2870" s="240"/>
      <c r="N2870" s="241"/>
      <c r="O2870" s="241"/>
      <c r="P2870" s="241"/>
      <c r="Q2870" s="241"/>
      <c r="R2870" s="241"/>
      <c r="S2870" s="241"/>
      <c r="T2870" s="242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3" t="s">
        <v>194</v>
      </c>
      <c r="AU2870" s="243" t="s">
        <v>84</v>
      </c>
      <c r="AV2870" s="13" t="s">
        <v>82</v>
      </c>
      <c r="AW2870" s="13" t="s">
        <v>36</v>
      </c>
      <c r="AX2870" s="13" t="s">
        <v>75</v>
      </c>
      <c r="AY2870" s="243" t="s">
        <v>183</v>
      </c>
    </row>
    <row r="2871" s="13" customFormat="1">
      <c r="A2871" s="13"/>
      <c r="B2871" s="233"/>
      <c r="C2871" s="234"/>
      <c r="D2871" s="235" t="s">
        <v>194</v>
      </c>
      <c r="E2871" s="236" t="s">
        <v>19</v>
      </c>
      <c r="F2871" s="237" t="s">
        <v>188</v>
      </c>
      <c r="G2871" s="234"/>
      <c r="H2871" s="236" t="s">
        <v>19</v>
      </c>
      <c r="I2871" s="238"/>
      <c r="J2871" s="234"/>
      <c r="K2871" s="234"/>
      <c r="L2871" s="239"/>
      <c r="M2871" s="240"/>
      <c r="N2871" s="241"/>
      <c r="O2871" s="241"/>
      <c r="P2871" s="241"/>
      <c r="Q2871" s="241"/>
      <c r="R2871" s="241"/>
      <c r="S2871" s="241"/>
      <c r="T2871" s="242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3" t="s">
        <v>194</v>
      </c>
      <c r="AU2871" s="243" t="s">
        <v>84</v>
      </c>
      <c r="AV2871" s="13" t="s">
        <v>82</v>
      </c>
      <c r="AW2871" s="13" t="s">
        <v>36</v>
      </c>
      <c r="AX2871" s="13" t="s">
        <v>75</v>
      </c>
      <c r="AY2871" s="243" t="s">
        <v>183</v>
      </c>
    </row>
    <row r="2872" s="14" customFormat="1">
      <c r="A2872" s="14"/>
      <c r="B2872" s="244"/>
      <c r="C2872" s="245"/>
      <c r="D2872" s="235" t="s">
        <v>194</v>
      </c>
      <c r="E2872" s="246" t="s">
        <v>19</v>
      </c>
      <c r="F2872" s="247" t="s">
        <v>3003</v>
      </c>
      <c r="G2872" s="245"/>
      <c r="H2872" s="248">
        <v>90.245999999999995</v>
      </c>
      <c r="I2872" s="249"/>
      <c r="J2872" s="245"/>
      <c r="K2872" s="245"/>
      <c r="L2872" s="250"/>
      <c r="M2872" s="251"/>
      <c r="N2872" s="252"/>
      <c r="O2872" s="252"/>
      <c r="P2872" s="252"/>
      <c r="Q2872" s="252"/>
      <c r="R2872" s="252"/>
      <c r="S2872" s="252"/>
      <c r="T2872" s="253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4" t="s">
        <v>194</v>
      </c>
      <c r="AU2872" s="254" t="s">
        <v>84</v>
      </c>
      <c r="AV2872" s="14" t="s">
        <v>84</v>
      </c>
      <c r="AW2872" s="14" t="s">
        <v>36</v>
      </c>
      <c r="AX2872" s="14" t="s">
        <v>75</v>
      </c>
      <c r="AY2872" s="254" t="s">
        <v>183</v>
      </c>
    </row>
    <row r="2873" s="13" customFormat="1">
      <c r="A2873" s="13"/>
      <c r="B2873" s="233"/>
      <c r="C2873" s="234"/>
      <c r="D2873" s="235" t="s">
        <v>194</v>
      </c>
      <c r="E2873" s="236" t="s">
        <v>19</v>
      </c>
      <c r="F2873" s="237" t="s">
        <v>3004</v>
      </c>
      <c r="G2873" s="234"/>
      <c r="H2873" s="236" t="s">
        <v>19</v>
      </c>
      <c r="I2873" s="238"/>
      <c r="J2873" s="234"/>
      <c r="K2873" s="234"/>
      <c r="L2873" s="239"/>
      <c r="M2873" s="240"/>
      <c r="N2873" s="241"/>
      <c r="O2873" s="241"/>
      <c r="P2873" s="241"/>
      <c r="Q2873" s="241"/>
      <c r="R2873" s="241"/>
      <c r="S2873" s="241"/>
      <c r="T2873" s="242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3" t="s">
        <v>194</v>
      </c>
      <c r="AU2873" s="243" t="s">
        <v>84</v>
      </c>
      <c r="AV2873" s="13" t="s">
        <v>82</v>
      </c>
      <c r="AW2873" s="13" t="s">
        <v>36</v>
      </c>
      <c r="AX2873" s="13" t="s">
        <v>75</v>
      </c>
      <c r="AY2873" s="243" t="s">
        <v>183</v>
      </c>
    </row>
    <row r="2874" s="13" customFormat="1">
      <c r="A2874" s="13"/>
      <c r="B2874" s="233"/>
      <c r="C2874" s="234"/>
      <c r="D2874" s="235" t="s">
        <v>194</v>
      </c>
      <c r="E2874" s="236" t="s">
        <v>19</v>
      </c>
      <c r="F2874" s="237" t="s">
        <v>188</v>
      </c>
      <c r="G2874" s="234"/>
      <c r="H2874" s="236" t="s">
        <v>19</v>
      </c>
      <c r="I2874" s="238"/>
      <c r="J2874" s="234"/>
      <c r="K2874" s="234"/>
      <c r="L2874" s="239"/>
      <c r="M2874" s="240"/>
      <c r="N2874" s="241"/>
      <c r="O2874" s="241"/>
      <c r="P2874" s="241"/>
      <c r="Q2874" s="241"/>
      <c r="R2874" s="241"/>
      <c r="S2874" s="241"/>
      <c r="T2874" s="242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3" t="s">
        <v>194</v>
      </c>
      <c r="AU2874" s="243" t="s">
        <v>84</v>
      </c>
      <c r="AV2874" s="13" t="s">
        <v>82</v>
      </c>
      <c r="AW2874" s="13" t="s">
        <v>36</v>
      </c>
      <c r="AX2874" s="13" t="s">
        <v>75</v>
      </c>
      <c r="AY2874" s="243" t="s">
        <v>183</v>
      </c>
    </row>
    <row r="2875" s="14" customFormat="1">
      <c r="A2875" s="14"/>
      <c r="B2875" s="244"/>
      <c r="C2875" s="245"/>
      <c r="D2875" s="235" t="s">
        <v>194</v>
      </c>
      <c r="E2875" s="246" t="s">
        <v>19</v>
      </c>
      <c r="F2875" s="247" t="s">
        <v>3005</v>
      </c>
      <c r="G2875" s="245"/>
      <c r="H2875" s="248">
        <v>101.52</v>
      </c>
      <c r="I2875" s="249"/>
      <c r="J2875" s="245"/>
      <c r="K2875" s="245"/>
      <c r="L2875" s="250"/>
      <c r="M2875" s="251"/>
      <c r="N2875" s="252"/>
      <c r="O2875" s="252"/>
      <c r="P2875" s="252"/>
      <c r="Q2875" s="252"/>
      <c r="R2875" s="252"/>
      <c r="S2875" s="252"/>
      <c r="T2875" s="253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4" t="s">
        <v>194</v>
      </c>
      <c r="AU2875" s="254" t="s">
        <v>84</v>
      </c>
      <c r="AV2875" s="14" t="s">
        <v>84</v>
      </c>
      <c r="AW2875" s="14" t="s">
        <v>36</v>
      </c>
      <c r="AX2875" s="14" t="s">
        <v>75</v>
      </c>
      <c r="AY2875" s="254" t="s">
        <v>183</v>
      </c>
    </row>
    <row r="2876" s="13" customFormat="1">
      <c r="A2876" s="13"/>
      <c r="B2876" s="233"/>
      <c r="C2876" s="234"/>
      <c r="D2876" s="235" t="s">
        <v>194</v>
      </c>
      <c r="E2876" s="236" t="s">
        <v>19</v>
      </c>
      <c r="F2876" s="237" t="s">
        <v>3006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194</v>
      </c>
      <c r="AU2876" s="243" t="s">
        <v>84</v>
      </c>
      <c r="AV2876" s="13" t="s">
        <v>82</v>
      </c>
      <c r="AW2876" s="13" t="s">
        <v>36</v>
      </c>
      <c r="AX2876" s="13" t="s">
        <v>75</v>
      </c>
      <c r="AY2876" s="243" t="s">
        <v>183</v>
      </c>
    </row>
    <row r="2877" s="13" customFormat="1">
      <c r="A2877" s="13"/>
      <c r="B2877" s="233"/>
      <c r="C2877" s="234"/>
      <c r="D2877" s="235" t="s">
        <v>194</v>
      </c>
      <c r="E2877" s="236" t="s">
        <v>19</v>
      </c>
      <c r="F2877" s="237" t="s">
        <v>188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194</v>
      </c>
      <c r="AU2877" s="243" t="s">
        <v>84</v>
      </c>
      <c r="AV2877" s="13" t="s">
        <v>82</v>
      </c>
      <c r="AW2877" s="13" t="s">
        <v>36</v>
      </c>
      <c r="AX2877" s="13" t="s">
        <v>75</v>
      </c>
      <c r="AY2877" s="243" t="s">
        <v>183</v>
      </c>
    </row>
    <row r="2878" s="14" customFormat="1">
      <c r="A2878" s="14"/>
      <c r="B2878" s="244"/>
      <c r="C2878" s="245"/>
      <c r="D2878" s="235" t="s">
        <v>194</v>
      </c>
      <c r="E2878" s="246" t="s">
        <v>19</v>
      </c>
      <c r="F2878" s="247" t="s">
        <v>3007</v>
      </c>
      <c r="G2878" s="245"/>
      <c r="H2878" s="248">
        <v>25.379999999999999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194</v>
      </c>
      <c r="AU2878" s="254" t="s">
        <v>84</v>
      </c>
      <c r="AV2878" s="14" t="s">
        <v>84</v>
      </c>
      <c r="AW2878" s="14" t="s">
        <v>36</v>
      </c>
      <c r="AX2878" s="14" t="s">
        <v>75</v>
      </c>
      <c r="AY2878" s="254" t="s">
        <v>183</v>
      </c>
    </row>
    <row r="2879" s="13" customFormat="1">
      <c r="A2879" s="13"/>
      <c r="B2879" s="233"/>
      <c r="C2879" s="234"/>
      <c r="D2879" s="235" t="s">
        <v>194</v>
      </c>
      <c r="E2879" s="236" t="s">
        <v>19</v>
      </c>
      <c r="F2879" s="237" t="s">
        <v>3008</v>
      </c>
      <c r="G2879" s="234"/>
      <c r="H2879" s="236" t="s">
        <v>19</v>
      </c>
      <c r="I2879" s="238"/>
      <c r="J2879" s="234"/>
      <c r="K2879" s="234"/>
      <c r="L2879" s="239"/>
      <c r="M2879" s="240"/>
      <c r="N2879" s="241"/>
      <c r="O2879" s="241"/>
      <c r="P2879" s="241"/>
      <c r="Q2879" s="241"/>
      <c r="R2879" s="241"/>
      <c r="S2879" s="241"/>
      <c r="T2879" s="242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3" t="s">
        <v>194</v>
      </c>
      <c r="AU2879" s="243" t="s">
        <v>84</v>
      </c>
      <c r="AV2879" s="13" t="s">
        <v>82</v>
      </c>
      <c r="AW2879" s="13" t="s">
        <v>36</v>
      </c>
      <c r="AX2879" s="13" t="s">
        <v>75</v>
      </c>
      <c r="AY2879" s="243" t="s">
        <v>183</v>
      </c>
    </row>
    <row r="2880" s="13" customFormat="1">
      <c r="A2880" s="13"/>
      <c r="B2880" s="233"/>
      <c r="C2880" s="234"/>
      <c r="D2880" s="235" t="s">
        <v>194</v>
      </c>
      <c r="E2880" s="236" t="s">
        <v>19</v>
      </c>
      <c r="F2880" s="237" t="s">
        <v>188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194</v>
      </c>
      <c r="AU2880" s="243" t="s">
        <v>84</v>
      </c>
      <c r="AV2880" s="13" t="s">
        <v>82</v>
      </c>
      <c r="AW2880" s="13" t="s">
        <v>36</v>
      </c>
      <c r="AX2880" s="13" t="s">
        <v>75</v>
      </c>
      <c r="AY2880" s="243" t="s">
        <v>183</v>
      </c>
    </row>
    <row r="2881" s="14" customFormat="1">
      <c r="A2881" s="14"/>
      <c r="B2881" s="244"/>
      <c r="C2881" s="245"/>
      <c r="D2881" s="235" t="s">
        <v>194</v>
      </c>
      <c r="E2881" s="246" t="s">
        <v>19</v>
      </c>
      <c r="F2881" s="247" t="s">
        <v>3007</v>
      </c>
      <c r="G2881" s="245"/>
      <c r="H2881" s="248">
        <v>25.379999999999999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194</v>
      </c>
      <c r="AU2881" s="254" t="s">
        <v>84</v>
      </c>
      <c r="AV2881" s="14" t="s">
        <v>84</v>
      </c>
      <c r="AW2881" s="14" t="s">
        <v>36</v>
      </c>
      <c r="AX2881" s="14" t="s">
        <v>75</v>
      </c>
      <c r="AY2881" s="254" t="s">
        <v>183</v>
      </c>
    </row>
    <row r="2882" s="13" customFormat="1">
      <c r="A2882" s="13"/>
      <c r="B2882" s="233"/>
      <c r="C2882" s="234"/>
      <c r="D2882" s="235" t="s">
        <v>194</v>
      </c>
      <c r="E2882" s="236" t="s">
        <v>19</v>
      </c>
      <c r="F2882" s="237" t="s">
        <v>3009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194</v>
      </c>
      <c r="AU2882" s="243" t="s">
        <v>84</v>
      </c>
      <c r="AV2882" s="13" t="s">
        <v>82</v>
      </c>
      <c r="AW2882" s="13" t="s">
        <v>36</v>
      </c>
      <c r="AX2882" s="13" t="s">
        <v>75</v>
      </c>
      <c r="AY2882" s="243" t="s">
        <v>183</v>
      </c>
    </row>
    <row r="2883" s="13" customFormat="1">
      <c r="A2883" s="13"/>
      <c r="B2883" s="233"/>
      <c r="C2883" s="234"/>
      <c r="D2883" s="235" t="s">
        <v>194</v>
      </c>
      <c r="E2883" s="236" t="s">
        <v>19</v>
      </c>
      <c r="F2883" s="237" t="s">
        <v>188</v>
      </c>
      <c r="G2883" s="234"/>
      <c r="H2883" s="236" t="s">
        <v>19</v>
      </c>
      <c r="I2883" s="238"/>
      <c r="J2883" s="234"/>
      <c r="K2883" s="234"/>
      <c r="L2883" s="239"/>
      <c r="M2883" s="240"/>
      <c r="N2883" s="241"/>
      <c r="O2883" s="241"/>
      <c r="P2883" s="241"/>
      <c r="Q2883" s="241"/>
      <c r="R2883" s="241"/>
      <c r="S2883" s="241"/>
      <c r="T2883" s="242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3" t="s">
        <v>194</v>
      </c>
      <c r="AU2883" s="243" t="s">
        <v>84</v>
      </c>
      <c r="AV2883" s="13" t="s">
        <v>82</v>
      </c>
      <c r="AW2883" s="13" t="s">
        <v>36</v>
      </c>
      <c r="AX2883" s="13" t="s">
        <v>75</v>
      </c>
      <c r="AY2883" s="243" t="s">
        <v>183</v>
      </c>
    </row>
    <row r="2884" s="14" customFormat="1">
      <c r="A2884" s="14"/>
      <c r="B2884" s="244"/>
      <c r="C2884" s="245"/>
      <c r="D2884" s="235" t="s">
        <v>194</v>
      </c>
      <c r="E2884" s="246" t="s">
        <v>19</v>
      </c>
      <c r="F2884" s="247" t="s">
        <v>3007</v>
      </c>
      <c r="G2884" s="245"/>
      <c r="H2884" s="248">
        <v>25.379999999999999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194</v>
      </c>
      <c r="AU2884" s="254" t="s">
        <v>84</v>
      </c>
      <c r="AV2884" s="14" t="s">
        <v>84</v>
      </c>
      <c r="AW2884" s="14" t="s">
        <v>36</v>
      </c>
      <c r="AX2884" s="14" t="s">
        <v>75</v>
      </c>
      <c r="AY2884" s="254" t="s">
        <v>183</v>
      </c>
    </row>
    <row r="2885" s="13" customFormat="1">
      <c r="A2885" s="13"/>
      <c r="B2885" s="233"/>
      <c r="C2885" s="234"/>
      <c r="D2885" s="235" t="s">
        <v>194</v>
      </c>
      <c r="E2885" s="236" t="s">
        <v>19</v>
      </c>
      <c r="F2885" s="237" t="s">
        <v>3010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194</v>
      </c>
      <c r="AU2885" s="243" t="s">
        <v>84</v>
      </c>
      <c r="AV2885" s="13" t="s">
        <v>82</v>
      </c>
      <c r="AW2885" s="13" t="s">
        <v>36</v>
      </c>
      <c r="AX2885" s="13" t="s">
        <v>75</v>
      </c>
      <c r="AY2885" s="243" t="s">
        <v>183</v>
      </c>
    </row>
    <row r="2886" s="13" customFormat="1">
      <c r="A2886" s="13"/>
      <c r="B2886" s="233"/>
      <c r="C2886" s="234"/>
      <c r="D2886" s="235" t="s">
        <v>194</v>
      </c>
      <c r="E2886" s="236" t="s">
        <v>19</v>
      </c>
      <c r="F2886" s="237" t="s">
        <v>188</v>
      </c>
      <c r="G2886" s="234"/>
      <c r="H2886" s="236" t="s">
        <v>19</v>
      </c>
      <c r="I2886" s="238"/>
      <c r="J2886" s="234"/>
      <c r="K2886" s="234"/>
      <c r="L2886" s="239"/>
      <c r="M2886" s="240"/>
      <c r="N2886" s="241"/>
      <c r="O2886" s="241"/>
      <c r="P2886" s="241"/>
      <c r="Q2886" s="241"/>
      <c r="R2886" s="241"/>
      <c r="S2886" s="241"/>
      <c r="T2886" s="242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3" t="s">
        <v>194</v>
      </c>
      <c r="AU2886" s="243" t="s">
        <v>84</v>
      </c>
      <c r="AV2886" s="13" t="s">
        <v>82</v>
      </c>
      <c r="AW2886" s="13" t="s">
        <v>36</v>
      </c>
      <c r="AX2886" s="13" t="s">
        <v>75</v>
      </c>
      <c r="AY2886" s="243" t="s">
        <v>183</v>
      </c>
    </row>
    <row r="2887" s="14" customFormat="1">
      <c r="A2887" s="14"/>
      <c r="B2887" s="244"/>
      <c r="C2887" s="245"/>
      <c r="D2887" s="235" t="s">
        <v>194</v>
      </c>
      <c r="E2887" s="246" t="s">
        <v>19</v>
      </c>
      <c r="F2887" s="247" t="s">
        <v>3007</v>
      </c>
      <c r="G2887" s="245"/>
      <c r="H2887" s="248">
        <v>25.379999999999999</v>
      </c>
      <c r="I2887" s="249"/>
      <c r="J2887" s="245"/>
      <c r="K2887" s="245"/>
      <c r="L2887" s="250"/>
      <c r="M2887" s="251"/>
      <c r="N2887" s="252"/>
      <c r="O2887" s="252"/>
      <c r="P2887" s="252"/>
      <c r="Q2887" s="252"/>
      <c r="R2887" s="252"/>
      <c r="S2887" s="252"/>
      <c r="T2887" s="253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4" t="s">
        <v>194</v>
      </c>
      <c r="AU2887" s="254" t="s">
        <v>84</v>
      </c>
      <c r="AV2887" s="14" t="s">
        <v>84</v>
      </c>
      <c r="AW2887" s="14" t="s">
        <v>36</v>
      </c>
      <c r="AX2887" s="14" t="s">
        <v>75</v>
      </c>
      <c r="AY2887" s="254" t="s">
        <v>183</v>
      </c>
    </row>
    <row r="2888" s="13" customFormat="1">
      <c r="A2888" s="13"/>
      <c r="B2888" s="233"/>
      <c r="C2888" s="234"/>
      <c r="D2888" s="235" t="s">
        <v>194</v>
      </c>
      <c r="E2888" s="236" t="s">
        <v>19</v>
      </c>
      <c r="F2888" s="237" t="s">
        <v>3011</v>
      </c>
      <c r="G2888" s="234"/>
      <c r="H2888" s="236" t="s">
        <v>19</v>
      </c>
      <c r="I2888" s="238"/>
      <c r="J2888" s="234"/>
      <c r="K2888" s="234"/>
      <c r="L2888" s="239"/>
      <c r="M2888" s="240"/>
      <c r="N2888" s="241"/>
      <c r="O2888" s="241"/>
      <c r="P2888" s="241"/>
      <c r="Q2888" s="241"/>
      <c r="R2888" s="241"/>
      <c r="S2888" s="241"/>
      <c r="T2888" s="242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3" t="s">
        <v>194</v>
      </c>
      <c r="AU2888" s="243" t="s">
        <v>84</v>
      </c>
      <c r="AV2888" s="13" t="s">
        <v>82</v>
      </c>
      <c r="AW2888" s="13" t="s">
        <v>36</v>
      </c>
      <c r="AX2888" s="13" t="s">
        <v>75</v>
      </c>
      <c r="AY2888" s="243" t="s">
        <v>183</v>
      </c>
    </row>
    <row r="2889" s="13" customFormat="1">
      <c r="A2889" s="13"/>
      <c r="B2889" s="233"/>
      <c r="C2889" s="234"/>
      <c r="D2889" s="235" t="s">
        <v>194</v>
      </c>
      <c r="E2889" s="236" t="s">
        <v>19</v>
      </c>
      <c r="F2889" s="237" t="s">
        <v>188</v>
      </c>
      <c r="G2889" s="234"/>
      <c r="H2889" s="236" t="s">
        <v>19</v>
      </c>
      <c r="I2889" s="238"/>
      <c r="J2889" s="234"/>
      <c r="K2889" s="234"/>
      <c r="L2889" s="239"/>
      <c r="M2889" s="240"/>
      <c r="N2889" s="241"/>
      <c r="O2889" s="241"/>
      <c r="P2889" s="241"/>
      <c r="Q2889" s="241"/>
      <c r="R2889" s="241"/>
      <c r="S2889" s="241"/>
      <c r="T2889" s="242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3" t="s">
        <v>194</v>
      </c>
      <c r="AU2889" s="243" t="s">
        <v>84</v>
      </c>
      <c r="AV2889" s="13" t="s">
        <v>82</v>
      </c>
      <c r="AW2889" s="13" t="s">
        <v>36</v>
      </c>
      <c r="AX2889" s="13" t="s">
        <v>75</v>
      </c>
      <c r="AY2889" s="243" t="s">
        <v>183</v>
      </c>
    </row>
    <row r="2890" s="14" customFormat="1">
      <c r="A2890" s="14"/>
      <c r="B2890" s="244"/>
      <c r="C2890" s="245"/>
      <c r="D2890" s="235" t="s">
        <v>194</v>
      </c>
      <c r="E2890" s="246" t="s">
        <v>19</v>
      </c>
      <c r="F2890" s="247" t="s">
        <v>3007</v>
      </c>
      <c r="G2890" s="245"/>
      <c r="H2890" s="248">
        <v>25.379999999999999</v>
      </c>
      <c r="I2890" s="249"/>
      <c r="J2890" s="245"/>
      <c r="K2890" s="245"/>
      <c r="L2890" s="250"/>
      <c r="M2890" s="251"/>
      <c r="N2890" s="252"/>
      <c r="O2890" s="252"/>
      <c r="P2890" s="252"/>
      <c r="Q2890" s="252"/>
      <c r="R2890" s="252"/>
      <c r="S2890" s="252"/>
      <c r="T2890" s="253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4" t="s">
        <v>194</v>
      </c>
      <c r="AU2890" s="254" t="s">
        <v>84</v>
      </c>
      <c r="AV2890" s="14" t="s">
        <v>84</v>
      </c>
      <c r="AW2890" s="14" t="s">
        <v>36</v>
      </c>
      <c r="AX2890" s="14" t="s">
        <v>75</v>
      </c>
      <c r="AY2890" s="254" t="s">
        <v>183</v>
      </c>
    </row>
    <row r="2891" s="13" customFormat="1">
      <c r="A2891" s="13"/>
      <c r="B2891" s="233"/>
      <c r="C2891" s="234"/>
      <c r="D2891" s="235" t="s">
        <v>194</v>
      </c>
      <c r="E2891" s="236" t="s">
        <v>19</v>
      </c>
      <c r="F2891" s="237" t="s">
        <v>3012</v>
      </c>
      <c r="G2891" s="234"/>
      <c r="H2891" s="236" t="s">
        <v>19</v>
      </c>
      <c r="I2891" s="238"/>
      <c r="J2891" s="234"/>
      <c r="K2891" s="234"/>
      <c r="L2891" s="239"/>
      <c r="M2891" s="240"/>
      <c r="N2891" s="241"/>
      <c r="O2891" s="241"/>
      <c r="P2891" s="241"/>
      <c r="Q2891" s="241"/>
      <c r="R2891" s="241"/>
      <c r="S2891" s="241"/>
      <c r="T2891" s="242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3" t="s">
        <v>194</v>
      </c>
      <c r="AU2891" s="243" t="s">
        <v>84</v>
      </c>
      <c r="AV2891" s="13" t="s">
        <v>82</v>
      </c>
      <c r="AW2891" s="13" t="s">
        <v>36</v>
      </c>
      <c r="AX2891" s="13" t="s">
        <v>75</v>
      </c>
      <c r="AY2891" s="243" t="s">
        <v>183</v>
      </c>
    </row>
    <row r="2892" s="13" customFormat="1">
      <c r="A2892" s="13"/>
      <c r="B2892" s="233"/>
      <c r="C2892" s="234"/>
      <c r="D2892" s="235" t="s">
        <v>194</v>
      </c>
      <c r="E2892" s="236" t="s">
        <v>19</v>
      </c>
      <c r="F2892" s="237" t="s">
        <v>188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194</v>
      </c>
      <c r="AU2892" s="243" t="s">
        <v>84</v>
      </c>
      <c r="AV2892" s="13" t="s">
        <v>82</v>
      </c>
      <c r="AW2892" s="13" t="s">
        <v>36</v>
      </c>
      <c r="AX2892" s="13" t="s">
        <v>75</v>
      </c>
      <c r="AY2892" s="243" t="s">
        <v>183</v>
      </c>
    </row>
    <row r="2893" s="14" customFormat="1">
      <c r="A2893" s="14"/>
      <c r="B2893" s="244"/>
      <c r="C2893" s="245"/>
      <c r="D2893" s="235" t="s">
        <v>194</v>
      </c>
      <c r="E2893" s="246" t="s">
        <v>19</v>
      </c>
      <c r="F2893" s="247" t="s">
        <v>3007</v>
      </c>
      <c r="G2893" s="245"/>
      <c r="H2893" s="248">
        <v>25.379999999999999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194</v>
      </c>
      <c r="AU2893" s="254" t="s">
        <v>84</v>
      </c>
      <c r="AV2893" s="14" t="s">
        <v>84</v>
      </c>
      <c r="AW2893" s="14" t="s">
        <v>36</v>
      </c>
      <c r="AX2893" s="14" t="s">
        <v>75</v>
      </c>
      <c r="AY2893" s="254" t="s">
        <v>183</v>
      </c>
    </row>
    <row r="2894" s="13" customFormat="1">
      <c r="A2894" s="13"/>
      <c r="B2894" s="233"/>
      <c r="C2894" s="234"/>
      <c r="D2894" s="235" t="s">
        <v>194</v>
      </c>
      <c r="E2894" s="236" t="s">
        <v>19</v>
      </c>
      <c r="F2894" s="237" t="s">
        <v>3013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194</v>
      </c>
      <c r="AU2894" s="243" t="s">
        <v>84</v>
      </c>
      <c r="AV2894" s="13" t="s">
        <v>82</v>
      </c>
      <c r="AW2894" s="13" t="s">
        <v>36</v>
      </c>
      <c r="AX2894" s="13" t="s">
        <v>75</v>
      </c>
      <c r="AY2894" s="243" t="s">
        <v>183</v>
      </c>
    </row>
    <row r="2895" s="13" customFormat="1">
      <c r="A2895" s="13"/>
      <c r="B2895" s="233"/>
      <c r="C2895" s="234"/>
      <c r="D2895" s="235" t="s">
        <v>194</v>
      </c>
      <c r="E2895" s="236" t="s">
        <v>19</v>
      </c>
      <c r="F2895" s="237" t="s">
        <v>188</v>
      </c>
      <c r="G2895" s="234"/>
      <c r="H2895" s="236" t="s">
        <v>19</v>
      </c>
      <c r="I2895" s="238"/>
      <c r="J2895" s="234"/>
      <c r="K2895" s="234"/>
      <c r="L2895" s="239"/>
      <c r="M2895" s="240"/>
      <c r="N2895" s="241"/>
      <c r="O2895" s="241"/>
      <c r="P2895" s="241"/>
      <c r="Q2895" s="241"/>
      <c r="R2895" s="241"/>
      <c r="S2895" s="241"/>
      <c r="T2895" s="242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3" t="s">
        <v>194</v>
      </c>
      <c r="AU2895" s="243" t="s">
        <v>84</v>
      </c>
      <c r="AV2895" s="13" t="s">
        <v>82</v>
      </c>
      <c r="AW2895" s="13" t="s">
        <v>36</v>
      </c>
      <c r="AX2895" s="13" t="s">
        <v>75</v>
      </c>
      <c r="AY2895" s="243" t="s">
        <v>183</v>
      </c>
    </row>
    <row r="2896" s="14" customFormat="1">
      <c r="A2896" s="14"/>
      <c r="B2896" s="244"/>
      <c r="C2896" s="245"/>
      <c r="D2896" s="235" t="s">
        <v>194</v>
      </c>
      <c r="E2896" s="246" t="s">
        <v>19</v>
      </c>
      <c r="F2896" s="247" t="s">
        <v>3014</v>
      </c>
      <c r="G2896" s="245"/>
      <c r="H2896" s="248">
        <v>53.999000000000002</v>
      </c>
      <c r="I2896" s="249"/>
      <c r="J2896" s="245"/>
      <c r="K2896" s="245"/>
      <c r="L2896" s="250"/>
      <c r="M2896" s="251"/>
      <c r="N2896" s="252"/>
      <c r="O2896" s="252"/>
      <c r="P2896" s="252"/>
      <c r="Q2896" s="252"/>
      <c r="R2896" s="252"/>
      <c r="S2896" s="252"/>
      <c r="T2896" s="253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4" t="s">
        <v>194</v>
      </c>
      <c r="AU2896" s="254" t="s">
        <v>84</v>
      </c>
      <c r="AV2896" s="14" t="s">
        <v>84</v>
      </c>
      <c r="AW2896" s="14" t="s">
        <v>36</v>
      </c>
      <c r="AX2896" s="14" t="s">
        <v>75</v>
      </c>
      <c r="AY2896" s="254" t="s">
        <v>183</v>
      </c>
    </row>
    <row r="2897" s="13" customFormat="1">
      <c r="A2897" s="13"/>
      <c r="B2897" s="233"/>
      <c r="C2897" s="234"/>
      <c r="D2897" s="235" t="s">
        <v>194</v>
      </c>
      <c r="E2897" s="236" t="s">
        <v>19</v>
      </c>
      <c r="F2897" s="237" t="s">
        <v>3015</v>
      </c>
      <c r="G2897" s="234"/>
      <c r="H2897" s="236" t="s">
        <v>19</v>
      </c>
      <c r="I2897" s="238"/>
      <c r="J2897" s="234"/>
      <c r="K2897" s="234"/>
      <c r="L2897" s="239"/>
      <c r="M2897" s="240"/>
      <c r="N2897" s="241"/>
      <c r="O2897" s="241"/>
      <c r="P2897" s="241"/>
      <c r="Q2897" s="241"/>
      <c r="R2897" s="241"/>
      <c r="S2897" s="241"/>
      <c r="T2897" s="242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3" t="s">
        <v>194</v>
      </c>
      <c r="AU2897" s="243" t="s">
        <v>84</v>
      </c>
      <c r="AV2897" s="13" t="s">
        <v>82</v>
      </c>
      <c r="AW2897" s="13" t="s">
        <v>36</v>
      </c>
      <c r="AX2897" s="13" t="s">
        <v>75</v>
      </c>
      <c r="AY2897" s="243" t="s">
        <v>183</v>
      </c>
    </row>
    <row r="2898" s="13" customFormat="1">
      <c r="A2898" s="13"/>
      <c r="B2898" s="233"/>
      <c r="C2898" s="234"/>
      <c r="D2898" s="235" t="s">
        <v>194</v>
      </c>
      <c r="E2898" s="236" t="s">
        <v>19</v>
      </c>
      <c r="F2898" s="237" t="s">
        <v>188</v>
      </c>
      <c r="G2898" s="234"/>
      <c r="H2898" s="236" t="s">
        <v>19</v>
      </c>
      <c r="I2898" s="238"/>
      <c r="J2898" s="234"/>
      <c r="K2898" s="234"/>
      <c r="L2898" s="239"/>
      <c r="M2898" s="240"/>
      <c r="N2898" s="241"/>
      <c r="O2898" s="241"/>
      <c r="P2898" s="241"/>
      <c r="Q2898" s="241"/>
      <c r="R2898" s="241"/>
      <c r="S2898" s="241"/>
      <c r="T2898" s="242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3" t="s">
        <v>194</v>
      </c>
      <c r="AU2898" s="243" t="s">
        <v>84</v>
      </c>
      <c r="AV2898" s="13" t="s">
        <v>82</v>
      </c>
      <c r="AW2898" s="13" t="s">
        <v>36</v>
      </c>
      <c r="AX2898" s="13" t="s">
        <v>75</v>
      </c>
      <c r="AY2898" s="243" t="s">
        <v>183</v>
      </c>
    </row>
    <row r="2899" s="14" customFormat="1">
      <c r="A2899" s="14"/>
      <c r="B2899" s="244"/>
      <c r="C2899" s="245"/>
      <c r="D2899" s="235" t="s">
        <v>194</v>
      </c>
      <c r="E2899" s="246" t="s">
        <v>19</v>
      </c>
      <c r="F2899" s="247" t="s">
        <v>3016</v>
      </c>
      <c r="G2899" s="245"/>
      <c r="H2899" s="248">
        <v>7.7140000000000004</v>
      </c>
      <c r="I2899" s="249"/>
      <c r="J2899" s="245"/>
      <c r="K2899" s="245"/>
      <c r="L2899" s="250"/>
      <c r="M2899" s="251"/>
      <c r="N2899" s="252"/>
      <c r="O2899" s="252"/>
      <c r="P2899" s="252"/>
      <c r="Q2899" s="252"/>
      <c r="R2899" s="252"/>
      <c r="S2899" s="252"/>
      <c r="T2899" s="253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4" t="s">
        <v>194</v>
      </c>
      <c r="AU2899" s="254" t="s">
        <v>84</v>
      </c>
      <c r="AV2899" s="14" t="s">
        <v>84</v>
      </c>
      <c r="AW2899" s="14" t="s">
        <v>36</v>
      </c>
      <c r="AX2899" s="14" t="s">
        <v>75</v>
      </c>
      <c r="AY2899" s="254" t="s">
        <v>183</v>
      </c>
    </row>
    <row r="2900" s="13" customFormat="1">
      <c r="A2900" s="13"/>
      <c r="B2900" s="233"/>
      <c r="C2900" s="234"/>
      <c r="D2900" s="235" t="s">
        <v>194</v>
      </c>
      <c r="E2900" s="236" t="s">
        <v>19</v>
      </c>
      <c r="F2900" s="237" t="s">
        <v>3017</v>
      </c>
      <c r="G2900" s="234"/>
      <c r="H2900" s="236" t="s">
        <v>19</v>
      </c>
      <c r="I2900" s="238"/>
      <c r="J2900" s="234"/>
      <c r="K2900" s="234"/>
      <c r="L2900" s="239"/>
      <c r="M2900" s="240"/>
      <c r="N2900" s="241"/>
      <c r="O2900" s="241"/>
      <c r="P2900" s="241"/>
      <c r="Q2900" s="241"/>
      <c r="R2900" s="241"/>
      <c r="S2900" s="241"/>
      <c r="T2900" s="242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3" t="s">
        <v>194</v>
      </c>
      <c r="AU2900" s="243" t="s">
        <v>84</v>
      </c>
      <c r="AV2900" s="13" t="s">
        <v>82</v>
      </c>
      <c r="AW2900" s="13" t="s">
        <v>36</v>
      </c>
      <c r="AX2900" s="13" t="s">
        <v>75</v>
      </c>
      <c r="AY2900" s="243" t="s">
        <v>183</v>
      </c>
    </row>
    <row r="2901" s="13" customFormat="1">
      <c r="A2901" s="13"/>
      <c r="B2901" s="233"/>
      <c r="C2901" s="234"/>
      <c r="D2901" s="235" t="s">
        <v>194</v>
      </c>
      <c r="E2901" s="236" t="s">
        <v>19</v>
      </c>
      <c r="F2901" s="237" t="s">
        <v>188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194</v>
      </c>
      <c r="AU2901" s="243" t="s">
        <v>84</v>
      </c>
      <c r="AV2901" s="13" t="s">
        <v>82</v>
      </c>
      <c r="AW2901" s="13" t="s">
        <v>36</v>
      </c>
      <c r="AX2901" s="13" t="s">
        <v>75</v>
      </c>
      <c r="AY2901" s="243" t="s">
        <v>183</v>
      </c>
    </row>
    <row r="2902" s="14" customFormat="1">
      <c r="A2902" s="14"/>
      <c r="B2902" s="244"/>
      <c r="C2902" s="245"/>
      <c r="D2902" s="235" t="s">
        <v>194</v>
      </c>
      <c r="E2902" s="246" t="s">
        <v>19</v>
      </c>
      <c r="F2902" s="247" t="s">
        <v>3016</v>
      </c>
      <c r="G2902" s="245"/>
      <c r="H2902" s="248">
        <v>7.7140000000000004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194</v>
      </c>
      <c r="AU2902" s="254" t="s">
        <v>84</v>
      </c>
      <c r="AV2902" s="14" t="s">
        <v>84</v>
      </c>
      <c r="AW2902" s="14" t="s">
        <v>36</v>
      </c>
      <c r="AX2902" s="14" t="s">
        <v>75</v>
      </c>
      <c r="AY2902" s="254" t="s">
        <v>183</v>
      </c>
    </row>
    <row r="2903" s="13" customFormat="1">
      <c r="A2903" s="13"/>
      <c r="B2903" s="233"/>
      <c r="C2903" s="234"/>
      <c r="D2903" s="235" t="s">
        <v>194</v>
      </c>
      <c r="E2903" s="236" t="s">
        <v>19</v>
      </c>
      <c r="F2903" s="237" t="s">
        <v>3018</v>
      </c>
      <c r="G2903" s="234"/>
      <c r="H2903" s="236" t="s">
        <v>19</v>
      </c>
      <c r="I2903" s="238"/>
      <c r="J2903" s="234"/>
      <c r="K2903" s="234"/>
      <c r="L2903" s="239"/>
      <c r="M2903" s="240"/>
      <c r="N2903" s="241"/>
      <c r="O2903" s="241"/>
      <c r="P2903" s="241"/>
      <c r="Q2903" s="241"/>
      <c r="R2903" s="241"/>
      <c r="S2903" s="241"/>
      <c r="T2903" s="242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3" t="s">
        <v>194</v>
      </c>
      <c r="AU2903" s="243" t="s">
        <v>84</v>
      </c>
      <c r="AV2903" s="13" t="s">
        <v>82</v>
      </c>
      <c r="AW2903" s="13" t="s">
        <v>36</v>
      </c>
      <c r="AX2903" s="13" t="s">
        <v>75</v>
      </c>
      <c r="AY2903" s="243" t="s">
        <v>183</v>
      </c>
    </row>
    <row r="2904" s="13" customFormat="1">
      <c r="A2904" s="13"/>
      <c r="B2904" s="233"/>
      <c r="C2904" s="234"/>
      <c r="D2904" s="235" t="s">
        <v>194</v>
      </c>
      <c r="E2904" s="236" t="s">
        <v>19</v>
      </c>
      <c r="F2904" s="237" t="s">
        <v>188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194</v>
      </c>
      <c r="AU2904" s="243" t="s">
        <v>84</v>
      </c>
      <c r="AV2904" s="13" t="s">
        <v>82</v>
      </c>
      <c r="AW2904" s="13" t="s">
        <v>36</v>
      </c>
      <c r="AX2904" s="13" t="s">
        <v>75</v>
      </c>
      <c r="AY2904" s="243" t="s">
        <v>183</v>
      </c>
    </row>
    <row r="2905" s="14" customFormat="1">
      <c r="A2905" s="14"/>
      <c r="B2905" s="244"/>
      <c r="C2905" s="245"/>
      <c r="D2905" s="235" t="s">
        <v>194</v>
      </c>
      <c r="E2905" s="246" t="s">
        <v>19</v>
      </c>
      <c r="F2905" s="247" t="s">
        <v>3016</v>
      </c>
      <c r="G2905" s="245"/>
      <c r="H2905" s="248">
        <v>7.7140000000000004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194</v>
      </c>
      <c r="AU2905" s="254" t="s">
        <v>84</v>
      </c>
      <c r="AV2905" s="14" t="s">
        <v>84</v>
      </c>
      <c r="AW2905" s="14" t="s">
        <v>36</v>
      </c>
      <c r="AX2905" s="14" t="s">
        <v>75</v>
      </c>
      <c r="AY2905" s="254" t="s">
        <v>183</v>
      </c>
    </row>
    <row r="2906" s="13" customFormat="1">
      <c r="A2906" s="13"/>
      <c r="B2906" s="233"/>
      <c r="C2906" s="234"/>
      <c r="D2906" s="235" t="s">
        <v>194</v>
      </c>
      <c r="E2906" s="236" t="s">
        <v>19</v>
      </c>
      <c r="F2906" s="237" t="s">
        <v>3019</v>
      </c>
      <c r="G2906" s="234"/>
      <c r="H2906" s="236" t="s">
        <v>19</v>
      </c>
      <c r="I2906" s="238"/>
      <c r="J2906" s="234"/>
      <c r="K2906" s="234"/>
      <c r="L2906" s="239"/>
      <c r="M2906" s="240"/>
      <c r="N2906" s="241"/>
      <c r="O2906" s="241"/>
      <c r="P2906" s="241"/>
      <c r="Q2906" s="241"/>
      <c r="R2906" s="241"/>
      <c r="S2906" s="241"/>
      <c r="T2906" s="242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3" t="s">
        <v>194</v>
      </c>
      <c r="AU2906" s="243" t="s">
        <v>84</v>
      </c>
      <c r="AV2906" s="13" t="s">
        <v>82</v>
      </c>
      <c r="AW2906" s="13" t="s">
        <v>36</v>
      </c>
      <c r="AX2906" s="13" t="s">
        <v>75</v>
      </c>
      <c r="AY2906" s="243" t="s">
        <v>183</v>
      </c>
    </row>
    <row r="2907" s="13" customFormat="1">
      <c r="A2907" s="13"/>
      <c r="B2907" s="233"/>
      <c r="C2907" s="234"/>
      <c r="D2907" s="235" t="s">
        <v>194</v>
      </c>
      <c r="E2907" s="236" t="s">
        <v>19</v>
      </c>
      <c r="F2907" s="237" t="s">
        <v>188</v>
      </c>
      <c r="G2907" s="234"/>
      <c r="H2907" s="236" t="s">
        <v>19</v>
      </c>
      <c r="I2907" s="238"/>
      <c r="J2907" s="234"/>
      <c r="K2907" s="234"/>
      <c r="L2907" s="239"/>
      <c r="M2907" s="240"/>
      <c r="N2907" s="241"/>
      <c r="O2907" s="241"/>
      <c r="P2907" s="241"/>
      <c r="Q2907" s="241"/>
      <c r="R2907" s="241"/>
      <c r="S2907" s="241"/>
      <c r="T2907" s="242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3" t="s">
        <v>194</v>
      </c>
      <c r="AU2907" s="243" t="s">
        <v>84</v>
      </c>
      <c r="AV2907" s="13" t="s">
        <v>82</v>
      </c>
      <c r="AW2907" s="13" t="s">
        <v>36</v>
      </c>
      <c r="AX2907" s="13" t="s">
        <v>75</v>
      </c>
      <c r="AY2907" s="243" t="s">
        <v>183</v>
      </c>
    </row>
    <row r="2908" s="14" customFormat="1">
      <c r="A2908" s="14"/>
      <c r="B2908" s="244"/>
      <c r="C2908" s="245"/>
      <c r="D2908" s="235" t="s">
        <v>194</v>
      </c>
      <c r="E2908" s="246" t="s">
        <v>19</v>
      </c>
      <c r="F2908" s="247" t="s">
        <v>3016</v>
      </c>
      <c r="G2908" s="245"/>
      <c r="H2908" s="248">
        <v>7.7140000000000004</v>
      </c>
      <c r="I2908" s="249"/>
      <c r="J2908" s="245"/>
      <c r="K2908" s="245"/>
      <c r="L2908" s="250"/>
      <c r="M2908" s="251"/>
      <c r="N2908" s="252"/>
      <c r="O2908" s="252"/>
      <c r="P2908" s="252"/>
      <c r="Q2908" s="252"/>
      <c r="R2908" s="252"/>
      <c r="S2908" s="252"/>
      <c r="T2908" s="253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4" t="s">
        <v>194</v>
      </c>
      <c r="AU2908" s="254" t="s">
        <v>84</v>
      </c>
      <c r="AV2908" s="14" t="s">
        <v>84</v>
      </c>
      <c r="AW2908" s="14" t="s">
        <v>36</v>
      </c>
      <c r="AX2908" s="14" t="s">
        <v>75</v>
      </c>
      <c r="AY2908" s="254" t="s">
        <v>183</v>
      </c>
    </row>
    <row r="2909" s="13" customFormat="1">
      <c r="A2909" s="13"/>
      <c r="B2909" s="233"/>
      <c r="C2909" s="234"/>
      <c r="D2909" s="235" t="s">
        <v>194</v>
      </c>
      <c r="E2909" s="236" t="s">
        <v>19</v>
      </c>
      <c r="F2909" s="237" t="s">
        <v>3020</v>
      </c>
      <c r="G2909" s="234"/>
      <c r="H2909" s="236" t="s">
        <v>19</v>
      </c>
      <c r="I2909" s="238"/>
      <c r="J2909" s="234"/>
      <c r="K2909" s="234"/>
      <c r="L2909" s="239"/>
      <c r="M2909" s="240"/>
      <c r="N2909" s="241"/>
      <c r="O2909" s="241"/>
      <c r="P2909" s="241"/>
      <c r="Q2909" s="241"/>
      <c r="R2909" s="241"/>
      <c r="S2909" s="241"/>
      <c r="T2909" s="242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3" t="s">
        <v>194</v>
      </c>
      <c r="AU2909" s="243" t="s">
        <v>84</v>
      </c>
      <c r="AV2909" s="13" t="s">
        <v>82</v>
      </c>
      <c r="AW2909" s="13" t="s">
        <v>36</v>
      </c>
      <c r="AX2909" s="13" t="s">
        <v>75</v>
      </c>
      <c r="AY2909" s="243" t="s">
        <v>183</v>
      </c>
    </row>
    <row r="2910" s="13" customFormat="1">
      <c r="A2910" s="13"/>
      <c r="B2910" s="233"/>
      <c r="C2910" s="234"/>
      <c r="D2910" s="235" t="s">
        <v>194</v>
      </c>
      <c r="E2910" s="236" t="s">
        <v>19</v>
      </c>
      <c r="F2910" s="237" t="s">
        <v>188</v>
      </c>
      <c r="G2910" s="234"/>
      <c r="H2910" s="236" t="s">
        <v>19</v>
      </c>
      <c r="I2910" s="238"/>
      <c r="J2910" s="234"/>
      <c r="K2910" s="234"/>
      <c r="L2910" s="239"/>
      <c r="M2910" s="240"/>
      <c r="N2910" s="241"/>
      <c r="O2910" s="241"/>
      <c r="P2910" s="241"/>
      <c r="Q2910" s="241"/>
      <c r="R2910" s="241"/>
      <c r="S2910" s="241"/>
      <c r="T2910" s="242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3" t="s">
        <v>194</v>
      </c>
      <c r="AU2910" s="243" t="s">
        <v>84</v>
      </c>
      <c r="AV2910" s="13" t="s">
        <v>82</v>
      </c>
      <c r="AW2910" s="13" t="s">
        <v>36</v>
      </c>
      <c r="AX2910" s="13" t="s">
        <v>75</v>
      </c>
      <c r="AY2910" s="243" t="s">
        <v>183</v>
      </c>
    </row>
    <row r="2911" s="14" customFormat="1">
      <c r="A2911" s="14"/>
      <c r="B2911" s="244"/>
      <c r="C2911" s="245"/>
      <c r="D2911" s="235" t="s">
        <v>194</v>
      </c>
      <c r="E2911" s="246" t="s">
        <v>19</v>
      </c>
      <c r="F2911" s="247" t="s">
        <v>3016</v>
      </c>
      <c r="G2911" s="245"/>
      <c r="H2911" s="248">
        <v>7.7140000000000004</v>
      </c>
      <c r="I2911" s="249"/>
      <c r="J2911" s="245"/>
      <c r="K2911" s="245"/>
      <c r="L2911" s="250"/>
      <c r="M2911" s="251"/>
      <c r="N2911" s="252"/>
      <c r="O2911" s="252"/>
      <c r="P2911" s="252"/>
      <c r="Q2911" s="252"/>
      <c r="R2911" s="252"/>
      <c r="S2911" s="252"/>
      <c r="T2911" s="253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4" t="s">
        <v>194</v>
      </c>
      <c r="AU2911" s="254" t="s">
        <v>84</v>
      </c>
      <c r="AV2911" s="14" t="s">
        <v>84</v>
      </c>
      <c r="AW2911" s="14" t="s">
        <v>36</v>
      </c>
      <c r="AX2911" s="14" t="s">
        <v>75</v>
      </c>
      <c r="AY2911" s="254" t="s">
        <v>183</v>
      </c>
    </row>
    <row r="2912" s="15" customFormat="1">
      <c r="A2912" s="15"/>
      <c r="B2912" s="259"/>
      <c r="C2912" s="260"/>
      <c r="D2912" s="235" t="s">
        <v>194</v>
      </c>
      <c r="E2912" s="261" t="s">
        <v>19</v>
      </c>
      <c r="F2912" s="262" t="s">
        <v>320</v>
      </c>
      <c r="G2912" s="260"/>
      <c r="H2912" s="263">
        <v>653.37700000000029</v>
      </c>
      <c r="I2912" s="264"/>
      <c r="J2912" s="260"/>
      <c r="K2912" s="260"/>
      <c r="L2912" s="265"/>
      <c r="M2912" s="266"/>
      <c r="N2912" s="267"/>
      <c r="O2912" s="267"/>
      <c r="P2912" s="267"/>
      <c r="Q2912" s="267"/>
      <c r="R2912" s="267"/>
      <c r="S2912" s="267"/>
      <c r="T2912" s="268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T2912" s="269" t="s">
        <v>194</v>
      </c>
      <c r="AU2912" s="269" t="s">
        <v>84</v>
      </c>
      <c r="AV2912" s="15" t="s">
        <v>190</v>
      </c>
      <c r="AW2912" s="15" t="s">
        <v>36</v>
      </c>
      <c r="AX2912" s="15" t="s">
        <v>82</v>
      </c>
      <c r="AY2912" s="269" t="s">
        <v>183</v>
      </c>
    </row>
    <row r="2913" s="2" customFormat="1" ht="24.15" customHeight="1">
      <c r="A2913" s="40"/>
      <c r="B2913" s="41"/>
      <c r="C2913" s="215" t="s">
        <v>3021</v>
      </c>
      <c r="D2913" s="215" t="s">
        <v>185</v>
      </c>
      <c r="E2913" s="216" t="s">
        <v>3022</v>
      </c>
      <c r="F2913" s="217" t="s">
        <v>3023</v>
      </c>
      <c r="G2913" s="218" t="s">
        <v>304</v>
      </c>
      <c r="H2913" s="219">
        <v>653.37699999999995</v>
      </c>
      <c r="I2913" s="220"/>
      <c r="J2913" s="221">
        <f>ROUND(I2913*H2913,2)</f>
        <v>0</v>
      </c>
      <c r="K2913" s="217" t="s">
        <v>189</v>
      </c>
      <c r="L2913" s="46"/>
      <c r="M2913" s="222" t="s">
        <v>19</v>
      </c>
      <c r="N2913" s="223" t="s">
        <v>46</v>
      </c>
      <c r="O2913" s="86"/>
      <c r="P2913" s="224">
        <f>O2913*H2913</f>
        <v>0</v>
      </c>
      <c r="Q2913" s="224">
        <v>0.000165</v>
      </c>
      <c r="R2913" s="224">
        <f>Q2913*H2913</f>
        <v>0.10780720499999999</v>
      </c>
      <c r="S2913" s="224">
        <v>0</v>
      </c>
      <c r="T2913" s="225">
        <f>S2913*H2913</f>
        <v>0</v>
      </c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R2913" s="226" t="s">
        <v>277</v>
      </c>
      <c r="AT2913" s="226" t="s">
        <v>185</v>
      </c>
      <c r="AU2913" s="226" t="s">
        <v>84</v>
      </c>
      <c r="AY2913" s="19" t="s">
        <v>183</v>
      </c>
      <c r="BE2913" s="227">
        <f>IF(N2913="základní",J2913,0)</f>
        <v>0</v>
      </c>
      <c r="BF2913" s="227">
        <f>IF(N2913="snížená",J2913,0)</f>
        <v>0</v>
      </c>
      <c r="BG2913" s="227">
        <f>IF(N2913="zákl. přenesená",J2913,0)</f>
        <v>0</v>
      </c>
      <c r="BH2913" s="227">
        <f>IF(N2913="sníž. přenesená",J2913,0)</f>
        <v>0</v>
      </c>
      <c r="BI2913" s="227">
        <f>IF(N2913="nulová",J2913,0)</f>
        <v>0</v>
      </c>
      <c r="BJ2913" s="19" t="s">
        <v>82</v>
      </c>
      <c r="BK2913" s="227">
        <f>ROUND(I2913*H2913,2)</f>
        <v>0</v>
      </c>
      <c r="BL2913" s="19" t="s">
        <v>277</v>
      </c>
      <c r="BM2913" s="226" t="s">
        <v>3024</v>
      </c>
    </row>
    <row r="2914" s="2" customFormat="1">
      <c r="A2914" s="40"/>
      <c r="B2914" s="41"/>
      <c r="C2914" s="42"/>
      <c r="D2914" s="228" t="s">
        <v>192</v>
      </c>
      <c r="E2914" s="42"/>
      <c r="F2914" s="229" t="s">
        <v>3025</v>
      </c>
      <c r="G2914" s="42"/>
      <c r="H2914" s="42"/>
      <c r="I2914" s="230"/>
      <c r="J2914" s="42"/>
      <c r="K2914" s="42"/>
      <c r="L2914" s="46"/>
      <c r="M2914" s="231"/>
      <c r="N2914" s="232"/>
      <c r="O2914" s="86"/>
      <c r="P2914" s="86"/>
      <c r="Q2914" s="86"/>
      <c r="R2914" s="86"/>
      <c r="S2914" s="86"/>
      <c r="T2914" s="87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T2914" s="19" t="s">
        <v>192</v>
      </c>
      <c r="AU2914" s="19" t="s">
        <v>84</v>
      </c>
    </row>
    <row r="2915" s="2" customFormat="1" ht="24.15" customHeight="1">
      <c r="A2915" s="40"/>
      <c r="B2915" s="41"/>
      <c r="C2915" s="215" t="s">
        <v>3026</v>
      </c>
      <c r="D2915" s="215" t="s">
        <v>185</v>
      </c>
      <c r="E2915" s="216" t="s">
        <v>3027</v>
      </c>
      <c r="F2915" s="217" t="s">
        <v>3028</v>
      </c>
      <c r="G2915" s="218" t="s">
        <v>304</v>
      </c>
      <c r="H2915" s="219">
        <v>100.33499999999999</v>
      </c>
      <c r="I2915" s="220"/>
      <c r="J2915" s="221">
        <f>ROUND(I2915*H2915,2)</f>
        <v>0</v>
      </c>
      <c r="K2915" s="217" t="s">
        <v>189</v>
      </c>
      <c r="L2915" s="46"/>
      <c r="M2915" s="222" t="s">
        <v>19</v>
      </c>
      <c r="N2915" s="223" t="s">
        <v>46</v>
      </c>
      <c r="O2915" s="86"/>
      <c r="P2915" s="224">
        <f>O2915*H2915</f>
        <v>0</v>
      </c>
      <c r="Q2915" s="224">
        <v>0.000105</v>
      </c>
      <c r="R2915" s="224">
        <f>Q2915*H2915</f>
        <v>0.010535174999999999</v>
      </c>
      <c r="S2915" s="224">
        <v>0</v>
      </c>
      <c r="T2915" s="225">
        <f>S2915*H2915</f>
        <v>0</v>
      </c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R2915" s="226" t="s">
        <v>277</v>
      </c>
      <c r="AT2915" s="226" t="s">
        <v>185</v>
      </c>
      <c r="AU2915" s="226" t="s">
        <v>84</v>
      </c>
      <c r="AY2915" s="19" t="s">
        <v>183</v>
      </c>
      <c r="BE2915" s="227">
        <f>IF(N2915="základní",J2915,0)</f>
        <v>0</v>
      </c>
      <c r="BF2915" s="227">
        <f>IF(N2915="snížená",J2915,0)</f>
        <v>0</v>
      </c>
      <c r="BG2915" s="227">
        <f>IF(N2915="zákl. přenesená",J2915,0)</f>
        <v>0</v>
      </c>
      <c r="BH2915" s="227">
        <f>IF(N2915="sníž. přenesená",J2915,0)</f>
        <v>0</v>
      </c>
      <c r="BI2915" s="227">
        <f>IF(N2915="nulová",J2915,0)</f>
        <v>0</v>
      </c>
      <c r="BJ2915" s="19" t="s">
        <v>82</v>
      </c>
      <c r="BK2915" s="227">
        <f>ROUND(I2915*H2915,2)</f>
        <v>0</v>
      </c>
      <c r="BL2915" s="19" t="s">
        <v>277</v>
      </c>
      <c r="BM2915" s="226" t="s">
        <v>3029</v>
      </c>
    </row>
    <row r="2916" s="2" customFormat="1">
      <c r="A2916" s="40"/>
      <c r="B2916" s="41"/>
      <c r="C2916" s="42"/>
      <c r="D2916" s="228" t="s">
        <v>192</v>
      </c>
      <c r="E2916" s="42"/>
      <c r="F2916" s="229" t="s">
        <v>3030</v>
      </c>
      <c r="G2916" s="42"/>
      <c r="H2916" s="42"/>
      <c r="I2916" s="230"/>
      <c r="J2916" s="42"/>
      <c r="K2916" s="42"/>
      <c r="L2916" s="46"/>
      <c r="M2916" s="231"/>
      <c r="N2916" s="232"/>
      <c r="O2916" s="86"/>
      <c r="P2916" s="86"/>
      <c r="Q2916" s="86"/>
      <c r="R2916" s="86"/>
      <c r="S2916" s="86"/>
      <c r="T2916" s="87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T2916" s="19" t="s">
        <v>192</v>
      </c>
      <c r="AU2916" s="19" t="s">
        <v>84</v>
      </c>
    </row>
    <row r="2917" s="13" customFormat="1">
      <c r="A2917" s="13"/>
      <c r="B2917" s="233"/>
      <c r="C2917" s="234"/>
      <c r="D2917" s="235" t="s">
        <v>194</v>
      </c>
      <c r="E2917" s="236" t="s">
        <v>19</v>
      </c>
      <c r="F2917" s="237" t="s">
        <v>824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194</v>
      </c>
      <c r="AU2917" s="243" t="s">
        <v>84</v>
      </c>
      <c r="AV2917" s="13" t="s">
        <v>82</v>
      </c>
      <c r="AW2917" s="13" t="s">
        <v>36</v>
      </c>
      <c r="AX2917" s="13" t="s">
        <v>75</v>
      </c>
      <c r="AY2917" s="243" t="s">
        <v>183</v>
      </c>
    </row>
    <row r="2918" s="13" customFormat="1">
      <c r="A2918" s="13"/>
      <c r="B2918" s="233"/>
      <c r="C2918" s="234"/>
      <c r="D2918" s="235" t="s">
        <v>194</v>
      </c>
      <c r="E2918" s="236" t="s">
        <v>19</v>
      </c>
      <c r="F2918" s="237" t="s">
        <v>751</v>
      </c>
      <c r="G2918" s="234"/>
      <c r="H2918" s="236" t="s">
        <v>19</v>
      </c>
      <c r="I2918" s="238"/>
      <c r="J2918" s="234"/>
      <c r="K2918" s="234"/>
      <c r="L2918" s="239"/>
      <c r="M2918" s="240"/>
      <c r="N2918" s="241"/>
      <c r="O2918" s="241"/>
      <c r="P2918" s="241"/>
      <c r="Q2918" s="241"/>
      <c r="R2918" s="241"/>
      <c r="S2918" s="241"/>
      <c r="T2918" s="242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3" t="s">
        <v>194</v>
      </c>
      <c r="AU2918" s="243" t="s">
        <v>84</v>
      </c>
      <c r="AV2918" s="13" t="s">
        <v>82</v>
      </c>
      <c r="AW2918" s="13" t="s">
        <v>36</v>
      </c>
      <c r="AX2918" s="13" t="s">
        <v>75</v>
      </c>
      <c r="AY2918" s="243" t="s">
        <v>183</v>
      </c>
    </row>
    <row r="2919" s="13" customFormat="1">
      <c r="A2919" s="13"/>
      <c r="B2919" s="233"/>
      <c r="C2919" s="234"/>
      <c r="D2919" s="235" t="s">
        <v>194</v>
      </c>
      <c r="E2919" s="236" t="s">
        <v>19</v>
      </c>
      <c r="F2919" s="237" t="s">
        <v>825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194</v>
      </c>
      <c r="AU2919" s="243" t="s">
        <v>84</v>
      </c>
      <c r="AV2919" s="13" t="s">
        <v>82</v>
      </c>
      <c r="AW2919" s="13" t="s">
        <v>36</v>
      </c>
      <c r="AX2919" s="13" t="s">
        <v>75</v>
      </c>
      <c r="AY2919" s="243" t="s">
        <v>183</v>
      </c>
    </row>
    <row r="2920" s="13" customFormat="1">
      <c r="A2920" s="13"/>
      <c r="B2920" s="233"/>
      <c r="C2920" s="234"/>
      <c r="D2920" s="235" t="s">
        <v>194</v>
      </c>
      <c r="E2920" s="236" t="s">
        <v>19</v>
      </c>
      <c r="F2920" s="237" t="s">
        <v>753</v>
      </c>
      <c r="G2920" s="234"/>
      <c r="H2920" s="236" t="s">
        <v>19</v>
      </c>
      <c r="I2920" s="238"/>
      <c r="J2920" s="234"/>
      <c r="K2920" s="234"/>
      <c r="L2920" s="239"/>
      <c r="M2920" s="240"/>
      <c r="N2920" s="241"/>
      <c r="O2920" s="241"/>
      <c r="P2920" s="241"/>
      <c r="Q2920" s="241"/>
      <c r="R2920" s="241"/>
      <c r="S2920" s="241"/>
      <c r="T2920" s="242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3" t="s">
        <v>194</v>
      </c>
      <c r="AU2920" s="243" t="s">
        <v>84</v>
      </c>
      <c r="AV2920" s="13" t="s">
        <v>82</v>
      </c>
      <c r="AW2920" s="13" t="s">
        <v>36</v>
      </c>
      <c r="AX2920" s="13" t="s">
        <v>75</v>
      </c>
      <c r="AY2920" s="243" t="s">
        <v>183</v>
      </c>
    </row>
    <row r="2921" s="13" customFormat="1">
      <c r="A2921" s="13"/>
      <c r="B2921" s="233"/>
      <c r="C2921" s="234"/>
      <c r="D2921" s="235" t="s">
        <v>194</v>
      </c>
      <c r="E2921" s="236" t="s">
        <v>19</v>
      </c>
      <c r="F2921" s="237" t="s">
        <v>754</v>
      </c>
      <c r="G2921" s="234"/>
      <c r="H2921" s="236" t="s">
        <v>19</v>
      </c>
      <c r="I2921" s="238"/>
      <c r="J2921" s="234"/>
      <c r="K2921" s="234"/>
      <c r="L2921" s="239"/>
      <c r="M2921" s="240"/>
      <c r="N2921" s="241"/>
      <c r="O2921" s="241"/>
      <c r="P2921" s="241"/>
      <c r="Q2921" s="241"/>
      <c r="R2921" s="241"/>
      <c r="S2921" s="241"/>
      <c r="T2921" s="242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3" t="s">
        <v>194</v>
      </c>
      <c r="AU2921" s="243" t="s">
        <v>84</v>
      </c>
      <c r="AV2921" s="13" t="s">
        <v>82</v>
      </c>
      <c r="AW2921" s="13" t="s">
        <v>36</v>
      </c>
      <c r="AX2921" s="13" t="s">
        <v>75</v>
      </c>
      <c r="AY2921" s="243" t="s">
        <v>183</v>
      </c>
    </row>
    <row r="2922" s="13" customFormat="1">
      <c r="A2922" s="13"/>
      <c r="B2922" s="233"/>
      <c r="C2922" s="234"/>
      <c r="D2922" s="235" t="s">
        <v>194</v>
      </c>
      <c r="E2922" s="236" t="s">
        <v>19</v>
      </c>
      <c r="F2922" s="237" t="s">
        <v>755</v>
      </c>
      <c r="G2922" s="234"/>
      <c r="H2922" s="236" t="s">
        <v>19</v>
      </c>
      <c r="I2922" s="238"/>
      <c r="J2922" s="234"/>
      <c r="K2922" s="234"/>
      <c r="L2922" s="239"/>
      <c r="M2922" s="240"/>
      <c r="N2922" s="241"/>
      <c r="O2922" s="241"/>
      <c r="P2922" s="241"/>
      <c r="Q2922" s="241"/>
      <c r="R2922" s="241"/>
      <c r="S2922" s="241"/>
      <c r="T2922" s="242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3" t="s">
        <v>194</v>
      </c>
      <c r="AU2922" s="243" t="s">
        <v>84</v>
      </c>
      <c r="AV2922" s="13" t="s">
        <v>82</v>
      </c>
      <c r="AW2922" s="13" t="s">
        <v>36</v>
      </c>
      <c r="AX2922" s="13" t="s">
        <v>75</v>
      </c>
      <c r="AY2922" s="243" t="s">
        <v>183</v>
      </c>
    </row>
    <row r="2923" s="13" customFormat="1">
      <c r="A2923" s="13"/>
      <c r="B2923" s="233"/>
      <c r="C2923" s="234"/>
      <c r="D2923" s="235" t="s">
        <v>194</v>
      </c>
      <c r="E2923" s="236" t="s">
        <v>19</v>
      </c>
      <c r="F2923" s="237" t="s">
        <v>826</v>
      </c>
      <c r="G2923" s="234"/>
      <c r="H2923" s="236" t="s">
        <v>19</v>
      </c>
      <c r="I2923" s="238"/>
      <c r="J2923" s="234"/>
      <c r="K2923" s="234"/>
      <c r="L2923" s="239"/>
      <c r="M2923" s="240"/>
      <c r="N2923" s="241"/>
      <c r="O2923" s="241"/>
      <c r="P2923" s="241"/>
      <c r="Q2923" s="241"/>
      <c r="R2923" s="241"/>
      <c r="S2923" s="241"/>
      <c r="T2923" s="242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3" t="s">
        <v>194</v>
      </c>
      <c r="AU2923" s="243" t="s">
        <v>84</v>
      </c>
      <c r="AV2923" s="13" t="s">
        <v>82</v>
      </c>
      <c r="AW2923" s="13" t="s">
        <v>36</v>
      </c>
      <c r="AX2923" s="13" t="s">
        <v>75</v>
      </c>
      <c r="AY2923" s="243" t="s">
        <v>183</v>
      </c>
    </row>
    <row r="2924" s="13" customFormat="1">
      <c r="A2924" s="13"/>
      <c r="B2924" s="233"/>
      <c r="C2924" s="234"/>
      <c r="D2924" s="235" t="s">
        <v>194</v>
      </c>
      <c r="E2924" s="236" t="s">
        <v>19</v>
      </c>
      <c r="F2924" s="237" t="s">
        <v>827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194</v>
      </c>
      <c r="AU2924" s="243" t="s">
        <v>84</v>
      </c>
      <c r="AV2924" s="13" t="s">
        <v>82</v>
      </c>
      <c r="AW2924" s="13" t="s">
        <v>36</v>
      </c>
      <c r="AX2924" s="13" t="s">
        <v>75</v>
      </c>
      <c r="AY2924" s="243" t="s">
        <v>183</v>
      </c>
    </row>
    <row r="2925" s="13" customFormat="1">
      <c r="A2925" s="13"/>
      <c r="B2925" s="233"/>
      <c r="C2925" s="234"/>
      <c r="D2925" s="235" t="s">
        <v>194</v>
      </c>
      <c r="E2925" s="236" t="s">
        <v>19</v>
      </c>
      <c r="F2925" s="237" t="s">
        <v>826</v>
      </c>
      <c r="G2925" s="234"/>
      <c r="H2925" s="236" t="s">
        <v>19</v>
      </c>
      <c r="I2925" s="238"/>
      <c r="J2925" s="234"/>
      <c r="K2925" s="234"/>
      <c r="L2925" s="239"/>
      <c r="M2925" s="240"/>
      <c r="N2925" s="241"/>
      <c r="O2925" s="241"/>
      <c r="P2925" s="241"/>
      <c r="Q2925" s="241"/>
      <c r="R2925" s="241"/>
      <c r="S2925" s="241"/>
      <c r="T2925" s="242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3" t="s">
        <v>194</v>
      </c>
      <c r="AU2925" s="243" t="s">
        <v>84</v>
      </c>
      <c r="AV2925" s="13" t="s">
        <v>82</v>
      </c>
      <c r="AW2925" s="13" t="s">
        <v>36</v>
      </c>
      <c r="AX2925" s="13" t="s">
        <v>75</v>
      </c>
      <c r="AY2925" s="243" t="s">
        <v>183</v>
      </c>
    </row>
    <row r="2926" s="13" customFormat="1">
      <c r="A2926" s="13"/>
      <c r="B2926" s="233"/>
      <c r="C2926" s="234"/>
      <c r="D2926" s="235" t="s">
        <v>194</v>
      </c>
      <c r="E2926" s="236" t="s">
        <v>19</v>
      </c>
      <c r="F2926" s="237" t="s">
        <v>755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194</v>
      </c>
      <c r="AU2926" s="243" t="s">
        <v>84</v>
      </c>
      <c r="AV2926" s="13" t="s">
        <v>82</v>
      </c>
      <c r="AW2926" s="13" t="s">
        <v>36</v>
      </c>
      <c r="AX2926" s="13" t="s">
        <v>75</v>
      </c>
      <c r="AY2926" s="243" t="s">
        <v>183</v>
      </c>
    </row>
    <row r="2927" s="13" customFormat="1">
      <c r="A2927" s="13"/>
      <c r="B2927" s="233"/>
      <c r="C2927" s="234"/>
      <c r="D2927" s="235" t="s">
        <v>194</v>
      </c>
      <c r="E2927" s="236" t="s">
        <v>19</v>
      </c>
      <c r="F2927" s="237" t="s">
        <v>754</v>
      </c>
      <c r="G2927" s="234"/>
      <c r="H2927" s="236" t="s">
        <v>19</v>
      </c>
      <c r="I2927" s="238"/>
      <c r="J2927" s="234"/>
      <c r="K2927" s="234"/>
      <c r="L2927" s="239"/>
      <c r="M2927" s="240"/>
      <c r="N2927" s="241"/>
      <c r="O2927" s="241"/>
      <c r="P2927" s="241"/>
      <c r="Q2927" s="241"/>
      <c r="R2927" s="241"/>
      <c r="S2927" s="241"/>
      <c r="T2927" s="242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3" t="s">
        <v>194</v>
      </c>
      <c r="AU2927" s="243" t="s">
        <v>84</v>
      </c>
      <c r="AV2927" s="13" t="s">
        <v>82</v>
      </c>
      <c r="AW2927" s="13" t="s">
        <v>36</v>
      </c>
      <c r="AX2927" s="13" t="s">
        <v>75</v>
      </c>
      <c r="AY2927" s="243" t="s">
        <v>183</v>
      </c>
    </row>
    <row r="2928" s="13" customFormat="1">
      <c r="A2928" s="13"/>
      <c r="B2928" s="233"/>
      <c r="C2928" s="234"/>
      <c r="D2928" s="235" t="s">
        <v>194</v>
      </c>
      <c r="E2928" s="236" t="s">
        <v>19</v>
      </c>
      <c r="F2928" s="237" t="s">
        <v>753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194</v>
      </c>
      <c r="AU2928" s="243" t="s">
        <v>84</v>
      </c>
      <c r="AV2928" s="13" t="s">
        <v>82</v>
      </c>
      <c r="AW2928" s="13" t="s">
        <v>36</v>
      </c>
      <c r="AX2928" s="13" t="s">
        <v>75</v>
      </c>
      <c r="AY2928" s="243" t="s">
        <v>183</v>
      </c>
    </row>
    <row r="2929" s="13" customFormat="1">
      <c r="A2929" s="13"/>
      <c r="B2929" s="233"/>
      <c r="C2929" s="234"/>
      <c r="D2929" s="235" t="s">
        <v>194</v>
      </c>
      <c r="E2929" s="236" t="s">
        <v>19</v>
      </c>
      <c r="F2929" s="237" t="s">
        <v>828</v>
      </c>
      <c r="G2929" s="234"/>
      <c r="H2929" s="236" t="s">
        <v>19</v>
      </c>
      <c r="I2929" s="238"/>
      <c r="J2929" s="234"/>
      <c r="K2929" s="234"/>
      <c r="L2929" s="239"/>
      <c r="M2929" s="240"/>
      <c r="N2929" s="241"/>
      <c r="O2929" s="241"/>
      <c r="P2929" s="241"/>
      <c r="Q2929" s="241"/>
      <c r="R2929" s="241"/>
      <c r="S2929" s="241"/>
      <c r="T2929" s="242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3" t="s">
        <v>194</v>
      </c>
      <c r="AU2929" s="243" t="s">
        <v>84</v>
      </c>
      <c r="AV2929" s="13" t="s">
        <v>82</v>
      </c>
      <c r="AW2929" s="13" t="s">
        <v>36</v>
      </c>
      <c r="AX2929" s="13" t="s">
        <v>75</v>
      </c>
      <c r="AY2929" s="243" t="s">
        <v>183</v>
      </c>
    </row>
    <row r="2930" s="14" customFormat="1">
      <c r="A2930" s="14"/>
      <c r="B2930" s="244"/>
      <c r="C2930" s="245"/>
      <c r="D2930" s="235" t="s">
        <v>194</v>
      </c>
      <c r="E2930" s="246" t="s">
        <v>19</v>
      </c>
      <c r="F2930" s="247" t="s">
        <v>829</v>
      </c>
      <c r="G2930" s="245"/>
      <c r="H2930" s="248">
        <v>33</v>
      </c>
      <c r="I2930" s="249"/>
      <c r="J2930" s="245"/>
      <c r="K2930" s="245"/>
      <c r="L2930" s="250"/>
      <c r="M2930" s="251"/>
      <c r="N2930" s="252"/>
      <c r="O2930" s="252"/>
      <c r="P2930" s="252"/>
      <c r="Q2930" s="252"/>
      <c r="R2930" s="252"/>
      <c r="S2930" s="252"/>
      <c r="T2930" s="253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4" t="s">
        <v>194</v>
      </c>
      <c r="AU2930" s="254" t="s">
        <v>84</v>
      </c>
      <c r="AV2930" s="14" t="s">
        <v>84</v>
      </c>
      <c r="AW2930" s="14" t="s">
        <v>36</v>
      </c>
      <c r="AX2930" s="14" t="s">
        <v>75</v>
      </c>
      <c r="AY2930" s="254" t="s">
        <v>183</v>
      </c>
    </row>
    <row r="2931" s="14" customFormat="1">
      <c r="A2931" s="14"/>
      <c r="B2931" s="244"/>
      <c r="C2931" s="245"/>
      <c r="D2931" s="235" t="s">
        <v>194</v>
      </c>
      <c r="E2931" s="246" t="s">
        <v>19</v>
      </c>
      <c r="F2931" s="247" t="s">
        <v>830</v>
      </c>
      <c r="G2931" s="245"/>
      <c r="H2931" s="248">
        <v>1.6000000000000001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194</v>
      </c>
      <c r="AU2931" s="254" t="s">
        <v>84</v>
      </c>
      <c r="AV2931" s="14" t="s">
        <v>84</v>
      </c>
      <c r="AW2931" s="14" t="s">
        <v>36</v>
      </c>
      <c r="AX2931" s="14" t="s">
        <v>75</v>
      </c>
      <c r="AY2931" s="254" t="s">
        <v>183</v>
      </c>
    </row>
    <row r="2932" s="14" customFormat="1">
      <c r="A2932" s="14"/>
      <c r="B2932" s="244"/>
      <c r="C2932" s="245"/>
      <c r="D2932" s="235" t="s">
        <v>194</v>
      </c>
      <c r="E2932" s="246" t="s">
        <v>19</v>
      </c>
      <c r="F2932" s="247" t="s">
        <v>831</v>
      </c>
      <c r="G2932" s="245"/>
      <c r="H2932" s="248">
        <v>9</v>
      </c>
      <c r="I2932" s="249"/>
      <c r="J2932" s="245"/>
      <c r="K2932" s="245"/>
      <c r="L2932" s="250"/>
      <c r="M2932" s="251"/>
      <c r="N2932" s="252"/>
      <c r="O2932" s="252"/>
      <c r="P2932" s="252"/>
      <c r="Q2932" s="252"/>
      <c r="R2932" s="252"/>
      <c r="S2932" s="252"/>
      <c r="T2932" s="253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4" t="s">
        <v>194</v>
      </c>
      <c r="AU2932" s="254" t="s">
        <v>84</v>
      </c>
      <c r="AV2932" s="14" t="s">
        <v>84</v>
      </c>
      <c r="AW2932" s="14" t="s">
        <v>36</v>
      </c>
      <c r="AX2932" s="14" t="s">
        <v>75</v>
      </c>
      <c r="AY2932" s="254" t="s">
        <v>183</v>
      </c>
    </row>
    <row r="2933" s="16" customFormat="1">
      <c r="A2933" s="16"/>
      <c r="B2933" s="287"/>
      <c r="C2933" s="288"/>
      <c r="D2933" s="235" t="s">
        <v>194</v>
      </c>
      <c r="E2933" s="289" t="s">
        <v>19</v>
      </c>
      <c r="F2933" s="290" t="s">
        <v>794</v>
      </c>
      <c r="G2933" s="288"/>
      <c r="H2933" s="291">
        <v>43.600000000000001</v>
      </c>
      <c r="I2933" s="292"/>
      <c r="J2933" s="288"/>
      <c r="K2933" s="288"/>
      <c r="L2933" s="293"/>
      <c r="M2933" s="294"/>
      <c r="N2933" s="295"/>
      <c r="O2933" s="295"/>
      <c r="P2933" s="295"/>
      <c r="Q2933" s="295"/>
      <c r="R2933" s="295"/>
      <c r="S2933" s="295"/>
      <c r="T2933" s="29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T2933" s="297" t="s">
        <v>194</v>
      </c>
      <c r="AU2933" s="297" t="s">
        <v>84</v>
      </c>
      <c r="AV2933" s="16" t="s">
        <v>114</v>
      </c>
      <c r="AW2933" s="16" t="s">
        <v>36</v>
      </c>
      <c r="AX2933" s="16" t="s">
        <v>75</v>
      </c>
      <c r="AY2933" s="297" t="s">
        <v>183</v>
      </c>
    </row>
    <row r="2934" s="13" customFormat="1">
      <c r="A2934" s="13"/>
      <c r="B2934" s="233"/>
      <c r="C2934" s="234"/>
      <c r="D2934" s="235" t="s">
        <v>194</v>
      </c>
      <c r="E2934" s="236" t="s">
        <v>19</v>
      </c>
      <c r="F2934" s="237" t="s">
        <v>750</v>
      </c>
      <c r="G2934" s="234"/>
      <c r="H2934" s="236" t="s">
        <v>19</v>
      </c>
      <c r="I2934" s="238"/>
      <c r="J2934" s="234"/>
      <c r="K2934" s="234"/>
      <c r="L2934" s="239"/>
      <c r="M2934" s="240"/>
      <c r="N2934" s="241"/>
      <c r="O2934" s="241"/>
      <c r="P2934" s="241"/>
      <c r="Q2934" s="241"/>
      <c r="R2934" s="241"/>
      <c r="S2934" s="241"/>
      <c r="T2934" s="242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3" t="s">
        <v>194</v>
      </c>
      <c r="AU2934" s="243" t="s">
        <v>84</v>
      </c>
      <c r="AV2934" s="13" t="s">
        <v>82</v>
      </c>
      <c r="AW2934" s="13" t="s">
        <v>36</v>
      </c>
      <c r="AX2934" s="13" t="s">
        <v>75</v>
      </c>
      <c r="AY2934" s="243" t="s">
        <v>183</v>
      </c>
    </row>
    <row r="2935" s="13" customFormat="1">
      <c r="A2935" s="13"/>
      <c r="B2935" s="233"/>
      <c r="C2935" s="234"/>
      <c r="D2935" s="235" t="s">
        <v>194</v>
      </c>
      <c r="E2935" s="236" t="s">
        <v>19</v>
      </c>
      <c r="F2935" s="237" t="s">
        <v>751</v>
      </c>
      <c r="G2935" s="234"/>
      <c r="H2935" s="236" t="s">
        <v>19</v>
      </c>
      <c r="I2935" s="238"/>
      <c r="J2935" s="234"/>
      <c r="K2935" s="234"/>
      <c r="L2935" s="239"/>
      <c r="M2935" s="240"/>
      <c r="N2935" s="241"/>
      <c r="O2935" s="241"/>
      <c r="P2935" s="241"/>
      <c r="Q2935" s="241"/>
      <c r="R2935" s="241"/>
      <c r="S2935" s="241"/>
      <c r="T2935" s="242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3" t="s">
        <v>194</v>
      </c>
      <c r="AU2935" s="243" t="s">
        <v>84</v>
      </c>
      <c r="AV2935" s="13" t="s">
        <v>82</v>
      </c>
      <c r="AW2935" s="13" t="s">
        <v>36</v>
      </c>
      <c r="AX2935" s="13" t="s">
        <v>75</v>
      </c>
      <c r="AY2935" s="243" t="s">
        <v>183</v>
      </c>
    </row>
    <row r="2936" s="13" customFormat="1">
      <c r="A2936" s="13"/>
      <c r="B2936" s="233"/>
      <c r="C2936" s="234"/>
      <c r="D2936" s="235" t="s">
        <v>194</v>
      </c>
      <c r="E2936" s="236" t="s">
        <v>19</v>
      </c>
      <c r="F2936" s="237" t="s">
        <v>752</v>
      </c>
      <c r="G2936" s="234"/>
      <c r="H2936" s="236" t="s">
        <v>19</v>
      </c>
      <c r="I2936" s="238"/>
      <c r="J2936" s="234"/>
      <c r="K2936" s="234"/>
      <c r="L2936" s="239"/>
      <c r="M2936" s="240"/>
      <c r="N2936" s="241"/>
      <c r="O2936" s="241"/>
      <c r="P2936" s="241"/>
      <c r="Q2936" s="241"/>
      <c r="R2936" s="241"/>
      <c r="S2936" s="241"/>
      <c r="T2936" s="242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3" t="s">
        <v>194</v>
      </c>
      <c r="AU2936" s="243" t="s">
        <v>84</v>
      </c>
      <c r="AV2936" s="13" t="s">
        <v>82</v>
      </c>
      <c r="AW2936" s="13" t="s">
        <v>36</v>
      </c>
      <c r="AX2936" s="13" t="s">
        <v>75</v>
      </c>
      <c r="AY2936" s="243" t="s">
        <v>183</v>
      </c>
    </row>
    <row r="2937" s="13" customFormat="1">
      <c r="A2937" s="13"/>
      <c r="B2937" s="233"/>
      <c r="C2937" s="234"/>
      <c r="D2937" s="235" t="s">
        <v>194</v>
      </c>
      <c r="E2937" s="236" t="s">
        <v>19</v>
      </c>
      <c r="F2937" s="237" t="s">
        <v>753</v>
      </c>
      <c r="G2937" s="234"/>
      <c r="H2937" s="236" t="s">
        <v>19</v>
      </c>
      <c r="I2937" s="238"/>
      <c r="J2937" s="234"/>
      <c r="K2937" s="234"/>
      <c r="L2937" s="239"/>
      <c r="M2937" s="240"/>
      <c r="N2937" s="241"/>
      <c r="O2937" s="241"/>
      <c r="P2937" s="241"/>
      <c r="Q2937" s="241"/>
      <c r="R2937" s="241"/>
      <c r="S2937" s="241"/>
      <c r="T2937" s="242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3" t="s">
        <v>194</v>
      </c>
      <c r="AU2937" s="243" t="s">
        <v>84</v>
      </c>
      <c r="AV2937" s="13" t="s">
        <v>82</v>
      </c>
      <c r="AW2937" s="13" t="s">
        <v>36</v>
      </c>
      <c r="AX2937" s="13" t="s">
        <v>75</v>
      </c>
      <c r="AY2937" s="243" t="s">
        <v>183</v>
      </c>
    </row>
    <row r="2938" s="13" customFormat="1">
      <c r="A2938" s="13"/>
      <c r="B2938" s="233"/>
      <c r="C2938" s="234"/>
      <c r="D2938" s="235" t="s">
        <v>194</v>
      </c>
      <c r="E2938" s="236" t="s">
        <v>19</v>
      </c>
      <c r="F2938" s="237" t="s">
        <v>754</v>
      </c>
      <c r="G2938" s="234"/>
      <c r="H2938" s="236" t="s">
        <v>19</v>
      </c>
      <c r="I2938" s="238"/>
      <c r="J2938" s="234"/>
      <c r="K2938" s="234"/>
      <c r="L2938" s="239"/>
      <c r="M2938" s="240"/>
      <c r="N2938" s="241"/>
      <c r="O2938" s="241"/>
      <c r="P2938" s="241"/>
      <c r="Q2938" s="241"/>
      <c r="R2938" s="241"/>
      <c r="S2938" s="241"/>
      <c r="T2938" s="242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3" t="s">
        <v>194</v>
      </c>
      <c r="AU2938" s="243" t="s">
        <v>84</v>
      </c>
      <c r="AV2938" s="13" t="s">
        <v>82</v>
      </c>
      <c r="AW2938" s="13" t="s">
        <v>36</v>
      </c>
      <c r="AX2938" s="13" t="s">
        <v>75</v>
      </c>
      <c r="AY2938" s="243" t="s">
        <v>183</v>
      </c>
    </row>
    <row r="2939" s="13" customFormat="1">
      <c r="A2939" s="13"/>
      <c r="B2939" s="233"/>
      <c r="C2939" s="234"/>
      <c r="D2939" s="235" t="s">
        <v>194</v>
      </c>
      <c r="E2939" s="236" t="s">
        <v>19</v>
      </c>
      <c r="F2939" s="237" t="s">
        <v>755</v>
      </c>
      <c r="G2939" s="234"/>
      <c r="H2939" s="236" t="s">
        <v>19</v>
      </c>
      <c r="I2939" s="238"/>
      <c r="J2939" s="234"/>
      <c r="K2939" s="234"/>
      <c r="L2939" s="239"/>
      <c r="M2939" s="240"/>
      <c r="N2939" s="241"/>
      <c r="O2939" s="241"/>
      <c r="P2939" s="241"/>
      <c r="Q2939" s="241"/>
      <c r="R2939" s="241"/>
      <c r="S2939" s="241"/>
      <c r="T2939" s="242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3" t="s">
        <v>194</v>
      </c>
      <c r="AU2939" s="243" t="s">
        <v>84</v>
      </c>
      <c r="AV2939" s="13" t="s">
        <v>82</v>
      </c>
      <c r="AW2939" s="13" t="s">
        <v>36</v>
      </c>
      <c r="AX2939" s="13" t="s">
        <v>75</v>
      </c>
      <c r="AY2939" s="243" t="s">
        <v>183</v>
      </c>
    </row>
    <row r="2940" s="13" customFormat="1">
      <c r="A2940" s="13"/>
      <c r="B2940" s="233"/>
      <c r="C2940" s="234"/>
      <c r="D2940" s="235" t="s">
        <v>194</v>
      </c>
      <c r="E2940" s="236" t="s">
        <v>19</v>
      </c>
      <c r="F2940" s="237" t="s">
        <v>756</v>
      </c>
      <c r="G2940" s="234"/>
      <c r="H2940" s="236" t="s">
        <v>19</v>
      </c>
      <c r="I2940" s="238"/>
      <c r="J2940" s="234"/>
      <c r="K2940" s="234"/>
      <c r="L2940" s="239"/>
      <c r="M2940" s="240"/>
      <c r="N2940" s="241"/>
      <c r="O2940" s="241"/>
      <c r="P2940" s="241"/>
      <c r="Q2940" s="241"/>
      <c r="R2940" s="241"/>
      <c r="S2940" s="241"/>
      <c r="T2940" s="242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3" t="s">
        <v>194</v>
      </c>
      <c r="AU2940" s="243" t="s">
        <v>84</v>
      </c>
      <c r="AV2940" s="13" t="s">
        <v>82</v>
      </c>
      <c r="AW2940" s="13" t="s">
        <v>36</v>
      </c>
      <c r="AX2940" s="13" t="s">
        <v>75</v>
      </c>
      <c r="AY2940" s="243" t="s">
        <v>183</v>
      </c>
    </row>
    <row r="2941" s="13" customFormat="1">
      <c r="A2941" s="13"/>
      <c r="B2941" s="233"/>
      <c r="C2941" s="234"/>
      <c r="D2941" s="235" t="s">
        <v>194</v>
      </c>
      <c r="E2941" s="236" t="s">
        <v>19</v>
      </c>
      <c r="F2941" s="237" t="s">
        <v>757</v>
      </c>
      <c r="G2941" s="234"/>
      <c r="H2941" s="236" t="s">
        <v>19</v>
      </c>
      <c r="I2941" s="238"/>
      <c r="J2941" s="234"/>
      <c r="K2941" s="234"/>
      <c r="L2941" s="239"/>
      <c r="M2941" s="240"/>
      <c r="N2941" s="241"/>
      <c r="O2941" s="241"/>
      <c r="P2941" s="241"/>
      <c r="Q2941" s="241"/>
      <c r="R2941" s="241"/>
      <c r="S2941" s="241"/>
      <c r="T2941" s="242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3" t="s">
        <v>194</v>
      </c>
      <c r="AU2941" s="243" t="s">
        <v>84</v>
      </c>
      <c r="AV2941" s="13" t="s">
        <v>82</v>
      </c>
      <c r="AW2941" s="13" t="s">
        <v>36</v>
      </c>
      <c r="AX2941" s="13" t="s">
        <v>75</v>
      </c>
      <c r="AY2941" s="243" t="s">
        <v>183</v>
      </c>
    </row>
    <row r="2942" s="13" customFormat="1">
      <c r="A2942" s="13"/>
      <c r="B2942" s="233"/>
      <c r="C2942" s="234"/>
      <c r="D2942" s="235" t="s">
        <v>194</v>
      </c>
      <c r="E2942" s="236" t="s">
        <v>19</v>
      </c>
      <c r="F2942" s="237" t="s">
        <v>758</v>
      </c>
      <c r="G2942" s="234"/>
      <c r="H2942" s="236" t="s">
        <v>19</v>
      </c>
      <c r="I2942" s="238"/>
      <c r="J2942" s="234"/>
      <c r="K2942" s="234"/>
      <c r="L2942" s="239"/>
      <c r="M2942" s="240"/>
      <c r="N2942" s="241"/>
      <c r="O2942" s="241"/>
      <c r="P2942" s="241"/>
      <c r="Q2942" s="241"/>
      <c r="R2942" s="241"/>
      <c r="S2942" s="241"/>
      <c r="T2942" s="242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3" t="s">
        <v>194</v>
      </c>
      <c r="AU2942" s="243" t="s">
        <v>84</v>
      </c>
      <c r="AV2942" s="13" t="s">
        <v>82</v>
      </c>
      <c r="AW2942" s="13" t="s">
        <v>36</v>
      </c>
      <c r="AX2942" s="13" t="s">
        <v>75</v>
      </c>
      <c r="AY2942" s="243" t="s">
        <v>183</v>
      </c>
    </row>
    <row r="2943" s="13" customFormat="1">
      <c r="A2943" s="13"/>
      <c r="B2943" s="233"/>
      <c r="C2943" s="234"/>
      <c r="D2943" s="235" t="s">
        <v>194</v>
      </c>
      <c r="E2943" s="236" t="s">
        <v>19</v>
      </c>
      <c r="F2943" s="237" t="s">
        <v>759</v>
      </c>
      <c r="G2943" s="234"/>
      <c r="H2943" s="236" t="s">
        <v>19</v>
      </c>
      <c r="I2943" s="238"/>
      <c r="J2943" s="234"/>
      <c r="K2943" s="234"/>
      <c r="L2943" s="239"/>
      <c r="M2943" s="240"/>
      <c r="N2943" s="241"/>
      <c r="O2943" s="241"/>
      <c r="P2943" s="241"/>
      <c r="Q2943" s="241"/>
      <c r="R2943" s="241"/>
      <c r="S2943" s="241"/>
      <c r="T2943" s="242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3" t="s">
        <v>194</v>
      </c>
      <c r="AU2943" s="243" t="s">
        <v>84</v>
      </c>
      <c r="AV2943" s="13" t="s">
        <v>82</v>
      </c>
      <c r="AW2943" s="13" t="s">
        <v>36</v>
      </c>
      <c r="AX2943" s="13" t="s">
        <v>75</v>
      </c>
      <c r="AY2943" s="243" t="s">
        <v>183</v>
      </c>
    </row>
    <row r="2944" s="13" customFormat="1">
      <c r="A2944" s="13"/>
      <c r="B2944" s="233"/>
      <c r="C2944" s="234"/>
      <c r="D2944" s="235" t="s">
        <v>194</v>
      </c>
      <c r="E2944" s="236" t="s">
        <v>19</v>
      </c>
      <c r="F2944" s="237" t="s">
        <v>760</v>
      </c>
      <c r="G2944" s="234"/>
      <c r="H2944" s="236" t="s">
        <v>19</v>
      </c>
      <c r="I2944" s="238"/>
      <c r="J2944" s="234"/>
      <c r="K2944" s="234"/>
      <c r="L2944" s="239"/>
      <c r="M2944" s="240"/>
      <c r="N2944" s="241"/>
      <c r="O2944" s="241"/>
      <c r="P2944" s="241"/>
      <c r="Q2944" s="241"/>
      <c r="R2944" s="241"/>
      <c r="S2944" s="241"/>
      <c r="T2944" s="242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3" t="s">
        <v>194</v>
      </c>
      <c r="AU2944" s="243" t="s">
        <v>84</v>
      </c>
      <c r="AV2944" s="13" t="s">
        <v>82</v>
      </c>
      <c r="AW2944" s="13" t="s">
        <v>36</v>
      </c>
      <c r="AX2944" s="13" t="s">
        <v>75</v>
      </c>
      <c r="AY2944" s="243" t="s">
        <v>183</v>
      </c>
    </row>
    <row r="2945" s="13" customFormat="1">
      <c r="A2945" s="13"/>
      <c r="B2945" s="233"/>
      <c r="C2945" s="234"/>
      <c r="D2945" s="235" t="s">
        <v>194</v>
      </c>
      <c r="E2945" s="236" t="s">
        <v>19</v>
      </c>
      <c r="F2945" s="237" t="s">
        <v>761</v>
      </c>
      <c r="G2945" s="234"/>
      <c r="H2945" s="236" t="s">
        <v>19</v>
      </c>
      <c r="I2945" s="238"/>
      <c r="J2945" s="234"/>
      <c r="K2945" s="234"/>
      <c r="L2945" s="239"/>
      <c r="M2945" s="240"/>
      <c r="N2945" s="241"/>
      <c r="O2945" s="241"/>
      <c r="P2945" s="241"/>
      <c r="Q2945" s="241"/>
      <c r="R2945" s="241"/>
      <c r="S2945" s="241"/>
      <c r="T2945" s="242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3" t="s">
        <v>194</v>
      </c>
      <c r="AU2945" s="243" t="s">
        <v>84</v>
      </c>
      <c r="AV2945" s="13" t="s">
        <v>82</v>
      </c>
      <c r="AW2945" s="13" t="s">
        <v>36</v>
      </c>
      <c r="AX2945" s="13" t="s">
        <v>75</v>
      </c>
      <c r="AY2945" s="243" t="s">
        <v>183</v>
      </c>
    </row>
    <row r="2946" s="14" customFormat="1">
      <c r="A2946" s="14"/>
      <c r="B2946" s="244"/>
      <c r="C2946" s="245"/>
      <c r="D2946" s="235" t="s">
        <v>194</v>
      </c>
      <c r="E2946" s="246" t="s">
        <v>19</v>
      </c>
      <c r="F2946" s="247" t="s">
        <v>850</v>
      </c>
      <c r="G2946" s="245"/>
      <c r="H2946" s="248">
        <v>33.060000000000002</v>
      </c>
      <c r="I2946" s="249"/>
      <c r="J2946" s="245"/>
      <c r="K2946" s="245"/>
      <c r="L2946" s="250"/>
      <c r="M2946" s="251"/>
      <c r="N2946" s="252"/>
      <c r="O2946" s="252"/>
      <c r="P2946" s="252"/>
      <c r="Q2946" s="252"/>
      <c r="R2946" s="252"/>
      <c r="S2946" s="252"/>
      <c r="T2946" s="253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4" t="s">
        <v>194</v>
      </c>
      <c r="AU2946" s="254" t="s">
        <v>84</v>
      </c>
      <c r="AV2946" s="14" t="s">
        <v>84</v>
      </c>
      <c r="AW2946" s="14" t="s">
        <v>36</v>
      </c>
      <c r="AX2946" s="14" t="s">
        <v>75</v>
      </c>
      <c r="AY2946" s="254" t="s">
        <v>183</v>
      </c>
    </row>
    <row r="2947" s="14" customFormat="1">
      <c r="A2947" s="14"/>
      <c r="B2947" s="244"/>
      <c r="C2947" s="245"/>
      <c r="D2947" s="235" t="s">
        <v>194</v>
      </c>
      <c r="E2947" s="246" t="s">
        <v>19</v>
      </c>
      <c r="F2947" s="247" t="s">
        <v>851</v>
      </c>
      <c r="G2947" s="245"/>
      <c r="H2947" s="248">
        <v>12.824999999999999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194</v>
      </c>
      <c r="AU2947" s="254" t="s">
        <v>84</v>
      </c>
      <c r="AV2947" s="14" t="s">
        <v>84</v>
      </c>
      <c r="AW2947" s="14" t="s">
        <v>36</v>
      </c>
      <c r="AX2947" s="14" t="s">
        <v>75</v>
      </c>
      <c r="AY2947" s="254" t="s">
        <v>183</v>
      </c>
    </row>
    <row r="2948" s="14" customFormat="1">
      <c r="A2948" s="14"/>
      <c r="B2948" s="244"/>
      <c r="C2948" s="245"/>
      <c r="D2948" s="235" t="s">
        <v>194</v>
      </c>
      <c r="E2948" s="246" t="s">
        <v>19</v>
      </c>
      <c r="F2948" s="247" t="s">
        <v>852</v>
      </c>
      <c r="G2948" s="245"/>
      <c r="H2948" s="248">
        <v>-5.75</v>
      </c>
      <c r="I2948" s="249"/>
      <c r="J2948" s="245"/>
      <c r="K2948" s="245"/>
      <c r="L2948" s="250"/>
      <c r="M2948" s="251"/>
      <c r="N2948" s="252"/>
      <c r="O2948" s="252"/>
      <c r="P2948" s="252"/>
      <c r="Q2948" s="252"/>
      <c r="R2948" s="252"/>
      <c r="S2948" s="252"/>
      <c r="T2948" s="253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4" t="s">
        <v>194</v>
      </c>
      <c r="AU2948" s="254" t="s">
        <v>84</v>
      </c>
      <c r="AV2948" s="14" t="s">
        <v>84</v>
      </c>
      <c r="AW2948" s="14" t="s">
        <v>36</v>
      </c>
      <c r="AX2948" s="14" t="s">
        <v>75</v>
      </c>
      <c r="AY2948" s="254" t="s">
        <v>183</v>
      </c>
    </row>
    <row r="2949" s="16" customFormat="1">
      <c r="A2949" s="16"/>
      <c r="B2949" s="287"/>
      <c r="C2949" s="288"/>
      <c r="D2949" s="235" t="s">
        <v>194</v>
      </c>
      <c r="E2949" s="289" t="s">
        <v>19</v>
      </c>
      <c r="F2949" s="290" t="s">
        <v>794</v>
      </c>
      <c r="G2949" s="288"/>
      <c r="H2949" s="291">
        <v>40.134999999999998</v>
      </c>
      <c r="I2949" s="292"/>
      <c r="J2949" s="288"/>
      <c r="K2949" s="288"/>
      <c r="L2949" s="293"/>
      <c r="M2949" s="294"/>
      <c r="N2949" s="295"/>
      <c r="O2949" s="295"/>
      <c r="P2949" s="295"/>
      <c r="Q2949" s="295"/>
      <c r="R2949" s="295"/>
      <c r="S2949" s="295"/>
      <c r="T2949" s="29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T2949" s="297" t="s">
        <v>194</v>
      </c>
      <c r="AU2949" s="297" t="s">
        <v>84</v>
      </c>
      <c r="AV2949" s="16" t="s">
        <v>114</v>
      </c>
      <c r="AW2949" s="16" t="s">
        <v>36</v>
      </c>
      <c r="AX2949" s="16" t="s">
        <v>75</v>
      </c>
      <c r="AY2949" s="297" t="s">
        <v>183</v>
      </c>
    </row>
    <row r="2950" s="13" customFormat="1">
      <c r="A2950" s="13"/>
      <c r="B2950" s="233"/>
      <c r="C2950" s="234"/>
      <c r="D2950" s="235" t="s">
        <v>194</v>
      </c>
      <c r="E2950" s="236" t="s">
        <v>19</v>
      </c>
      <c r="F2950" s="237" t="s">
        <v>750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194</v>
      </c>
      <c r="AU2950" s="243" t="s">
        <v>84</v>
      </c>
      <c r="AV2950" s="13" t="s">
        <v>82</v>
      </c>
      <c r="AW2950" s="13" t="s">
        <v>36</v>
      </c>
      <c r="AX2950" s="13" t="s">
        <v>75</v>
      </c>
      <c r="AY2950" s="243" t="s">
        <v>183</v>
      </c>
    </row>
    <row r="2951" s="13" customFormat="1">
      <c r="A2951" s="13"/>
      <c r="B2951" s="233"/>
      <c r="C2951" s="234"/>
      <c r="D2951" s="235" t="s">
        <v>194</v>
      </c>
      <c r="E2951" s="236" t="s">
        <v>19</v>
      </c>
      <c r="F2951" s="237" t="s">
        <v>751</v>
      </c>
      <c r="G2951" s="234"/>
      <c r="H2951" s="236" t="s">
        <v>19</v>
      </c>
      <c r="I2951" s="238"/>
      <c r="J2951" s="234"/>
      <c r="K2951" s="234"/>
      <c r="L2951" s="239"/>
      <c r="M2951" s="240"/>
      <c r="N2951" s="241"/>
      <c r="O2951" s="241"/>
      <c r="P2951" s="241"/>
      <c r="Q2951" s="241"/>
      <c r="R2951" s="241"/>
      <c r="S2951" s="241"/>
      <c r="T2951" s="242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3" t="s">
        <v>194</v>
      </c>
      <c r="AU2951" s="243" t="s">
        <v>84</v>
      </c>
      <c r="AV2951" s="13" t="s">
        <v>82</v>
      </c>
      <c r="AW2951" s="13" t="s">
        <v>36</v>
      </c>
      <c r="AX2951" s="13" t="s">
        <v>75</v>
      </c>
      <c r="AY2951" s="243" t="s">
        <v>183</v>
      </c>
    </row>
    <row r="2952" s="13" customFormat="1">
      <c r="A2952" s="13"/>
      <c r="B2952" s="233"/>
      <c r="C2952" s="234"/>
      <c r="D2952" s="235" t="s">
        <v>194</v>
      </c>
      <c r="E2952" s="236" t="s">
        <v>19</v>
      </c>
      <c r="F2952" s="237" t="s">
        <v>752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194</v>
      </c>
      <c r="AU2952" s="243" t="s">
        <v>84</v>
      </c>
      <c r="AV2952" s="13" t="s">
        <v>82</v>
      </c>
      <c r="AW2952" s="13" t="s">
        <v>36</v>
      </c>
      <c r="AX2952" s="13" t="s">
        <v>75</v>
      </c>
      <c r="AY2952" s="243" t="s">
        <v>183</v>
      </c>
    </row>
    <row r="2953" s="13" customFormat="1">
      <c r="A2953" s="13"/>
      <c r="B2953" s="233"/>
      <c r="C2953" s="234"/>
      <c r="D2953" s="235" t="s">
        <v>194</v>
      </c>
      <c r="E2953" s="236" t="s">
        <v>19</v>
      </c>
      <c r="F2953" s="237" t="s">
        <v>781</v>
      </c>
      <c r="G2953" s="234"/>
      <c r="H2953" s="236" t="s">
        <v>19</v>
      </c>
      <c r="I2953" s="238"/>
      <c r="J2953" s="234"/>
      <c r="K2953" s="234"/>
      <c r="L2953" s="239"/>
      <c r="M2953" s="240"/>
      <c r="N2953" s="241"/>
      <c r="O2953" s="241"/>
      <c r="P2953" s="241"/>
      <c r="Q2953" s="241"/>
      <c r="R2953" s="241"/>
      <c r="S2953" s="241"/>
      <c r="T2953" s="242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3" t="s">
        <v>194</v>
      </c>
      <c r="AU2953" s="243" t="s">
        <v>84</v>
      </c>
      <c r="AV2953" s="13" t="s">
        <v>82</v>
      </c>
      <c r="AW2953" s="13" t="s">
        <v>36</v>
      </c>
      <c r="AX2953" s="13" t="s">
        <v>75</v>
      </c>
      <c r="AY2953" s="243" t="s">
        <v>183</v>
      </c>
    </row>
    <row r="2954" s="13" customFormat="1">
      <c r="A2954" s="13"/>
      <c r="B2954" s="233"/>
      <c r="C2954" s="234"/>
      <c r="D2954" s="235" t="s">
        <v>194</v>
      </c>
      <c r="E2954" s="236" t="s">
        <v>19</v>
      </c>
      <c r="F2954" s="237" t="s">
        <v>782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194</v>
      </c>
      <c r="AU2954" s="243" t="s">
        <v>84</v>
      </c>
      <c r="AV2954" s="13" t="s">
        <v>82</v>
      </c>
      <c r="AW2954" s="13" t="s">
        <v>36</v>
      </c>
      <c r="AX2954" s="13" t="s">
        <v>75</v>
      </c>
      <c r="AY2954" s="243" t="s">
        <v>183</v>
      </c>
    </row>
    <row r="2955" s="14" customFormat="1">
      <c r="A2955" s="14"/>
      <c r="B2955" s="244"/>
      <c r="C2955" s="245"/>
      <c r="D2955" s="235" t="s">
        <v>194</v>
      </c>
      <c r="E2955" s="246" t="s">
        <v>19</v>
      </c>
      <c r="F2955" s="247" t="s">
        <v>832</v>
      </c>
      <c r="G2955" s="245"/>
      <c r="H2955" s="248">
        <v>5.2000000000000002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194</v>
      </c>
      <c r="AU2955" s="254" t="s">
        <v>84</v>
      </c>
      <c r="AV2955" s="14" t="s">
        <v>84</v>
      </c>
      <c r="AW2955" s="14" t="s">
        <v>36</v>
      </c>
      <c r="AX2955" s="14" t="s">
        <v>75</v>
      </c>
      <c r="AY2955" s="254" t="s">
        <v>183</v>
      </c>
    </row>
    <row r="2956" s="16" customFormat="1">
      <c r="A2956" s="16"/>
      <c r="B2956" s="287"/>
      <c r="C2956" s="288"/>
      <c r="D2956" s="235" t="s">
        <v>194</v>
      </c>
      <c r="E2956" s="289" t="s">
        <v>19</v>
      </c>
      <c r="F2956" s="290" t="s">
        <v>794</v>
      </c>
      <c r="G2956" s="288"/>
      <c r="H2956" s="291">
        <v>5.2000000000000002</v>
      </c>
      <c r="I2956" s="292"/>
      <c r="J2956" s="288"/>
      <c r="K2956" s="288"/>
      <c r="L2956" s="293"/>
      <c r="M2956" s="294"/>
      <c r="N2956" s="295"/>
      <c r="O2956" s="295"/>
      <c r="P2956" s="295"/>
      <c r="Q2956" s="295"/>
      <c r="R2956" s="295"/>
      <c r="S2956" s="295"/>
      <c r="T2956" s="29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T2956" s="297" t="s">
        <v>194</v>
      </c>
      <c r="AU2956" s="297" t="s">
        <v>84</v>
      </c>
      <c r="AV2956" s="16" t="s">
        <v>114</v>
      </c>
      <c r="AW2956" s="16" t="s">
        <v>36</v>
      </c>
      <c r="AX2956" s="16" t="s">
        <v>75</v>
      </c>
      <c r="AY2956" s="297" t="s">
        <v>183</v>
      </c>
    </row>
    <row r="2957" s="13" customFormat="1">
      <c r="A2957" s="13"/>
      <c r="B2957" s="233"/>
      <c r="C2957" s="234"/>
      <c r="D2957" s="235" t="s">
        <v>194</v>
      </c>
      <c r="E2957" s="236" t="s">
        <v>19</v>
      </c>
      <c r="F2957" s="237" t="s">
        <v>766</v>
      </c>
      <c r="G2957" s="234"/>
      <c r="H2957" s="236" t="s">
        <v>19</v>
      </c>
      <c r="I2957" s="238"/>
      <c r="J2957" s="234"/>
      <c r="K2957" s="234"/>
      <c r="L2957" s="239"/>
      <c r="M2957" s="240"/>
      <c r="N2957" s="241"/>
      <c r="O2957" s="241"/>
      <c r="P2957" s="241"/>
      <c r="Q2957" s="241"/>
      <c r="R2957" s="241"/>
      <c r="S2957" s="241"/>
      <c r="T2957" s="242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3" t="s">
        <v>194</v>
      </c>
      <c r="AU2957" s="243" t="s">
        <v>84</v>
      </c>
      <c r="AV2957" s="13" t="s">
        <v>82</v>
      </c>
      <c r="AW2957" s="13" t="s">
        <v>36</v>
      </c>
      <c r="AX2957" s="13" t="s">
        <v>75</v>
      </c>
      <c r="AY2957" s="243" t="s">
        <v>183</v>
      </c>
    </row>
    <row r="2958" s="13" customFormat="1">
      <c r="A2958" s="13"/>
      <c r="B2958" s="233"/>
      <c r="C2958" s="234"/>
      <c r="D2958" s="235" t="s">
        <v>194</v>
      </c>
      <c r="E2958" s="236" t="s">
        <v>19</v>
      </c>
      <c r="F2958" s="237" t="s">
        <v>751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194</v>
      </c>
      <c r="AU2958" s="243" t="s">
        <v>84</v>
      </c>
      <c r="AV2958" s="13" t="s">
        <v>82</v>
      </c>
      <c r="AW2958" s="13" t="s">
        <v>36</v>
      </c>
      <c r="AX2958" s="13" t="s">
        <v>75</v>
      </c>
      <c r="AY2958" s="243" t="s">
        <v>183</v>
      </c>
    </row>
    <row r="2959" s="13" customFormat="1">
      <c r="A2959" s="13"/>
      <c r="B2959" s="233"/>
      <c r="C2959" s="234"/>
      <c r="D2959" s="235" t="s">
        <v>194</v>
      </c>
      <c r="E2959" s="236" t="s">
        <v>19</v>
      </c>
      <c r="F2959" s="237" t="s">
        <v>767</v>
      </c>
      <c r="G2959" s="234"/>
      <c r="H2959" s="236" t="s">
        <v>19</v>
      </c>
      <c r="I2959" s="238"/>
      <c r="J2959" s="234"/>
      <c r="K2959" s="234"/>
      <c r="L2959" s="239"/>
      <c r="M2959" s="240"/>
      <c r="N2959" s="241"/>
      <c r="O2959" s="241"/>
      <c r="P2959" s="241"/>
      <c r="Q2959" s="241"/>
      <c r="R2959" s="241"/>
      <c r="S2959" s="241"/>
      <c r="T2959" s="242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3" t="s">
        <v>194</v>
      </c>
      <c r="AU2959" s="243" t="s">
        <v>84</v>
      </c>
      <c r="AV2959" s="13" t="s">
        <v>82</v>
      </c>
      <c r="AW2959" s="13" t="s">
        <v>36</v>
      </c>
      <c r="AX2959" s="13" t="s">
        <v>75</v>
      </c>
      <c r="AY2959" s="243" t="s">
        <v>183</v>
      </c>
    </row>
    <row r="2960" s="13" customFormat="1">
      <c r="A2960" s="13"/>
      <c r="B2960" s="233"/>
      <c r="C2960" s="234"/>
      <c r="D2960" s="235" t="s">
        <v>194</v>
      </c>
      <c r="E2960" s="236" t="s">
        <v>19</v>
      </c>
      <c r="F2960" s="237" t="s">
        <v>768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194</v>
      </c>
      <c r="AU2960" s="243" t="s">
        <v>84</v>
      </c>
      <c r="AV2960" s="13" t="s">
        <v>82</v>
      </c>
      <c r="AW2960" s="13" t="s">
        <v>36</v>
      </c>
      <c r="AX2960" s="13" t="s">
        <v>75</v>
      </c>
      <c r="AY2960" s="243" t="s">
        <v>183</v>
      </c>
    </row>
    <row r="2961" s="13" customFormat="1">
      <c r="A2961" s="13"/>
      <c r="B2961" s="233"/>
      <c r="C2961" s="234"/>
      <c r="D2961" s="235" t="s">
        <v>194</v>
      </c>
      <c r="E2961" s="236" t="s">
        <v>19</v>
      </c>
      <c r="F2961" s="237" t="s">
        <v>753</v>
      </c>
      <c r="G2961" s="234"/>
      <c r="H2961" s="236" t="s">
        <v>19</v>
      </c>
      <c r="I2961" s="238"/>
      <c r="J2961" s="234"/>
      <c r="K2961" s="234"/>
      <c r="L2961" s="239"/>
      <c r="M2961" s="240"/>
      <c r="N2961" s="241"/>
      <c r="O2961" s="241"/>
      <c r="P2961" s="241"/>
      <c r="Q2961" s="241"/>
      <c r="R2961" s="241"/>
      <c r="S2961" s="241"/>
      <c r="T2961" s="242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3" t="s">
        <v>194</v>
      </c>
      <c r="AU2961" s="243" t="s">
        <v>84</v>
      </c>
      <c r="AV2961" s="13" t="s">
        <v>82</v>
      </c>
      <c r="AW2961" s="13" t="s">
        <v>36</v>
      </c>
      <c r="AX2961" s="13" t="s">
        <v>75</v>
      </c>
      <c r="AY2961" s="243" t="s">
        <v>183</v>
      </c>
    </row>
    <row r="2962" s="13" customFormat="1">
      <c r="A2962" s="13"/>
      <c r="B2962" s="233"/>
      <c r="C2962" s="234"/>
      <c r="D2962" s="235" t="s">
        <v>194</v>
      </c>
      <c r="E2962" s="236" t="s">
        <v>19</v>
      </c>
      <c r="F2962" s="237" t="s">
        <v>754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194</v>
      </c>
      <c r="AU2962" s="243" t="s">
        <v>84</v>
      </c>
      <c r="AV2962" s="13" t="s">
        <v>82</v>
      </c>
      <c r="AW2962" s="13" t="s">
        <v>36</v>
      </c>
      <c r="AX2962" s="13" t="s">
        <v>75</v>
      </c>
      <c r="AY2962" s="243" t="s">
        <v>183</v>
      </c>
    </row>
    <row r="2963" s="13" customFormat="1">
      <c r="A2963" s="13"/>
      <c r="B2963" s="233"/>
      <c r="C2963" s="234"/>
      <c r="D2963" s="235" t="s">
        <v>194</v>
      </c>
      <c r="E2963" s="236" t="s">
        <v>19</v>
      </c>
      <c r="F2963" s="237" t="s">
        <v>755</v>
      </c>
      <c r="G2963" s="234"/>
      <c r="H2963" s="236" t="s">
        <v>19</v>
      </c>
      <c r="I2963" s="238"/>
      <c r="J2963" s="234"/>
      <c r="K2963" s="234"/>
      <c r="L2963" s="239"/>
      <c r="M2963" s="240"/>
      <c r="N2963" s="241"/>
      <c r="O2963" s="241"/>
      <c r="P2963" s="241"/>
      <c r="Q2963" s="241"/>
      <c r="R2963" s="241"/>
      <c r="S2963" s="241"/>
      <c r="T2963" s="242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3" t="s">
        <v>194</v>
      </c>
      <c r="AU2963" s="243" t="s">
        <v>84</v>
      </c>
      <c r="AV2963" s="13" t="s">
        <v>82</v>
      </c>
      <c r="AW2963" s="13" t="s">
        <v>36</v>
      </c>
      <c r="AX2963" s="13" t="s">
        <v>75</v>
      </c>
      <c r="AY2963" s="243" t="s">
        <v>183</v>
      </c>
    </row>
    <row r="2964" s="13" customFormat="1">
      <c r="A2964" s="13"/>
      <c r="B2964" s="233"/>
      <c r="C2964" s="234"/>
      <c r="D2964" s="235" t="s">
        <v>194</v>
      </c>
      <c r="E2964" s="236" t="s">
        <v>19</v>
      </c>
      <c r="F2964" s="237" t="s">
        <v>769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194</v>
      </c>
      <c r="AU2964" s="243" t="s">
        <v>84</v>
      </c>
      <c r="AV2964" s="13" t="s">
        <v>82</v>
      </c>
      <c r="AW2964" s="13" t="s">
        <v>36</v>
      </c>
      <c r="AX2964" s="13" t="s">
        <v>75</v>
      </c>
      <c r="AY2964" s="243" t="s">
        <v>183</v>
      </c>
    </row>
    <row r="2965" s="13" customFormat="1">
      <c r="A2965" s="13"/>
      <c r="B2965" s="233"/>
      <c r="C2965" s="234"/>
      <c r="D2965" s="235" t="s">
        <v>194</v>
      </c>
      <c r="E2965" s="236" t="s">
        <v>19</v>
      </c>
      <c r="F2965" s="237" t="s">
        <v>770</v>
      </c>
      <c r="G2965" s="234"/>
      <c r="H2965" s="236" t="s">
        <v>19</v>
      </c>
      <c r="I2965" s="238"/>
      <c r="J2965" s="234"/>
      <c r="K2965" s="234"/>
      <c r="L2965" s="239"/>
      <c r="M2965" s="240"/>
      <c r="N2965" s="241"/>
      <c r="O2965" s="241"/>
      <c r="P2965" s="241"/>
      <c r="Q2965" s="241"/>
      <c r="R2965" s="241"/>
      <c r="S2965" s="241"/>
      <c r="T2965" s="242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3" t="s">
        <v>194</v>
      </c>
      <c r="AU2965" s="243" t="s">
        <v>84</v>
      </c>
      <c r="AV2965" s="13" t="s">
        <v>82</v>
      </c>
      <c r="AW2965" s="13" t="s">
        <v>36</v>
      </c>
      <c r="AX2965" s="13" t="s">
        <v>75</v>
      </c>
      <c r="AY2965" s="243" t="s">
        <v>183</v>
      </c>
    </row>
    <row r="2966" s="13" customFormat="1">
      <c r="A2966" s="13"/>
      <c r="B2966" s="233"/>
      <c r="C2966" s="234"/>
      <c r="D2966" s="235" t="s">
        <v>194</v>
      </c>
      <c r="E2966" s="236" t="s">
        <v>19</v>
      </c>
      <c r="F2966" s="237" t="s">
        <v>758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194</v>
      </c>
      <c r="AU2966" s="243" t="s">
        <v>84</v>
      </c>
      <c r="AV2966" s="13" t="s">
        <v>82</v>
      </c>
      <c r="AW2966" s="13" t="s">
        <v>36</v>
      </c>
      <c r="AX2966" s="13" t="s">
        <v>75</v>
      </c>
      <c r="AY2966" s="243" t="s">
        <v>183</v>
      </c>
    </row>
    <row r="2967" s="13" customFormat="1">
      <c r="A2967" s="13"/>
      <c r="B2967" s="233"/>
      <c r="C2967" s="234"/>
      <c r="D2967" s="235" t="s">
        <v>194</v>
      </c>
      <c r="E2967" s="236" t="s">
        <v>19</v>
      </c>
      <c r="F2967" s="237" t="s">
        <v>759</v>
      </c>
      <c r="G2967" s="234"/>
      <c r="H2967" s="236" t="s">
        <v>19</v>
      </c>
      <c r="I2967" s="238"/>
      <c r="J2967" s="234"/>
      <c r="K2967" s="234"/>
      <c r="L2967" s="239"/>
      <c r="M2967" s="240"/>
      <c r="N2967" s="241"/>
      <c r="O2967" s="241"/>
      <c r="P2967" s="241"/>
      <c r="Q2967" s="241"/>
      <c r="R2967" s="241"/>
      <c r="S2967" s="241"/>
      <c r="T2967" s="242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3" t="s">
        <v>194</v>
      </c>
      <c r="AU2967" s="243" t="s">
        <v>84</v>
      </c>
      <c r="AV2967" s="13" t="s">
        <v>82</v>
      </c>
      <c r="AW2967" s="13" t="s">
        <v>36</v>
      </c>
      <c r="AX2967" s="13" t="s">
        <v>75</v>
      </c>
      <c r="AY2967" s="243" t="s">
        <v>183</v>
      </c>
    </row>
    <row r="2968" s="13" customFormat="1">
      <c r="A2968" s="13"/>
      <c r="B2968" s="233"/>
      <c r="C2968" s="234"/>
      <c r="D2968" s="235" t="s">
        <v>194</v>
      </c>
      <c r="E2968" s="236" t="s">
        <v>19</v>
      </c>
      <c r="F2968" s="237" t="s">
        <v>760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194</v>
      </c>
      <c r="AU2968" s="243" t="s">
        <v>84</v>
      </c>
      <c r="AV2968" s="13" t="s">
        <v>82</v>
      </c>
      <c r="AW2968" s="13" t="s">
        <v>36</v>
      </c>
      <c r="AX2968" s="13" t="s">
        <v>75</v>
      </c>
      <c r="AY2968" s="243" t="s">
        <v>183</v>
      </c>
    </row>
    <row r="2969" s="13" customFormat="1">
      <c r="A2969" s="13"/>
      <c r="B2969" s="233"/>
      <c r="C2969" s="234"/>
      <c r="D2969" s="235" t="s">
        <v>194</v>
      </c>
      <c r="E2969" s="236" t="s">
        <v>19</v>
      </c>
      <c r="F2969" s="237" t="s">
        <v>761</v>
      </c>
      <c r="G2969" s="234"/>
      <c r="H2969" s="236" t="s">
        <v>19</v>
      </c>
      <c r="I2969" s="238"/>
      <c r="J2969" s="234"/>
      <c r="K2969" s="234"/>
      <c r="L2969" s="239"/>
      <c r="M2969" s="240"/>
      <c r="N2969" s="241"/>
      <c r="O2969" s="241"/>
      <c r="P2969" s="241"/>
      <c r="Q2969" s="241"/>
      <c r="R2969" s="241"/>
      <c r="S2969" s="241"/>
      <c r="T2969" s="242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3" t="s">
        <v>194</v>
      </c>
      <c r="AU2969" s="243" t="s">
        <v>84</v>
      </c>
      <c r="AV2969" s="13" t="s">
        <v>82</v>
      </c>
      <c r="AW2969" s="13" t="s">
        <v>36</v>
      </c>
      <c r="AX2969" s="13" t="s">
        <v>75</v>
      </c>
      <c r="AY2969" s="243" t="s">
        <v>183</v>
      </c>
    </row>
    <row r="2970" s="14" customFormat="1">
      <c r="A2970" s="14"/>
      <c r="B2970" s="244"/>
      <c r="C2970" s="245"/>
      <c r="D2970" s="235" t="s">
        <v>194</v>
      </c>
      <c r="E2970" s="246" t="s">
        <v>19</v>
      </c>
      <c r="F2970" s="247" t="s">
        <v>771</v>
      </c>
      <c r="G2970" s="245"/>
      <c r="H2970" s="248">
        <v>11.4</v>
      </c>
      <c r="I2970" s="249"/>
      <c r="J2970" s="245"/>
      <c r="K2970" s="245"/>
      <c r="L2970" s="250"/>
      <c r="M2970" s="251"/>
      <c r="N2970" s="252"/>
      <c r="O2970" s="252"/>
      <c r="P2970" s="252"/>
      <c r="Q2970" s="252"/>
      <c r="R2970" s="252"/>
      <c r="S2970" s="252"/>
      <c r="T2970" s="253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4" t="s">
        <v>194</v>
      </c>
      <c r="AU2970" s="254" t="s">
        <v>84</v>
      </c>
      <c r="AV2970" s="14" t="s">
        <v>84</v>
      </c>
      <c r="AW2970" s="14" t="s">
        <v>36</v>
      </c>
      <c r="AX2970" s="14" t="s">
        <v>75</v>
      </c>
      <c r="AY2970" s="254" t="s">
        <v>183</v>
      </c>
    </row>
    <row r="2971" s="16" customFormat="1">
      <c r="A2971" s="16"/>
      <c r="B2971" s="287"/>
      <c r="C2971" s="288"/>
      <c r="D2971" s="235" t="s">
        <v>194</v>
      </c>
      <c r="E2971" s="289" t="s">
        <v>19</v>
      </c>
      <c r="F2971" s="290" t="s">
        <v>794</v>
      </c>
      <c r="G2971" s="288"/>
      <c r="H2971" s="291">
        <v>11.4</v>
      </c>
      <c r="I2971" s="292"/>
      <c r="J2971" s="288"/>
      <c r="K2971" s="288"/>
      <c r="L2971" s="293"/>
      <c r="M2971" s="294"/>
      <c r="N2971" s="295"/>
      <c r="O2971" s="295"/>
      <c r="P2971" s="295"/>
      <c r="Q2971" s="295"/>
      <c r="R2971" s="295"/>
      <c r="S2971" s="295"/>
      <c r="T2971" s="29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T2971" s="297" t="s">
        <v>194</v>
      </c>
      <c r="AU2971" s="297" t="s">
        <v>84</v>
      </c>
      <c r="AV2971" s="16" t="s">
        <v>114</v>
      </c>
      <c r="AW2971" s="16" t="s">
        <v>36</v>
      </c>
      <c r="AX2971" s="16" t="s">
        <v>75</v>
      </c>
      <c r="AY2971" s="297" t="s">
        <v>183</v>
      </c>
    </row>
    <row r="2972" s="15" customFormat="1">
      <c r="A2972" s="15"/>
      <c r="B2972" s="259"/>
      <c r="C2972" s="260"/>
      <c r="D2972" s="235" t="s">
        <v>194</v>
      </c>
      <c r="E2972" s="261" t="s">
        <v>19</v>
      </c>
      <c r="F2972" s="262" t="s">
        <v>320</v>
      </c>
      <c r="G2972" s="260"/>
      <c r="H2972" s="263">
        <v>100.33499999999999</v>
      </c>
      <c r="I2972" s="264"/>
      <c r="J2972" s="260"/>
      <c r="K2972" s="260"/>
      <c r="L2972" s="265"/>
      <c r="M2972" s="266"/>
      <c r="N2972" s="267"/>
      <c r="O2972" s="267"/>
      <c r="P2972" s="267"/>
      <c r="Q2972" s="267"/>
      <c r="R2972" s="267"/>
      <c r="S2972" s="267"/>
      <c r="T2972" s="268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69" t="s">
        <v>194</v>
      </c>
      <c r="AU2972" s="269" t="s">
        <v>84</v>
      </c>
      <c r="AV2972" s="15" t="s">
        <v>190</v>
      </c>
      <c r="AW2972" s="15" t="s">
        <v>36</v>
      </c>
      <c r="AX2972" s="15" t="s">
        <v>82</v>
      </c>
      <c r="AY2972" s="269" t="s">
        <v>183</v>
      </c>
    </row>
    <row r="2973" s="2" customFormat="1" ht="24.15" customHeight="1">
      <c r="A2973" s="40"/>
      <c r="B2973" s="41"/>
      <c r="C2973" s="215" t="s">
        <v>3031</v>
      </c>
      <c r="D2973" s="215" t="s">
        <v>185</v>
      </c>
      <c r="E2973" s="216" t="s">
        <v>3032</v>
      </c>
      <c r="F2973" s="217" t="s">
        <v>3033</v>
      </c>
      <c r="G2973" s="218" t="s">
        <v>304</v>
      </c>
      <c r="H2973" s="219">
        <v>100.33499999999999</v>
      </c>
      <c r="I2973" s="220"/>
      <c r="J2973" s="221">
        <f>ROUND(I2973*H2973,2)</f>
        <v>0</v>
      </c>
      <c r="K2973" s="217" t="s">
        <v>189</v>
      </c>
      <c r="L2973" s="46"/>
      <c r="M2973" s="222" t="s">
        <v>19</v>
      </c>
      <c r="N2973" s="223" t="s">
        <v>46</v>
      </c>
      <c r="O2973" s="86"/>
      <c r="P2973" s="224">
        <f>O2973*H2973</f>
        <v>0</v>
      </c>
      <c r="Q2973" s="224">
        <v>0.00072480000000000005</v>
      </c>
      <c r="R2973" s="224">
        <f>Q2973*H2973</f>
        <v>0.072722808</v>
      </c>
      <c r="S2973" s="224">
        <v>0</v>
      </c>
      <c r="T2973" s="225">
        <f>S2973*H2973</f>
        <v>0</v>
      </c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R2973" s="226" t="s">
        <v>277</v>
      </c>
      <c r="AT2973" s="226" t="s">
        <v>185</v>
      </c>
      <c r="AU2973" s="226" t="s">
        <v>84</v>
      </c>
      <c r="AY2973" s="19" t="s">
        <v>183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19" t="s">
        <v>82</v>
      </c>
      <c r="BK2973" s="227">
        <f>ROUND(I2973*H2973,2)</f>
        <v>0</v>
      </c>
      <c r="BL2973" s="19" t="s">
        <v>277</v>
      </c>
      <c r="BM2973" s="226" t="s">
        <v>3034</v>
      </c>
    </row>
    <row r="2974" s="2" customFormat="1">
      <c r="A2974" s="40"/>
      <c r="B2974" s="41"/>
      <c r="C2974" s="42"/>
      <c r="D2974" s="228" t="s">
        <v>192</v>
      </c>
      <c r="E2974" s="42"/>
      <c r="F2974" s="229" t="s">
        <v>3035</v>
      </c>
      <c r="G2974" s="42"/>
      <c r="H2974" s="42"/>
      <c r="I2974" s="230"/>
      <c r="J2974" s="42"/>
      <c r="K2974" s="42"/>
      <c r="L2974" s="46"/>
      <c r="M2974" s="231"/>
      <c r="N2974" s="232"/>
      <c r="O2974" s="86"/>
      <c r="P2974" s="86"/>
      <c r="Q2974" s="86"/>
      <c r="R2974" s="86"/>
      <c r="S2974" s="86"/>
      <c r="T2974" s="87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T2974" s="19" t="s">
        <v>192</v>
      </c>
      <c r="AU2974" s="19" t="s">
        <v>84</v>
      </c>
    </row>
    <row r="2975" s="13" customFormat="1">
      <c r="A2975" s="13"/>
      <c r="B2975" s="233"/>
      <c r="C2975" s="234"/>
      <c r="D2975" s="235" t="s">
        <v>194</v>
      </c>
      <c r="E2975" s="236" t="s">
        <v>19</v>
      </c>
      <c r="F2975" s="237" t="s">
        <v>824</v>
      </c>
      <c r="G2975" s="234"/>
      <c r="H2975" s="236" t="s">
        <v>19</v>
      </c>
      <c r="I2975" s="238"/>
      <c r="J2975" s="234"/>
      <c r="K2975" s="234"/>
      <c r="L2975" s="239"/>
      <c r="M2975" s="240"/>
      <c r="N2975" s="241"/>
      <c r="O2975" s="241"/>
      <c r="P2975" s="241"/>
      <c r="Q2975" s="241"/>
      <c r="R2975" s="241"/>
      <c r="S2975" s="241"/>
      <c r="T2975" s="242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3" t="s">
        <v>194</v>
      </c>
      <c r="AU2975" s="243" t="s">
        <v>84</v>
      </c>
      <c r="AV2975" s="13" t="s">
        <v>82</v>
      </c>
      <c r="AW2975" s="13" t="s">
        <v>36</v>
      </c>
      <c r="AX2975" s="13" t="s">
        <v>75</v>
      </c>
      <c r="AY2975" s="243" t="s">
        <v>183</v>
      </c>
    </row>
    <row r="2976" s="13" customFormat="1">
      <c r="A2976" s="13"/>
      <c r="B2976" s="233"/>
      <c r="C2976" s="234"/>
      <c r="D2976" s="235" t="s">
        <v>194</v>
      </c>
      <c r="E2976" s="236" t="s">
        <v>19</v>
      </c>
      <c r="F2976" s="237" t="s">
        <v>751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194</v>
      </c>
      <c r="AU2976" s="243" t="s">
        <v>84</v>
      </c>
      <c r="AV2976" s="13" t="s">
        <v>82</v>
      </c>
      <c r="AW2976" s="13" t="s">
        <v>36</v>
      </c>
      <c r="AX2976" s="13" t="s">
        <v>75</v>
      </c>
      <c r="AY2976" s="243" t="s">
        <v>183</v>
      </c>
    </row>
    <row r="2977" s="13" customFormat="1">
      <c r="A2977" s="13"/>
      <c r="B2977" s="233"/>
      <c r="C2977" s="234"/>
      <c r="D2977" s="235" t="s">
        <v>194</v>
      </c>
      <c r="E2977" s="236" t="s">
        <v>19</v>
      </c>
      <c r="F2977" s="237" t="s">
        <v>825</v>
      </c>
      <c r="G2977" s="234"/>
      <c r="H2977" s="236" t="s">
        <v>19</v>
      </c>
      <c r="I2977" s="238"/>
      <c r="J2977" s="234"/>
      <c r="K2977" s="234"/>
      <c r="L2977" s="239"/>
      <c r="M2977" s="240"/>
      <c r="N2977" s="241"/>
      <c r="O2977" s="241"/>
      <c r="P2977" s="241"/>
      <c r="Q2977" s="241"/>
      <c r="R2977" s="241"/>
      <c r="S2977" s="241"/>
      <c r="T2977" s="242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3" t="s">
        <v>194</v>
      </c>
      <c r="AU2977" s="243" t="s">
        <v>84</v>
      </c>
      <c r="AV2977" s="13" t="s">
        <v>82</v>
      </c>
      <c r="AW2977" s="13" t="s">
        <v>36</v>
      </c>
      <c r="AX2977" s="13" t="s">
        <v>75</v>
      </c>
      <c r="AY2977" s="243" t="s">
        <v>183</v>
      </c>
    </row>
    <row r="2978" s="13" customFormat="1">
      <c r="A2978" s="13"/>
      <c r="B2978" s="233"/>
      <c r="C2978" s="234"/>
      <c r="D2978" s="235" t="s">
        <v>194</v>
      </c>
      <c r="E2978" s="236" t="s">
        <v>19</v>
      </c>
      <c r="F2978" s="237" t="s">
        <v>753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194</v>
      </c>
      <c r="AU2978" s="243" t="s">
        <v>84</v>
      </c>
      <c r="AV2978" s="13" t="s">
        <v>82</v>
      </c>
      <c r="AW2978" s="13" t="s">
        <v>36</v>
      </c>
      <c r="AX2978" s="13" t="s">
        <v>75</v>
      </c>
      <c r="AY2978" s="243" t="s">
        <v>183</v>
      </c>
    </row>
    <row r="2979" s="13" customFormat="1">
      <c r="A2979" s="13"/>
      <c r="B2979" s="233"/>
      <c r="C2979" s="234"/>
      <c r="D2979" s="235" t="s">
        <v>194</v>
      </c>
      <c r="E2979" s="236" t="s">
        <v>19</v>
      </c>
      <c r="F2979" s="237" t="s">
        <v>754</v>
      </c>
      <c r="G2979" s="234"/>
      <c r="H2979" s="236" t="s">
        <v>19</v>
      </c>
      <c r="I2979" s="238"/>
      <c r="J2979" s="234"/>
      <c r="K2979" s="234"/>
      <c r="L2979" s="239"/>
      <c r="M2979" s="240"/>
      <c r="N2979" s="241"/>
      <c r="O2979" s="241"/>
      <c r="P2979" s="241"/>
      <c r="Q2979" s="241"/>
      <c r="R2979" s="241"/>
      <c r="S2979" s="241"/>
      <c r="T2979" s="242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3" t="s">
        <v>194</v>
      </c>
      <c r="AU2979" s="243" t="s">
        <v>84</v>
      </c>
      <c r="AV2979" s="13" t="s">
        <v>82</v>
      </c>
      <c r="AW2979" s="13" t="s">
        <v>36</v>
      </c>
      <c r="AX2979" s="13" t="s">
        <v>75</v>
      </c>
      <c r="AY2979" s="243" t="s">
        <v>183</v>
      </c>
    </row>
    <row r="2980" s="13" customFormat="1">
      <c r="A2980" s="13"/>
      <c r="B2980" s="233"/>
      <c r="C2980" s="234"/>
      <c r="D2980" s="235" t="s">
        <v>194</v>
      </c>
      <c r="E2980" s="236" t="s">
        <v>19</v>
      </c>
      <c r="F2980" s="237" t="s">
        <v>755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194</v>
      </c>
      <c r="AU2980" s="243" t="s">
        <v>84</v>
      </c>
      <c r="AV2980" s="13" t="s">
        <v>82</v>
      </c>
      <c r="AW2980" s="13" t="s">
        <v>36</v>
      </c>
      <c r="AX2980" s="13" t="s">
        <v>75</v>
      </c>
      <c r="AY2980" s="243" t="s">
        <v>183</v>
      </c>
    </row>
    <row r="2981" s="13" customFormat="1">
      <c r="A2981" s="13"/>
      <c r="B2981" s="233"/>
      <c r="C2981" s="234"/>
      <c r="D2981" s="235" t="s">
        <v>194</v>
      </c>
      <c r="E2981" s="236" t="s">
        <v>19</v>
      </c>
      <c r="F2981" s="237" t="s">
        <v>826</v>
      </c>
      <c r="G2981" s="234"/>
      <c r="H2981" s="236" t="s">
        <v>19</v>
      </c>
      <c r="I2981" s="238"/>
      <c r="J2981" s="234"/>
      <c r="K2981" s="234"/>
      <c r="L2981" s="239"/>
      <c r="M2981" s="240"/>
      <c r="N2981" s="241"/>
      <c r="O2981" s="241"/>
      <c r="P2981" s="241"/>
      <c r="Q2981" s="241"/>
      <c r="R2981" s="241"/>
      <c r="S2981" s="241"/>
      <c r="T2981" s="242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3" t="s">
        <v>194</v>
      </c>
      <c r="AU2981" s="243" t="s">
        <v>84</v>
      </c>
      <c r="AV2981" s="13" t="s">
        <v>82</v>
      </c>
      <c r="AW2981" s="13" t="s">
        <v>36</v>
      </c>
      <c r="AX2981" s="13" t="s">
        <v>75</v>
      </c>
      <c r="AY2981" s="243" t="s">
        <v>183</v>
      </c>
    </row>
    <row r="2982" s="13" customFormat="1">
      <c r="A2982" s="13"/>
      <c r="B2982" s="233"/>
      <c r="C2982" s="234"/>
      <c r="D2982" s="235" t="s">
        <v>194</v>
      </c>
      <c r="E2982" s="236" t="s">
        <v>19</v>
      </c>
      <c r="F2982" s="237" t="s">
        <v>827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194</v>
      </c>
      <c r="AU2982" s="243" t="s">
        <v>84</v>
      </c>
      <c r="AV2982" s="13" t="s">
        <v>82</v>
      </c>
      <c r="AW2982" s="13" t="s">
        <v>36</v>
      </c>
      <c r="AX2982" s="13" t="s">
        <v>75</v>
      </c>
      <c r="AY2982" s="243" t="s">
        <v>183</v>
      </c>
    </row>
    <row r="2983" s="13" customFormat="1">
      <c r="A2983" s="13"/>
      <c r="B2983" s="233"/>
      <c r="C2983" s="234"/>
      <c r="D2983" s="235" t="s">
        <v>194</v>
      </c>
      <c r="E2983" s="236" t="s">
        <v>19</v>
      </c>
      <c r="F2983" s="237" t="s">
        <v>826</v>
      </c>
      <c r="G2983" s="234"/>
      <c r="H2983" s="236" t="s">
        <v>19</v>
      </c>
      <c r="I2983" s="238"/>
      <c r="J2983" s="234"/>
      <c r="K2983" s="234"/>
      <c r="L2983" s="239"/>
      <c r="M2983" s="240"/>
      <c r="N2983" s="241"/>
      <c r="O2983" s="241"/>
      <c r="P2983" s="241"/>
      <c r="Q2983" s="241"/>
      <c r="R2983" s="241"/>
      <c r="S2983" s="241"/>
      <c r="T2983" s="242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3" t="s">
        <v>194</v>
      </c>
      <c r="AU2983" s="243" t="s">
        <v>84</v>
      </c>
      <c r="AV2983" s="13" t="s">
        <v>82</v>
      </c>
      <c r="AW2983" s="13" t="s">
        <v>36</v>
      </c>
      <c r="AX2983" s="13" t="s">
        <v>75</v>
      </c>
      <c r="AY2983" s="243" t="s">
        <v>183</v>
      </c>
    </row>
    <row r="2984" s="13" customFormat="1">
      <c r="A2984" s="13"/>
      <c r="B2984" s="233"/>
      <c r="C2984" s="234"/>
      <c r="D2984" s="235" t="s">
        <v>194</v>
      </c>
      <c r="E2984" s="236" t="s">
        <v>19</v>
      </c>
      <c r="F2984" s="237" t="s">
        <v>755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194</v>
      </c>
      <c r="AU2984" s="243" t="s">
        <v>84</v>
      </c>
      <c r="AV2984" s="13" t="s">
        <v>82</v>
      </c>
      <c r="AW2984" s="13" t="s">
        <v>36</v>
      </c>
      <c r="AX2984" s="13" t="s">
        <v>75</v>
      </c>
      <c r="AY2984" s="243" t="s">
        <v>183</v>
      </c>
    </row>
    <row r="2985" s="13" customFormat="1">
      <c r="A2985" s="13"/>
      <c r="B2985" s="233"/>
      <c r="C2985" s="234"/>
      <c r="D2985" s="235" t="s">
        <v>194</v>
      </c>
      <c r="E2985" s="236" t="s">
        <v>19</v>
      </c>
      <c r="F2985" s="237" t="s">
        <v>754</v>
      </c>
      <c r="G2985" s="234"/>
      <c r="H2985" s="236" t="s">
        <v>19</v>
      </c>
      <c r="I2985" s="238"/>
      <c r="J2985" s="234"/>
      <c r="K2985" s="234"/>
      <c r="L2985" s="239"/>
      <c r="M2985" s="240"/>
      <c r="N2985" s="241"/>
      <c r="O2985" s="241"/>
      <c r="P2985" s="241"/>
      <c r="Q2985" s="241"/>
      <c r="R2985" s="241"/>
      <c r="S2985" s="241"/>
      <c r="T2985" s="242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3" t="s">
        <v>194</v>
      </c>
      <c r="AU2985" s="243" t="s">
        <v>84</v>
      </c>
      <c r="AV2985" s="13" t="s">
        <v>82</v>
      </c>
      <c r="AW2985" s="13" t="s">
        <v>36</v>
      </c>
      <c r="AX2985" s="13" t="s">
        <v>75</v>
      </c>
      <c r="AY2985" s="243" t="s">
        <v>183</v>
      </c>
    </row>
    <row r="2986" s="13" customFormat="1">
      <c r="A2986" s="13"/>
      <c r="B2986" s="233"/>
      <c r="C2986" s="234"/>
      <c r="D2986" s="235" t="s">
        <v>194</v>
      </c>
      <c r="E2986" s="236" t="s">
        <v>19</v>
      </c>
      <c r="F2986" s="237" t="s">
        <v>753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194</v>
      </c>
      <c r="AU2986" s="243" t="s">
        <v>84</v>
      </c>
      <c r="AV2986" s="13" t="s">
        <v>82</v>
      </c>
      <c r="AW2986" s="13" t="s">
        <v>36</v>
      </c>
      <c r="AX2986" s="13" t="s">
        <v>75</v>
      </c>
      <c r="AY2986" s="243" t="s">
        <v>183</v>
      </c>
    </row>
    <row r="2987" s="13" customFormat="1">
      <c r="A2987" s="13"/>
      <c r="B2987" s="233"/>
      <c r="C2987" s="234"/>
      <c r="D2987" s="235" t="s">
        <v>194</v>
      </c>
      <c r="E2987" s="236" t="s">
        <v>19</v>
      </c>
      <c r="F2987" s="237" t="s">
        <v>828</v>
      </c>
      <c r="G2987" s="234"/>
      <c r="H2987" s="236" t="s">
        <v>19</v>
      </c>
      <c r="I2987" s="238"/>
      <c r="J2987" s="234"/>
      <c r="K2987" s="234"/>
      <c r="L2987" s="239"/>
      <c r="M2987" s="240"/>
      <c r="N2987" s="241"/>
      <c r="O2987" s="241"/>
      <c r="P2987" s="241"/>
      <c r="Q2987" s="241"/>
      <c r="R2987" s="241"/>
      <c r="S2987" s="241"/>
      <c r="T2987" s="242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3" t="s">
        <v>194</v>
      </c>
      <c r="AU2987" s="243" t="s">
        <v>84</v>
      </c>
      <c r="AV2987" s="13" t="s">
        <v>82</v>
      </c>
      <c r="AW2987" s="13" t="s">
        <v>36</v>
      </c>
      <c r="AX2987" s="13" t="s">
        <v>75</v>
      </c>
      <c r="AY2987" s="243" t="s">
        <v>183</v>
      </c>
    </row>
    <row r="2988" s="14" customFormat="1">
      <c r="A2988" s="14"/>
      <c r="B2988" s="244"/>
      <c r="C2988" s="245"/>
      <c r="D2988" s="235" t="s">
        <v>194</v>
      </c>
      <c r="E2988" s="246" t="s">
        <v>19</v>
      </c>
      <c r="F2988" s="247" t="s">
        <v>829</v>
      </c>
      <c r="G2988" s="245"/>
      <c r="H2988" s="248">
        <v>33</v>
      </c>
      <c r="I2988" s="249"/>
      <c r="J2988" s="245"/>
      <c r="K2988" s="245"/>
      <c r="L2988" s="250"/>
      <c r="M2988" s="251"/>
      <c r="N2988" s="252"/>
      <c r="O2988" s="252"/>
      <c r="P2988" s="252"/>
      <c r="Q2988" s="252"/>
      <c r="R2988" s="252"/>
      <c r="S2988" s="252"/>
      <c r="T2988" s="253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4" t="s">
        <v>194</v>
      </c>
      <c r="AU2988" s="254" t="s">
        <v>84</v>
      </c>
      <c r="AV2988" s="14" t="s">
        <v>84</v>
      </c>
      <c r="AW2988" s="14" t="s">
        <v>36</v>
      </c>
      <c r="AX2988" s="14" t="s">
        <v>75</v>
      </c>
      <c r="AY2988" s="254" t="s">
        <v>183</v>
      </c>
    </row>
    <row r="2989" s="14" customFormat="1">
      <c r="A2989" s="14"/>
      <c r="B2989" s="244"/>
      <c r="C2989" s="245"/>
      <c r="D2989" s="235" t="s">
        <v>194</v>
      </c>
      <c r="E2989" s="246" t="s">
        <v>19</v>
      </c>
      <c r="F2989" s="247" t="s">
        <v>830</v>
      </c>
      <c r="G2989" s="245"/>
      <c r="H2989" s="248">
        <v>1.6000000000000001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194</v>
      </c>
      <c r="AU2989" s="254" t="s">
        <v>84</v>
      </c>
      <c r="AV2989" s="14" t="s">
        <v>84</v>
      </c>
      <c r="AW2989" s="14" t="s">
        <v>36</v>
      </c>
      <c r="AX2989" s="14" t="s">
        <v>75</v>
      </c>
      <c r="AY2989" s="254" t="s">
        <v>183</v>
      </c>
    </row>
    <row r="2990" s="14" customFormat="1">
      <c r="A2990" s="14"/>
      <c r="B2990" s="244"/>
      <c r="C2990" s="245"/>
      <c r="D2990" s="235" t="s">
        <v>194</v>
      </c>
      <c r="E2990" s="246" t="s">
        <v>19</v>
      </c>
      <c r="F2990" s="247" t="s">
        <v>831</v>
      </c>
      <c r="G2990" s="245"/>
      <c r="H2990" s="248">
        <v>9</v>
      </c>
      <c r="I2990" s="249"/>
      <c r="J2990" s="245"/>
      <c r="K2990" s="245"/>
      <c r="L2990" s="250"/>
      <c r="M2990" s="251"/>
      <c r="N2990" s="252"/>
      <c r="O2990" s="252"/>
      <c r="P2990" s="252"/>
      <c r="Q2990" s="252"/>
      <c r="R2990" s="252"/>
      <c r="S2990" s="252"/>
      <c r="T2990" s="253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4" t="s">
        <v>194</v>
      </c>
      <c r="AU2990" s="254" t="s">
        <v>84</v>
      </c>
      <c r="AV2990" s="14" t="s">
        <v>84</v>
      </c>
      <c r="AW2990" s="14" t="s">
        <v>36</v>
      </c>
      <c r="AX2990" s="14" t="s">
        <v>75</v>
      </c>
      <c r="AY2990" s="254" t="s">
        <v>183</v>
      </c>
    </row>
    <row r="2991" s="16" customFormat="1">
      <c r="A2991" s="16"/>
      <c r="B2991" s="287"/>
      <c r="C2991" s="288"/>
      <c r="D2991" s="235" t="s">
        <v>194</v>
      </c>
      <c r="E2991" s="289" t="s">
        <v>19</v>
      </c>
      <c r="F2991" s="290" t="s">
        <v>794</v>
      </c>
      <c r="G2991" s="288"/>
      <c r="H2991" s="291">
        <v>43.600000000000001</v>
      </c>
      <c r="I2991" s="292"/>
      <c r="J2991" s="288"/>
      <c r="K2991" s="288"/>
      <c r="L2991" s="293"/>
      <c r="M2991" s="294"/>
      <c r="N2991" s="295"/>
      <c r="O2991" s="295"/>
      <c r="P2991" s="295"/>
      <c r="Q2991" s="295"/>
      <c r="R2991" s="295"/>
      <c r="S2991" s="295"/>
      <c r="T2991" s="29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T2991" s="297" t="s">
        <v>194</v>
      </c>
      <c r="AU2991" s="297" t="s">
        <v>84</v>
      </c>
      <c r="AV2991" s="16" t="s">
        <v>114</v>
      </c>
      <c r="AW2991" s="16" t="s">
        <v>36</v>
      </c>
      <c r="AX2991" s="16" t="s">
        <v>75</v>
      </c>
      <c r="AY2991" s="297" t="s">
        <v>183</v>
      </c>
    </row>
    <row r="2992" s="13" customFormat="1">
      <c r="A2992" s="13"/>
      <c r="B2992" s="233"/>
      <c r="C2992" s="234"/>
      <c r="D2992" s="235" t="s">
        <v>194</v>
      </c>
      <c r="E2992" s="236" t="s">
        <v>19</v>
      </c>
      <c r="F2992" s="237" t="s">
        <v>750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194</v>
      </c>
      <c r="AU2992" s="243" t="s">
        <v>84</v>
      </c>
      <c r="AV2992" s="13" t="s">
        <v>82</v>
      </c>
      <c r="AW2992" s="13" t="s">
        <v>36</v>
      </c>
      <c r="AX2992" s="13" t="s">
        <v>75</v>
      </c>
      <c r="AY2992" s="243" t="s">
        <v>183</v>
      </c>
    </row>
    <row r="2993" s="13" customFormat="1">
      <c r="A2993" s="13"/>
      <c r="B2993" s="233"/>
      <c r="C2993" s="234"/>
      <c r="D2993" s="235" t="s">
        <v>194</v>
      </c>
      <c r="E2993" s="236" t="s">
        <v>19</v>
      </c>
      <c r="F2993" s="237" t="s">
        <v>751</v>
      </c>
      <c r="G2993" s="234"/>
      <c r="H2993" s="236" t="s">
        <v>19</v>
      </c>
      <c r="I2993" s="238"/>
      <c r="J2993" s="234"/>
      <c r="K2993" s="234"/>
      <c r="L2993" s="239"/>
      <c r="M2993" s="240"/>
      <c r="N2993" s="241"/>
      <c r="O2993" s="241"/>
      <c r="P2993" s="241"/>
      <c r="Q2993" s="241"/>
      <c r="R2993" s="241"/>
      <c r="S2993" s="241"/>
      <c r="T2993" s="242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3" t="s">
        <v>194</v>
      </c>
      <c r="AU2993" s="243" t="s">
        <v>84</v>
      </c>
      <c r="AV2993" s="13" t="s">
        <v>82</v>
      </c>
      <c r="AW2993" s="13" t="s">
        <v>36</v>
      </c>
      <c r="AX2993" s="13" t="s">
        <v>75</v>
      </c>
      <c r="AY2993" s="243" t="s">
        <v>183</v>
      </c>
    </row>
    <row r="2994" s="13" customFormat="1">
      <c r="A2994" s="13"/>
      <c r="B2994" s="233"/>
      <c r="C2994" s="234"/>
      <c r="D2994" s="235" t="s">
        <v>194</v>
      </c>
      <c r="E2994" s="236" t="s">
        <v>19</v>
      </c>
      <c r="F2994" s="237" t="s">
        <v>752</v>
      </c>
      <c r="G2994" s="234"/>
      <c r="H2994" s="236" t="s">
        <v>19</v>
      </c>
      <c r="I2994" s="238"/>
      <c r="J2994" s="234"/>
      <c r="K2994" s="234"/>
      <c r="L2994" s="239"/>
      <c r="M2994" s="240"/>
      <c r="N2994" s="241"/>
      <c r="O2994" s="241"/>
      <c r="P2994" s="241"/>
      <c r="Q2994" s="241"/>
      <c r="R2994" s="241"/>
      <c r="S2994" s="241"/>
      <c r="T2994" s="242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3" t="s">
        <v>194</v>
      </c>
      <c r="AU2994" s="243" t="s">
        <v>84</v>
      </c>
      <c r="AV2994" s="13" t="s">
        <v>82</v>
      </c>
      <c r="AW2994" s="13" t="s">
        <v>36</v>
      </c>
      <c r="AX2994" s="13" t="s">
        <v>75</v>
      </c>
      <c r="AY2994" s="243" t="s">
        <v>183</v>
      </c>
    </row>
    <row r="2995" s="13" customFormat="1">
      <c r="A2995" s="13"/>
      <c r="B2995" s="233"/>
      <c r="C2995" s="234"/>
      <c r="D2995" s="235" t="s">
        <v>194</v>
      </c>
      <c r="E2995" s="236" t="s">
        <v>19</v>
      </c>
      <c r="F2995" s="237" t="s">
        <v>753</v>
      </c>
      <c r="G2995" s="234"/>
      <c r="H2995" s="236" t="s">
        <v>19</v>
      </c>
      <c r="I2995" s="238"/>
      <c r="J2995" s="234"/>
      <c r="K2995" s="234"/>
      <c r="L2995" s="239"/>
      <c r="M2995" s="240"/>
      <c r="N2995" s="241"/>
      <c r="O2995" s="241"/>
      <c r="P2995" s="241"/>
      <c r="Q2995" s="241"/>
      <c r="R2995" s="241"/>
      <c r="S2995" s="241"/>
      <c r="T2995" s="242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3" t="s">
        <v>194</v>
      </c>
      <c r="AU2995" s="243" t="s">
        <v>84</v>
      </c>
      <c r="AV2995" s="13" t="s">
        <v>82</v>
      </c>
      <c r="AW2995" s="13" t="s">
        <v>36</v>
      </c>
      <c r="AX2995" s="13" t="s">
        <v>75</v>
      </c>
      <c r="AY2995" s="243" t="s">
        <v>183</v>
      </c>
    </row>
    <row r="2996" s="13" customFormat="1">
      <c r="A2996" s="13"/>
      <c r="B2996" s="233"/>
      <c r="C2996" s="234"/>
      <c r="D2996" s="235" t="s">
        <v>194</v>
      </c>
      <c r="E2996" s="236" t="s">
        <v>19</v>
      </c>
      <c r="F2996" s="237" t="s">
        <v>754</v>
      </c>
      <c r="G2996" s="234"/>
      <c r="H2996" s="236" t="s">
        <v>19</v>
      </c>
      <c r="I2996" s="238"/>
      <c r="J2996" s="234"/>
      <c r="K2996" s="234"/>
      <c r="L2996" s="239"/>
      <c r="M2996" s="240"/>
      <c r="N2996" s="241"/>
      <c r="O2996" s="241"/>
      <c r="P2996" s="241"/>
      <c r="Q2996" s="241"/>
      <c r="R2996" s="241"/>
      <c r="S2996" s="241"/>
      <c r="T2996" s="242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3" t="s">
        <v>194</v>
      </c>
      <c r="AU2996" s="243" t="s">
        <v>84</v>
      </c>
      <c r="AV2996" s="13" t="s">
        <v>82</v>
      </c>
      <c r="AW2996" s="13" t="s">
        <v>36</v>
      </c>
      <c r="AX2996" s="13" t="s">
        <v>75</v>
      </c>
      <c r="AY2996" s="243" t="s">
        <v>183</v>
      </c>
    </row>
    <row r="2997" s="13" customFormat="1">
      <c r="A2997" s="13"/>
      <c r="B2997" s="233"/>
      <c r="C2997" s="234"/>
      <c r="D2997" s="235" t="s">
        <v>194</v>
      </c>
      <c r="E2997" s="236" t="s">
        <v>19</v>
      </c>
      <c r="F2997" s="237" t="s">
        <v>755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194</v>
      </c>
      <c r="AU2997" s="243" t="s">
        <v>84</v>
      </c>
      <c r="AV2997" s="13" t="s">
        <v>82</v>
      </c>
      <c r="AW2997" s="13" t="s">
        <v>36</v>
      </c>
      <c r="AX2997" s="13" t="s">
        <v>75</v>
      </c>
      <c r="AY2997" s="243" t="s">
        <v>183</v>
      </c>
    </row>
    <row r="2998" s="13" customFormat="1">
      <c r="A2998" s="13"/>
      <c r="B2998" s="233"/>
      <c r="C2998" s="234"/>
      <c r="D2998" s="235" t="s">
        <v>194</v>
      </c>
      <c r="E2998" s="236" t="s">
        <v>19</v>
      </c>
      <c r="F2998" s="237" t="s">
        <v>756</v>
      </c>
      <c r="G2998" s="234"/>
      <c r="H2998" s="236" t="s">
        <v>19</v>
      </c>
      <c r="I2998" s="238"/>
      <c r="J2998" s="234"/>
      <c r="K2998" s="234"/>
      <c r="L2998" s="239"/>
      <c r="M2998" s="240"/>
      <c r="N2998" s="241"/>
      <c r="O2998" s="241"/>
      <c r="P2998" s="241"/>
      <c r="Q2998" s="241"/>
      <c r="R2998" s="241"/>
      <c r="S2998" s="241"/>
      <c r="T2998" s="242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3" t="s">
        <v>194</v>
      </c>
      <c r="AU2998" s="243" t="s">
        <v>84</v>
      </c>
      <c r="AV2998" s="13" t="s">
        <v>82</v>
      </c>
      <c r="AW2998" s="13" t="s">
        <v>36</v>
      </c>
      <c r="AX2998" s="13" t="s">
        <v>75</v>
      </c>
      <c r="AY2998" s="243" t="s">
        <v>183</v>
      </c>
    </row>
    <row r="2999" s="13" customFormat="1">
      <c r="A2999" s="13"/>
      <c r="B2999" s="233"/>
      <c r="C2999" s="234"/>
      <c r="D2999" s="235" t="s">
        <v>194</v>
      </c>
      <c r="E2999" s="236" t="s">
        <v>19</v>
      </c>
      <c r="F2999" s="237" t="s">
        <v>757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194</v>
      </c>
      <c r="AU2999" s="243" t="s">
        <v>84</v>
      </c>
      <c r="AV2999" s="13" t="s">
        <v>82</v>
      </c>
      <c r="AW2999" s="13" t="s">
        <v>36</v>
      </c>
      <c r="AX2999" s="13" t="s">
        <v>75</v>
      </c>
      <c r="AY2999" s="243" t="s">
        <v>183</v>
      </c>
    </row>
    <row r="3000" s="13" customFormat="1">
      <c r="A3000" s="13"/>
      <c r="B3000" s="233"/>
      <c r="C3000" s="234"/>
      <c r="D3000" s="235" t="s">
        <v>194</v>
      </c>
      <c r="E3000" s="236" t="s">
        <v>19</v>
      </c>
      <c r="F3000" s="237" t="s">
        <v>758</v>
      </c>
      <c r="G3000" s="234"/>
      <c r="H3000" s="236" t="s">
        <v>19</v>
      </c>
      <c r="I3000" s="238"/>
      <c r="J3000" s="234"/>
      <c r="K3000" s="234"/>
      <c r="L3000" s="239"/>
      <c r="M3000" s="240"/>
      <c r="N3000" s="241"/>
      <c r="O3000" s="241"/>
      <c r="P3000" s="241"/>
      <c r="Q3000" s="241"/>
      <c r="R3000" s="241"/>
      <c r="S3000" s="241"/>
      <c r="T3000" s="242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3" t="s">
        <v>194</v>
      </c>
      <c r="AU3000" s="243" t="s">
        <v>84</v>
      </c>
      <c r="AV3000" s="13" t="s">
        <v>82</v>
      </c>
      <c r="AW3000" s="13" t="s">
        <v>36</v>
      </c>
      <c r="AX3000" s="13" t="s">
        <v>75</v>
      </c>
      <c r="AY3000" s="243" t="s">
        <v>183</v>
      </c>
    </row>
    <row r="3001" s="13" customFormat="1">
      <c r="A3001" s="13"/>
      <c r="B3001" s="233"/>
      <c r="C3001" s="234"/>
      <c r="D3001" s="235" t="s">
        <v>194</v>
      </c>
      <c r="E3001" s="236" t="s">
        <v>19</v>
      </c>
      <c r="F3001" s="237" t="s">
        <v>759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194</v>
      </c>
      <c r="AU3001" s="243" t="s">
        <v>84</v>
      </c>
      <c r="AV3001" s="13" t="s">
        <v>82</v>
      </c>
      <c r="AW3001" s="13" t="s">
        <v>36</v>
      </c>
      <c r="AX3001" s="13" t="s">
        <v>75</v>
      </c>
      <c r="AY3001" s="243" t="s">
        <v>183</v>
      </c>
    </row>
    <row r="3002" s="13" customFormat="1">
      <c r="A3002" s="13"/>
      <c r="B3002" s="233"/>
      <c r="C3002" s="234"/>
      <c r="D3002" s="235" t="s">
        <v>194</v>
      </c>
      <c r="E3002" s="236" t="s">
        <v>19</v>
      </c>
      <c r="F3002" s="237" t="s">
        <v>760</v>
      </c>
      <c r="G3002" s="234"/>
      <c r="H3002" s="236" t="s">
        <v>19</v>
      </c>
      <c r="I3002" s="238"/>
      <c r="J3002" s="234"/>
      <c r="K3002" s="234"/>
      <c r="L3002" s="239"/>
      <c r="M3002" s="240"/>
      <c r="N3002" s="241"/>
      <c r="O3002" s="241"/>
      <c r="P3002" s="241"/>
      <c r="Q3002" s="241"/>
      <c r="R3002" s="241"/>
      <c r="S3002" s="241"/>
      <c r="T3002" s="242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3" t="s">
        <v>194</v>
      </c>
      <c r="AU3002" s="243" t="s">
        <v>84</v>
      </c>
      <c r="AV3002" s="13" t="s">
        <v>82</v>
      </c>
      <c r="AW3002" s="13" t="s">
        <v>36</v>
      </c>
      <c r="AX3002" s="13" t="s">
        <v>75</v>
      </c>
      <c r="AY3002" s="243" t="s">
        <v>183</v>
      </c>
    </row>
    <row r="3003" s="13" customFormat="1">
      <c r="A3003" s="13"/>
      <c r="B3003" s="233"/>
      <c r="C3003" s="234"/>
      <c r="D3003" s="235" t="s">
        <v>194</v>
      </c>
      <c r="E3003" s="236" t="s">
        <v>19</v>
      </c>
      <c r="F3003" s="237" t="s">
        <v>761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194</v>
      </c>
      <c r="AU3003" s="243" t="s">
        <v>84</v>
      </c>
      <c r="AV3003" s="13" t="s">
        <v>82</v>
      </c>
      <c r="AW3003" s="13" t="s">
        <v>36</v>
      </c>
      <c r="AX3003" s="13" t="s">
        <v>75</v>
      </c>
      <c r="AY3003" s="243" t="s">
        <v>183</v>
      </c>
    </row>
    <row r="3004" s="14" customFormat="1">
      <c r="A3004" s="14"/>
      <c r="B3004" s="244"/>
      <c r="C3004" s="245"/>
      <c r="D3004" s="235" t="s">
        <v>194</v>
      </c>
      <c r="E3004" s="246" t="s">
        <v>19</v>
      </c>
      <c r="F3004" s="247" t="s">
        <v>850</v>
      </c>
      <c r="G3004" s="245"/>
      <c r="H3004" s="248">
        <v>33.060000000000002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194</v>
      </c>
      <c r="AU3004" s="254" t="s">
        <v>84</v>
      </c>
      <c r="AV3004" s="14" t="s">
        <v>84</v>
      </c>
      <c r="AW3004" s="14" t="s">
        <v>36</v>
      </c>
      <c r="AX3004" s="14" t="s">
        <v>75</v>
      </c>
      <c r="AY3004" s="254" t="s">
        <v>183</v>
      </c>
    </row>
    <row r="3005" s="14" customFormat="1">
      <c r="A3005" s="14"/>
      <c r="B3005" s="244"/>
      <c r="C3005" s="245"/>
      <c r="D3005" s="235" t="s">
        <v>194</v>
      </c>
      <c r="E3005" s="246" t="s">
        <v>19</v>
      </c>
      <c r="F3005" s="247" t="s">
        <v>851</v>
      </c>
      <c r="G3005" s="245"/>
      <c r="H3005" s="248">
        <v>12.824999999999999</v>
      </c>
      <c r="I3005" s="249"/>
      <c r="J3005" s="245"/>
      <c r="K3005" s="245"/>
      <c r="L3005" s="250"/>
      <c r="M3005" s="251"/>
      <c r="N3005" s="252"/>
      <c r="O3005" s="252"/>
      <c r="P3005" s="252"/>
      <c r="Q3005" s="252"/>
      <c r="R3005" s="252"/>
      <c r="S3005" s="252"/>
      <c r="T3005" s="253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4" t="s">
        <v>194</v>
      </c>
      <c r="AU3005" s="254" t="s">
        <v>84</v>
      </c>
      <c r="AV3005" s="14" t="s">
        <v>84</v>
      </c>
      <c r="AW3005" s="14" t="s">
        <v>36</v>
      </c>
      <c r="AX3005" s="14" t="s">
        <v>75</v>
      </c>
      <c r="AY3005" s="254" t="s">
        <v>183</v>
      </c>
    </row>
    <row r="3006" s="14" customFormat="1">
      <c r="A3006" s="14"/>
      <c r="B3006" s="244"/>
      <c r="C3006" s="245"/>
      <c r="D3006" s="235" t="s">
        <v>194</v>
      </c>
      <c r="E3006" s="246" t="s">
        <v>19</v>
      </c>
      <c r="F3006" s="247" t="s">
        <v>852</v>
      </c>
      <c r="G3006" s="245"/>
      <c r="H3006" s="248">
        <v>-5.75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194</v>
      </c>
      <c r="AU3006" s="254" t="s">
        <v>84</v>
      </c>
      <c r="AV3006" s="14" t="s">
        <v>84</v>
      </c>
      <c r="AW3006" s="14" t="s">
        <v>36</v>
      </c>
      <c r="AX3006" s="14" t="s">
        <v>75</v>
      </c>
      <c r="AY3006" s="254" t="s">
        <v>183</v>
      </c>
    </row>
    <row r="3007" s="16" customFormat="1">
      <c r="A3007" s="16"/>
      <c r="B3007" s="287"/>
      <c r="C3007" s="288"/>
      <c r="D3007" s="235" t="s">
        <v>194</v>
      </c>
      <c r="E3007" s="289" t="s">
        <v>19</v>
      </c>
      <c r="F3007" s="290" t="s">
        <v>794</v>
      </c>
      <c r="G3007" s="288"/>
      <c r="H3007" s="291">
        <v>40.134999999999998</v>
      </c>
      <c r="I3007" s="292"/>
      <c r="J3007" s="288"/>
      <c r="K3007" s="288"/>
      <c r="L3007" s="293"/>
      <c r="M3007" s="294"/>
      <c r="N3007" s="295"/>
      <c r="O3007" s="295"/>
      <c r="P3007" s="295"/>
      <c r="Q3007" s="295"/>
      <c r="R3007" s="295"/>
      <c r="S3007" s="295"/>
      <c r="T3007" s="29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T3007" s="297" t="s">
        <v>194</v>
      </c>
      <c r="AU3007" s="297" t="s">
        <v>84</v>
      </c>
      <c r="AV3007" s="16" t="s">
        <v>114</v>
      </c>
      <c r="AW3007" s="16" t="s">
        <v>36</v>
      </c>
      <c r="AX3007" s="16" t="s">
        <v>75</v>
      </c>
      <c r="AY3007" s="297" t="s">
        <v>183</v>
      </c>
    </row>
    <row r="3008" s="13" customFormat="1">
      <c r="A3008" s="13"/>
      <c r="B3008" s="233"/>
      <c r="C3008" s="234"/>
      <c r="D3008" s="235" t="s">
        <v>194</v>
      </c>
      <c r="E3008" s="236" t="s">
        <v>19</v>
      </c>
      <c r="F3008" s="237" t="s">
        <v>750</v>
      </c>
      <c r="G3008" s="234"/>
      <c r="H3008" s="236" t="s">
        <v>19</v>
      </c>
      <c r="I3008" s="238"/>
      <c r="J3008" s="234"/>
      <c r="K3008" s="234"/>
      <c r="L3008" s="239"/>
      <c r="M3008" s="240"/>
      <c r="N3008" s="241"/>
      <c r="O3008" s="241"/>
      <c r="P3008" s="241"/>
      <c r="Q3008" s="241"/>
      <c r="R3008" s="241"/>
      <c r="S3008" s="241"/>
      <c r="T3008" s="242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3" t="s">
        <v>194</v>
      </c>
      <c r="AU3008" s="243" t="s">
        <v>84</v>
      </c>
      <c r="AV3008" s="13" t="s">
        <v>82</v>
      </c>
      <c r="AW3008" s="13" t="s">
        <v>36</v>
      </c>
      <c r="AX3008" s="13" t="s">
        <v>75</v>
      </c>
      <c r="AY3008" s="243" t="s">
        <v>183</v>
      </c>
    </row>
    <row r="3009" s="13" customFormat="1">
      <c r="A3009" s="13"/>
      <c r="B3009" s="233"/>
      <c r="C3009" s="234"/>
      <c r="D3009" s="235" t="s">
        <v>194</v>
      </c>
      <c r="E3009" s="236" t="s">
        <v>19</v>
      </c>
      <c r="F3009" s="237" t="s">
        <v>751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194</v>
      </c>
      <c r="AU3009" s="243" t="s">
        <v>84</v>
      </c>
      <c r="AV3009" s="13" t="s">
        <v>82</v>
      </c>
      <c r="AW3009" s="13" t="s">
        <v>36</v>
      </c>
      <c r="AX3009" s="13" t="s">
        <v>75</v>
      </c>
      <c r="AY3009" s="243" t="s">
        <v>183</v>
      </c>
    </row>
    <row r="3010" s="13" customFormat="1">
      <c r="A3010" s="13"/>
      <c r="B3010" s="233"/>
      <c r="C3010" s="234"/>
      <c r="D3010" s="235" t="s">
        <v>194</v>
      </c>
      <c r="E3010" s="236" t="s">
        <v>19</v>
      </c>
      <c r="F3010" s="237" t="s">
        <v>752</v>
      </c>
      <c r="G3010" s="234"/>
      <c r="H3010" s="236" t="s">
        <v>19</v>
      </c>
      <c r="I3010" s="238"/>
      <c r="J3010" s="234"/>
      <c r="K3010" s="234"/>
      <c r="L3010" s="239"/>
      <c r="M3010" s="240"/>
      <c r="N3010" s="241"/>
      <c r="O3010" s="241"/>
      <c r="P3010" s="241"/>
      <c r="Q3010" s="241"/>
      <c r="R3010" s="241"/>
      <c r="S3010" s="241"/>
      <c r="T3010" s="242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3" t="s">
        <v>194</v>
      </c>
      <c r="AU3010" s="243" t="s">
        <v>84</v>
      </c>
      <c r="AV3010" s="13" t="s">
        <v>82</v>
      </c>
      <c r="AW3010" s="13" t="s">
        <v>36</v>
      </c>
      <c r="AX3010" s="13" t="s">
        <v>75</v>
      </c>
      <c r="AY3010" s="243" t="s">
        <v>183</v>
      </c>
    </row>
    <row r="3011" s="13" customFormat="1">
      <c r="A3011" s="13"/>
      <c r="B3011" s="233"/>
      <c r="C3011" s="234"/>
      <c r="D3011" s="235" t="s">
        <v>194</v>
      </c>
      <c r="E3011" s="236" t="s">
        <v>19</v>
      </c>
      <c r="F3011" s="237" t="s">
        <v>781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194</v>
      </c>
      <c r="AU3011" s="243" t="s">
        <v>84</v>
      </c>
      <c r="AV3011" s="13" t="s">
        <v>82</v>
      </c>
      <c r="AW3011" s="13" t="s">
        <v>36</v>
      </c>
      <c r="AX3011" s="13" t="s">
        <v>75</v>
      </c>
      <c r="AY3011" s="243" t="s">
        <v>183</v>
      </c>
    </row>
    <row r="3012" s="13" customFormat="1">
      <c r="A3012" s="13"/>
      <c r="B3012" s="233"/>
      <c r="C3012" s="234"/>
      <c r="D3012" s="235" t="s">
        <v>194</v>
      </c>
      <c r="E3012" s="236" t="s">
        <v>19</v>
      </c>
      <c r="F3012" s="237" t="s">
        <v>782</v>
      </c>
      <c r="G3012" s="234"/>
      <c r="H3012" s="236" t="s">
        <v>19</v>
      </c>
      <c r="I3012" s="238"/>
      <c r="J3012" s="234"/>
      <c r="K3012" s="234"/>
      <c r="L3012" s="239"/>
      <c r="M3012" s="240"/>
      <c r="N3012" s="241"/>
      <c r="O3012" s="241"/>
      <c r="P3012" s="241"/>
      <c r="Q3012" s="241"/>
      <c r="R3012" s="241"/>
      <c r="S3012" s="241"/>
      <c r="T3012" s="242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3" t="s">
        <v>194</v>
      </c>
      <c r="AU3012" s="243" t="s">
        <v>84</v>
      </c>
      <c r="AV3012" s="13" t="s">
        <v>82</v>
      </c>
      <c r="AW3012" s="13" t="s">
        <v>36</v>
      </c>
      <c r="AX3012" s="13" t="s">
        <v>75</v>
      </c>
      <c r="AY3012" s="243" t="s">
        <v>183</v>
      </c>
    </row>
    <row r="3013" s="14" customFormat="1">
      <c r="A3013" s="14"/>
      <c r="B3013" s="244"/>
      <c r="C3013" s="245"/>
      <c r="D3013" s="235" t="s">
        <v>194</v>
      </c>
      <c r="E3013" s="246" t="s">
        <v>19</v>
      </c>
      <c r="F3013" s="247" t="s">
        <v>832</v>
      </c>
      <c r="G3013" s="245"/>
      <c r="H3013" s="248">
        <v>5.2000000000000002</v>
      </c>
      <c r="I3013" s="249"/>
      <c r="J3013" s="245"/>
      <c r="K3013" s="245"/>
      <c r="L3013" s="250"/>
      <c r="M3013" s="251"/>
      <c r="N3013" s="252"/>
      <c r="O3013" s="252"/>
      <c r="P3013" s="252"/>
      <c r="Q3013" s="252"/>
      <c r="R3013" s="252"/>
      <c r="S3013" s="252"/>
      <c r="T3013" s="253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4" t="s">
        <v>194</v>
      </c>
      <c r="AU3013" s="254" t="s">
        <v>84</v>
      </c>
      <c r="AV3013" s="14" t="s">
        <v>84</v>
      </c>
      <c r="AW3013" s="14" t="s">
        <v>36</v>
      </c>
      <c r="AX3013" s="14" t="s">
        <v>75</v>
      </c>
      <c r="AY3013" s="254" t="s">
        <v>183</v>
      </c>
    </row>
    <row r="3014" s="16" customFormat="1">
      <c r="A3014" s="16"/>
      <c r="B3014" s="287"/>
      <c r="C3014" s="288"/>
      <c r="D3014" s="235" t="s">
        <v>194</v>
      </c>
      <c r="E3014" s="289" t="s">
        <v>19</v>
      </c>
      <c r="F3014" s="290" t="s">
        <v>794</v>
      </c>
      <c r="G3014" s="288"/>
      <c r="H3014" s="291">
        <v>5.2000000000000002</v>
      </c>
      <c r="I3014" s="292"/>
      <c r="J3014" s="288"/>
      <c r="K3014" s="288"/>
      <c r="L3014" s="293"/>
      <c r="M3014" s="294"/>
      <c r="N3014" s="295"/>
      <c r="O3014" s="295"/>
      <c r="P3014" s="295"/>
      <c r="Q3014" s="295"/>
      <c r="R3014" s="295"/>
      <c r="S3014" s="295"/>
      <c r="T3014" s="29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T3014" s="297" t="s">
        <v>194</v>
      </c>
      <c r="AU3014" s="297" t="s">
        <v>84</v>
      </c>
      <c r="AV3014" s="16" t="s">
        <v>114</v>
      </c>
      <c r="AW3014" s="16" t="s">
        <v>36</v>
      </c>
      <c r="AX3014" s="16" t="s">
        <v>75</v>
      </c>
      <c r="AY3014" s="297" t="s">
        <v>183</v>
      </c>
    </row>
    <row r="3015" s="13" customFormat="1">
      <c r="A3015" s="13"/>
      <c r="B3015" s="233"/>
      <c r="C3015" s="234"/>
      <c r="D3015" s="235" t="s">
        <v>194</v>
      </c>
      <c r="E3015" s="236" t="s">
        <v>19</v>
      </c>
      <c r="F3015" s="237" t="s">
        <v>766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194</v>
      </c>
      <c r="AU3015" s="243" t="s">
        <v>84</v>
      </c>
      <c r="AV3015" s="13" t="s">
        <v>82</v>
      </c>
      <c r="AW3015" s="13" t="s">
        <v>36</v>
      </c>
      <c r="AX3015" s="13" t="s">
        <v>75</v>
      </c>
      <c r="AY3015" s="243" t="s">
        <v>183</v>
      </c>
    </row>
    <row r="3016" s="13" customFormat="1">
      <c r="A3016" s="13"/>
      <c r="B3016" s="233"/>
      <c r="C3016" s="234"/>
      <c r="D3016" s="235" t="s">
        <v>194</v>
      </c>
      <c r="E3016" s="236" t="s">
        <v>19</v>
      </c>
      <c r="F3016" s="237" t="s">
        <v>751</v>
      </c>
      <c r="G3016" s="234"/>
      <c r="H3016" s="236" t="s">
        <v>19</v>
      </c>
      <c r="I3016" s="238"/>
      <c r="J3016" s="234"/>
      <c r="K3016" s="234"/>
      <c r="L3016" s="239"/>
      <c r="M3016" s="240"/>
      <c r="N3016" s="241"/>
      <c r="O3016" s="241"/>
      <c r="P3016" s="241"/>
      <c r="Q3016" s="241"/>
      <c r="R3016" s="241"/>
      <c r="S3016" s="241"/>
      <c r="T3016" s="242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3" t="s">
        <v>194</v>
      </c>
      <c r="AU3016" s="243" t="s">
        <v>84</v>
      </c>
      <c r="AV3016" s="13" t="s">
        <v>82</v>
      </c>
      <c r="AW3016" s="13" t="s">
        <v>36</v>
      </c>
      <c r="AX3016" s="13" t="s">
        <v>75</v>
      </c>
      <c r="AY3016" s="243" t="s">
        <v>183</v>
      </c>
    </row>
    <row r="3017" s="13" customFormat="1">
      <c r="A3017" s="13"/>
      <c r="B3017" s="233"/>
      <c r="C3017" s="234"/>
      <c r="D3017" s="235" t="s">
        <v>194</v>
      </c>
      <c r="E3017" s="236" t="s">
        <v>19</v>
      </c>
      <c r="F3017" s="237" t="s">
        <v>767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194</v>
      </c>
      <c r="AU3017" s="243" t="s">
        <v>84</v>
      </c>
      <c r="AV3017" s="13" t="s">
        <v>82</v>
      </c>
      <c r="AW3017" s="13" t="s">
        <v>36</v>
      </c>
      <c r="AX3017" s="13" t="s">
        <v>75</v>
      </c>
      <c r="AY3017" s="243" t="s">
        <v>183</v>
      </c>
    </row>
    <row r="3018" s="13" customFormat="1">
      <c r="A3018" s="13"/>
      <c r="B3018" s="233"/>
      <c r="C3018" s="234"/>
      <c r="D3018" s="235" t="s">
        <v>194</v>
      </c>
      <c r="E3018" s="236" t="s">
        <v>19</v>
      </c>
      <c r="F3018" s="237" t="s">
        <v>768</v>
      </c>
      <c r="G3018" s="234"/>
      <c r="H3018" s="236" t="s">
        <v>19</v>
      </c>
      <c r="I3018" s="238"/>
      <c r="J3018" s="234"/>
      <c r="K3018" s="234"/>
      <c r="L3018" s="239"/>
      <c r="M3018" s="240"/>
      <c r="N3018" s="241"/>
      <c r="O3018" s="241"/>
      <c r="P3018" s="241"/>
      <c r="Q3018" s="241"/>
      <c r="R3018" s="241"/>
      <c r="S3018" s="241"/>
      <c r="T3018" s="242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3" t="s">
        <v>194</v>
      </c>
      <c r="AU3018" s="243" t="s">
        <v>84</v>
      </c>
      <c r="AV3018" s="13" t="s">
        <v>82</v>
      </c>
      <c r="AW3018" s="13" t="s">
        <v>36</v>
      </c>
      <c r="AX3018" s="13" t="s">
        <v>75</v>
      </c>
      <c r="AY3018" s="243" t="s">
        <v>183</v>
      </c>
    </row>
    <row r="3019" s="13" customFormat="1">
      <c r="A3019" s="13"/>
      <c r="B3019" s="233"/>
      <c r="C3019" s="234"/>
      <c r="D3019" s="235" t="s">
        <v>194</v>
      </c>
      <c r="E3019" s="236" t="s">
        <v>19</v>
      </c>
      <c r="F3019" s="237" t="s">
        <v>753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194</v>
      </c>
      <c r="AU3019" s="243" t="s">
        <v>84</v>
      </c>
      <c r="AV3019" s="13" t="s">
        <v>82</v>
      </c>
      <c r="AW3019" s="13" t="s">
        <v>36</v>
      </c>
      <c r="AX3019" s="13" t="s">
        <v>75</v>
      </c>
      <c r="AY3019" s="243" t="s">
        <v>183</v>
      </c>
    </row>
    <row r="3020" s="13" customFormat="1">
      <c r="A3020" s="13"/>
      <c r="B3020" s="233"/>
      <c r="C3020" s="234"/>
      <c r="D3020" s="235" t="s">
        <v>194</v>
      </c>
      <c r="E3020" s="236" t="s">
        <v>19</v>
      </c>
      <c r="F3020" s="237" t="s">
        <v>754</v>
      </c>
      <c r="G3020" s="234"/>
      <c r="H3020" s="236" t="s">
        <v>19</v>
      </c>
      <c r="I3020" s="238"/>
      <c r="J3020" s="234"/>
      <c r="K3020" s="234"/>
      <c r="L3020" s="239"/>
      <c r="M3020" s="240"/>
      <c r="N3020" s="241"/>
      <c r="O3020" s="241"/>
      <c r="P3020" s="241"/>
      <c r="Q3020" s="241"/>
      <c r="R3020" s="241"/>
      <c r="S3020" s="241"/>
      <c r="T3020" s="242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3" t="s">
        <v>194</v>
      </c>
      <c r="AU3020" s="243" t="s">
        <v>84</v>
      </c>
      <c r="AV3020" s="13" t="s">
        <v>82</v>
      </c>
      <c r="AW3020" s="13" t="s">
        <v>36</v>
      </c>
      <c r="AX3020" s="13" t="s">
        <v>75</v>
      </c>
      <c r="AY3020" s="243" t="s">
        <v>183</v>
      </c>
    </row>
    <row r="3021" s="13" customFormat="1">
      <c r="A3021" s="13"/>
      <c r="B3021" s="233"/>
      <c r="C3021" s="234"/>
      <c r="D3021" s="235" t="s">
        <v>194</v>
      </c>
      <c r="E3021" s="236" t="s">
        <v>19</v>
      </c>
      <c r="F3021" s="237" t="s">
        <v>755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194</v>
      </c>
      <c r="AU3021" s="243" t="s">
        <v>84</v>
      </c>
      <c r="AV3021" s="13" t="s">
        <v>82</v>
      </c>
      <c r="AW3021" s="13" t="s">
        <v>36</v>
      </c>
      <c r="AX3021" s="13" t="s">
        <v>75</v>
      </c>
      <c r="AY3021" s="243" t="s">
        <v>183</v>
      </c>
    </row>
    <row r="3022" s="13" customFormat="1">
      <c r="A3022" s="13"/>
      <c r="B3022" s="233"/>
      <c r="C3022" s="234"/>
      <c r="D3022" s="235" t="s">
        <v>194</v>
      </c>
      <c r="E3022" s="236" t="s">
        <v>19</v>
      </c>
      <c r="F3022" s="237" t="s">
        <v>769</v>
      </c>
      <c r="G3022" s="234"/>
      <c r="H3022" s="236" t="s">
        <v>19</v>
      </c>
      <c r="I3022" s="238"/>
      <c r="J3022" s="234"/>
      <c r="K3022" s="234"/>
      <c r="L3022" s="239"/>
      <c r="M3022" s="240"/>
      <c r="N3022" s="241"/>
      <c r="O3022" s="241"/>
      <c r="P3022" s="241"/>
      <c r="Q3022" s="241"/>
      <c r="R3022" s="241"/>
      <c r="S3022" s="241"/>
      <c r="T3022" s="242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3" t="s">
        <v>194</v>
      </c>
      <c r="AU3022" s="243" t="s">
        <v>84</v>
      </c>
      <c r="AV3022" s="13" t="s">
        <v>82</v>
      </c>
      <c r="AW3022" s="13" t="s">
        <v>36</v>
      </c>
      <c r="AX3022" s="13" t="s">
        <v>75</v>
      </c>
      <c r="AY3022" s="243" t="s">
        <v>183</v>
      </c>
    </row>
    <row r="3023" s="13" customFormat="1">
      <c r="A3023" s="13"/>
      <c r="B3023" s="233"/>
      <c r="C3023" s="234"/>
      <c r="D3023" s="235" t="s">
        <v>194</v>
      </c>
      <c r="E3023" s="236" t="s">
        <v>19</v>
      </c>
      <c r="F3023" s="237" t="s">
        <v>770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194</v>
      </c>
      <c r="AU3023" s="243" t="s">
        <v>84</v>
      </c>
      <c r="AV3023" s="13" t="s">
        <v>82</v>
      </c>
      <c r="AW3023" s="13" t="s">
        <v>36</v>
      </c>
      <c r="AX3023" s="13" t="s">
        <v>75</v>
      </c>
      <c r="AY3023" s="243" t="s">
        <v>183</v>
      </c>
    </row>
    <row r="3024" s="13" customFormat="1">
      <c r="A3024" s="13"/>
      <c r="B3024" s="233"/>
      <c r="C3024" s="234"/>
      <c r="D3024" s="235" t="s">
        <v>194</v>
      </c>
      <c r="E3024" s="236" t="s">
        <v>19</v>
      </c>
      <c r="F3024" s="237" t="s">
        <v>758</v>
      </c>
      <c r="G3024" s="234"/>
      <c r="H3024" s="236" t="s">
        <v>19</v>
      </c>
      <c r="I3024" s="238"/>
      <c r="J3024" s="234"/>
      <c r="K3024" s="234"/>
      <c r="L3024" s="239"/>
      <c r="M3024" s="240"/>
      <c r="N3024" s="241"/>
      <c r="O3024" s="241"/>
      <c r="P3024" s="241"/>
      <c r="Q3024" s="241"/>
      <c r="R3024" s="241"/>
      <c r="S3024" s="241"/>
      <c r="T3024" s="242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3" t="s">
        <v>194</v>
      </c>
      <c r="AU3024" s="243" t="s">
        <v>84</v>
      </c>
      <c r="AV3024" s="13" t="s">
        <v>82</v>
      </c>
      <c r="AW3024" s="13" t="s">
        <v>36</v>
      </c>
      <c r="AX3024" s="13" t="s">
        <v>75</v>
      </c>
      <c r="AY3024" s="243" t="s">
        <v>183</v>
      </c>
    </row>
    <row r="3025" s="13" customFormat="1">
      <c r="A3025" s="13"/>
      <c r="B3025" s="233"/>
      <c r="C3025" s="234"/>
      <c r="D3025" s="235" t="s">
        <v>194</v>
      </c>
      <c r="E3025" s="236" t="s">
        <v>19</v>
      </c>
      <c r="F3025" s="237" t="s">
        <v>759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194</v>
      </c>
      <c r="AU3025" s="243" t="s">
        <v>84</v>
      </c>
      <c r="AV3025" s="13" t="s">
        <v>82</v>
      </c>
      <c r="AW3025" s="13" t="s">
        <v>36</v>
      </c>
      <c r="AX3025" s="13" t="s">
        <v>75</v>
      </c>
      <c r="AY3025" s="243" t="s">
        <v>183</v>
      </c>
    </row>
    <row r="3026" s="13" customFormat="1">
      <c r="A3026" s="13"/>
      <c r="B3026" s="233"/>
      <c r="C3026" s="234"/>
      <c r="D3026" s="235" t="s">
        <v>194</v>
      </c>
      <c r="E3026" s="236" t="s">
        <v>19</v>
      </c>
      <c r="F3026" s="237" t="s">
        <v>760</v>
      </c>
      <c r="G3026" s="234"/>
      <c r="H3026" s="236" t="s">
        <v>19</v>
      </c>
      <c r="I3026" s="238"/>
      <c r="J3026" s="234"/>
      <c r="K3026" s="234"/>
      <c r="L3026" s="239"/>
      <c r="M3026" s="240"/>
      <c r="N3026" s="241"/>
      <c r="O3026" s="241"/>
      <c r="P3026" s="241"/>
      <c r="Q3026" s="241"/>
      <c r="R3026" s="241"/>
      <c r="S3026" s="241"/>
      <c r="T3026" s="242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3" t="s">
        <v>194</v>
      </c>
      <c r="AU3026" s="243" t="s">
        <v>84</v>
      </c>
      <c r="AV3026" s="13" t="s">
        <v>82</v>
      </c>
      <c r="AW3026" s="13" t="s">
        <v>36</v>
      </c>
      <c r="AX3026" s="13" t="s">
        <v>75</v>
      </c>
      <c r="AY3026" s="243" t="s">
        <v>183</v>
      </c>
    </row>
    <row r="3027" s="13" customFormat="1">
      <c r="A3027" s="13"/>
      <c r="B3027" s="233"/>
      <c r="C3027" s="234"/>
      <c r="D3027" s="235" t="s">
        <v>194</v>
      </c>
      <c r="E3027" s="236" t="s">
        <v>19</v>
      </c>
      <c r="F3027" s="237" t="s">
        <v>761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194</v>
      </c>
      <c r="AU3027" s="243" t="s">
        <v>84</v>
      </c>
      <c r="AV3027" s="13" t="s">
        <v>82</v>
      </c>
      <c r="AW3027" s="13" t="s">
        <v>36</v>
      </c>
      <c r="AX3027" s="13" t="s">
        <v>75</v>
      </c>
      <c r="AY3027" s="243" t="s">
        <v>183</v>
      </c>
    </row>
    <row r="3028" s="14" customFormat="1">
      <c r="A3028" s="14"/>
      <c r="B3028" s="244"/>
      <c r="C3028" s="245"/>
      <c r="D3028" s="235" t="s">
        <v>194</v>
      </c>
      <c r="E3028" s="246" t="s">
        <v>19</v>
      </c>
      <c r="F3028" s="247" t="s">
        <v>771</v>
      </c>
      <c r="G3028" s="245"/>
      <c r="H3028" s="248">
        <v>11.4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194</v>
      </c>
      <c r="AU3028" s="254" t="s">
        <v>84</v>
      </c>
      <c r="AV3028" s="14" t="s">
        <v>84</v>
      </c>
      <c r="AW3028" s="14" t="s">
        <v>36</v>
      </c>
      <c r="AX3028" s="14" t="s">
        <v>75</v>
      </c>
      <c r="AY3028" s="254" t="s">
        <v>183</v>
      </c>
    </row>
    <row r="3029" s="15" customFormat="1">
      <c r="A3029" s="15"/>
      <c r="B3029" s="259"/>
      <c r="C3029" s="260"/>
      <c r="D3029" s="235" t="s">
        <v>194</v>
      </c>
      <c r="E3029" s="261" t="s">
        <v>19</v>
      </c>
      <c r="F3029" s="262" t="s">
        <v>320</v>
      </c>
      <c r="G3029" s="260"/>
      <c r="H3029" s="263">
        <v>100.33499999999999</v>
      </c>
      <c r="I3029" s="264"/>
      <c r="J3029" s="260"/>
      <c r="K3029" s="260"/>
      <c r="L3029" s="265"/>
      <c r="M3029" s="266"/>
      <c r="N3029" s="267"/>
      <c r="O3029" s="267"/>
      <c r="P3029" s="267"/>
      <c r="Q3029" s="267"/>
      <c r="R3029" s="267"/>
      <c r="S3029" s="267"/>
      <c r="T3029" s="268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69" t="s">
        <v>194</v>
      </c>
      <c r="AU3029" s="269" t="s">
        <v>84</v>
      </c>
      <c r="AV3029" s="15" t="s">
        <v>190</v>
      </c>
      <c r="AW3029" s="15" t="s">
        <v>36</v>
      </c>
      <c r="AX3029" s="15" t="s">
        <v>82</v>
      </c>
      <c r="AY3029" s="269" t="s">
        <v>183</v>
      </c>
    </row>
    <row r="3030" s="2" customFormat="1" ht="16.5" customHeight="1">
      <c r="A3030" s="40"/>
      <c r="B3030" s="41"/>
      <c r="C3030" s="215" t="s">
        <v>3036</v>
      </c>
      <c r="D3030" s="215" t="s">
        <v>185</v>
      </c>
      <c r="E3030" s="216" t="s">
        <v>3037</v>
      </c>
      <c r="F3030" s="217" t="s">
        <v>3038</v>
      </c>
      <c r="G3030" s="218" t="s">
        <v>304</v>
      </c>
      <c r="H3030" s="219">
        <v>837.61000000000001</v>
      </c>
      <c r="I3030" s="220"/>
      <c r="J3030" s="221">
        <f>ROUND(I3030*H3030,2)</f>
        <v>0</v>
      </c>
      <c r="K3030" s="217" t="s">
        <v>189</v>
      </c>
      <c r="L3030" s="46"/>
      <c r="M3030" s="222" t="s">
        <v>19</v>
      </c>
      <c r="N3030" s="223" t="s">
        <v>46</v>
      </c>
      <c r="O3030" s="86"/>
      <c r="P3030" s="224">
        <f>O3030*H3030</f>
        <v>0</v>
      </c>
      <c r="Q3030" s="224">
        <v>0.000357</v>
      </c>
      <c r="R3030" s="224">
        <f>Q3030*H3030</f>
        <v>0.29902677</v>
      </c>
      <c r="S3030" s="224">
        <v>0</v>
      </c>
      <c r="T3030" s="225">
        <f>S3030*H3030</f>
        <v>0</v>
      </c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R3030" s="226" t="s">
        <v>277</v>
      </c>
      <c r="AT3030" s="226" t="s">
        <v>185</v>
      </c>
      <c r="AU3030" s="226" t="s">
        <v>84</v>
      </c>
      <c r="AY3030" s="19" t="s">
        <v>183</v>
      </c>
      <c r="BE3030" s="227">
        <f>IF(N3030="základní",J3030,0)</f>
        <v>0</v>
      </c>
      <c r="BF3030" s="227">
        <f>IF(N3030="snížená",J3030,0)</f>
        <v>0</v>
      </c>
      <c r="BG3030" s="227">
        <f>IF(N3030="zákl. přenesená",J3030,0)</f>
        <v>0</v>
      </c>
      <c r="BH3030" s="227">
        <f>IF(N3030="sníž. přenesená",J3030,0)</f>
        <v>0</v>
      </c>
      <c r="BI3030" s="227">
        <f>IF(N3030="nulová",J3030,0)</f>
        <v>0</v>
      </c>
      <c r="BJ3030" s="19" t="s">
        <v>82</v>
      </c>
      <c r="BK3030" s="227">
        <f>ROUND(I3030*H3030,2)</f>
        <v>0</v>
      </c>
      <c r="BL3030" s="19" t="s">
        <v>277</v>
      </c>
      <c r="BM3030" s="226" t="s">
        <v>3039</v>
      </c>
    </row>
    <row r="3031" s="2" customFormat="1">
      <c r="A3031" s="40"/>
      <c r="B3031" s="41"/>
      <c r="C3031" s="42"/>
      <c r="D3031" s="228" t="s">
        <v>192</v>
      </c>
      <c r="E3031" s="42"/>
      <c r="F3031" s="229" t="s">
        <v>3040</v>
      </c>
      <c r="G3031" s="42"/>
      <c r="H3031" s="42"/>
      <c r="I3031" s="230"/>
      <c r="J3031" s="42"/>
      <c r="K3031" s="42"/>
      <c r="L3031" s="46"/>
      <c r="M3031" s="231"/>
      <c r="N3031" s="232"/>
      <c r="O3031" s="86"/>
      <c r="P3031" s="86"/>
      <c r="Q3031" s="86"/>
      <c r="R3031" s="86"/>
      <c r="S3031" s="86"/>
      <c r="T3031" s="87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T3031" s="19" t="s">
        <v>192</v>
      </c>
      <c r="AU3031" s="19" t="s">
        <v>84</v>
      </c>
    </row>
    <row r="3032" s="13" customFormat="1">
      <c r="A3032" s="13"/>
      <c r="B3032" s="233"/>
      <c r="C3032" s="234"/>
      <c r="D3032" s="235" t="s">
        <v>194</v>
      </c>
      <c r="E3032" s="236" t="s">
        <v>19</v>
      </c>
      <c r="F3032" s="237" t="s">
        <v>1500</v>
      </c>
      <c r="G3032" s="234"/>
      <c r="H3032" s="236" t="s">
        <v>19</v>
      </c>
      <c r="I3032" s="238"/>
      <c r="J3032" s="234"/>
      <c r="K3032" s="234"/>
      <c r="L3032" s="239"/>
      <c r="M3032" s="240"/>
      <c r="N3032" s="241"/>
      <c r="O3032" s="241"/>
      <c r="P3032" s="241"/>
      <c r="Q3032" s="241"/>
      <c r="R3032" s="241"/>
      <c r="S3032" s="241"/>
      <c r="T3032" s="242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3" t="s">
        <v>194</v>
      </c>
      <c r="AU3032" s="243" t="s">
        <v>84</v>
      </c>
      <c r="AV3032" s="13" t="s">
        <v>82</v>
      </c>
      <c r="AW3032" s="13" t="s">
        <v>36</v>
      </c>
      <c r="AX3032" s="13" t="s">
        <v>75</v>
      </c>
      <c r="AY3032" s="243" t="s">
        <v>183</v>
      </c>
    </row>
    <row r="3033" s="13" customFormat="1">
      <c r="A3033" s="13"/>
      <c r="B3033" s="233"/>
      <c r="C3033" s="234"/>
      <c r="D3033" s="235" t="s">
        <v>194</v>
      </c>
      <c r="E3033" s="236" t="s">
        <v>19</v>
      </c>
      <c r="F3033" s="237" t="s">
        <v>1487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194</v>
      </c>
      <c r="AU3033" s="243" t="s">
        <v>84</v>
      </c>
      <c r="AV3033" s="13" t="s">
        <v>82</v>
      </c>
      <c r="AW3033" s="13" t="s">
        <v>36</v>
      </c>
      <c r="AX3033" s="13" t="s">
        <v>75</v>
      </c>
      <c r="AY3033" s="243" t="s">
        <v>183</v>
      </c>
    </row>
    <row r="3034" s="13" customFormat="1">
      <c r="A3034" s="13"/>
      <c r="B3034" s="233"/>
      <c r="C3034" s="234"/>
      <c r="D3034" s="235" t="s">
        <v>194</v>
      </c>
      <c r="E3034" s="236" t="s">
        <v>19</v>
      </c>
      <c r="F3034" s="237" t="s">
        <v>1488</v>
      </c>
      <c r="G3034" s="234"/>
      <c r="H3034" s="236" t="s">
        <v>19</v>
      </c>
      <c r="I3034" s="238"/>
      <c r="J3034" s="234"/>
      <c r="K3034" s="234"/>
      <c r="L3034" s="239"/>
      <c r="M3034" s="240"/>
      <c r="N3034" s="241"/>
      <c r="O3034" s="241"/>
      <c r="P3034" s="241"/>
      <c r="Q3034" s="241"/>
      <c r="R3034" s="241"/>
      <c r="S3034" s="241"/>
      <c r="T3034" s="242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3" t="s">
        <v>194</v>
      </c>
      <c r="AU3034" s="243" t="s">
        <v>84</v>
      </c>
      <c r="AV3034" s="13" t="s">
        <v>82</v>
      </c>
      <c r="AW3034" s="13" t="s">
        <v>36</v>
      </c>
      <c r="AX3034" s="13" t="s">
        <v>75</v>
      </c>
      <c r="AY3034" s="243" t="s">
        <v>183</v>
      </c>
    </row>
    <row r="3035" s="13" customFormat="1">
      <c r="A3035" s="13"/>
      <c r="B3035" s="233"/>
      <c r="C3035" s="234"/>
      <c r="D3035" s="235" t="s">
        <v>194</v>
      </c>
      <c r="E3035" s="236" t="s">
        <v>19</v>
      </c>
      <c r="F3035" s="237" t="s">
        <v>1391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194</v>
      </c>
      <c r="AU3035" s="243" t="s">
        <v>84</v>
      </c>
      <c r="AV3035" s="13" t="s">
        <v>82</v>
      </c>
      <c r="AW3035" s="13" t="s">
        <v>36</v>
      </c>
      <c r="AX3035" s="13" t="s">
        <v>75</v>
      </c>
      <c r="AY3035" s="243" t="s">
        <v>183</v>
      </c>
    </row>
    <row r="3036" s="13" customFormat="1">
      <c r="A3036" s="13"/>
      <c r="B3036" s="233"/>
      <c r="C3036" s="234"/>
      <c r="D3036" s="235" t="s">
        <v>194</v>
      </c>
      <c r="E3036" s="236" t="s">
        <v>19</v>
      </c>
      <c r="F3036" s="237" t="s">
        <v>1191</v>
      </c>
      <c r="G3036" s="234"/>
      <c r="H3036" s="236" t="s">
        <v>19</v>
      </c>
      <c r="I3036" s="238"/>
      <c r="J3036" s="234"/>
      <c r="K3036" s="234"/>
      <c r="L3036" s="239"/>
      <c r="M3036" s="240"/>
      <c r="N3036" s="241"/>
      <c r="O3036" s="241"/>
      <c r="P3036" s="241"/>
      <c r="Q3036" s="241"/>
      <c r="R3036" s="241"/>
      <c r="S3036" s="241"/>
      <c r="T3036" s="242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3" t="s">
        <v>194</v>
      </c>
      <c r="AU3036" s="243" t="s">
        <v>84</v>
      </c>
      <c r="AV3036" s="13" t="s">
        <v>82</v>
      </c>
      <c r="AW3036" s="13" t="s">
        <v>36</v>
      </c>
      <c r="AX3036" s="13" t="s">
        <v>75</v>
      </c>
      <c r="AY3036" s="243" t="s">
        <v>183</v>
      </c>
    </row>
    <row r="3037" s="13" customFormat="1">
      <c r="A3037" s="13"/>
      <c r="B3037" s="233"/>
      <c r="C3037" s="234"/>
      <c r="D3037" s="235" t="s">
        <v>194</v>
      </c>
      <c r="E3037" s="236" t="s">
        <v>19</v>
      </c>
      <c r="F3037" s="237" t="s">
        <v>1392</v>
      </c>
      <c r="G3037" s="234"/>
      <c r="H3037" s="236" t="s">
        <v>19</v>
      </c>
      <c r="I3037" s="238"/>
      <c r="J3037" s="234"/>
      <c r="K3037" s="234"/>
      <c r="L3037" s="239"/>
      <c r="M3037" s="240"/>
      <c r="N3037" s="241"/>
      <c r="O3037" s="241"/>
      <c r="P3037" s="241"/>
      <c r="Q3037" s="241"/>
      <c r="R3037" s="241"/>
      <c r="S3037" s="241"/>
      <c r="T3037" s="242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3" t="s">
        <v>194</v>
      </c>
      <c r="AU3037" s="243" t="s">
        <v>84</v>
      </c>
      <c r="AV3037" s="13" t="s">
        <v>82</v>
      </c>
      <c r="AW3037" s="13" t="s">
        <v>36</v>
      </c>
      <c r="AX3037" s="13" t="s">
        <v>75</v>
      </c>
      <c r="AY3037" s="243" t="s">
        <v>183</v>
      </c>
    </row>
    <row r="3038" s="14" customFormat="1">
      <c r="A3038" s="14"/>
      <c r="B3038" s="244"/>
      <c r="C3038" s="245"/>
      <c r="D3038" s="235" t="s">
        <v>194</v>
      </c>
      <c r="E3038" s="246" t="s">
        <v>19</v>
      </c>
      <c r="F3038" s="247" t="s">
        <v>1393</v>
      </c>
      <c r="G3038" s="245"/>
      <c r="H3038" s="248">
        <v>724.07000000000005</v>
      </c>
      <c r="I3038" s="249"/>
      <c r="J3038" s="245"/>
      <c r="K3038" s="245"/>
      <c r="L3038" s="250"/>
      <c r="M3038" s="251"/>
      <c r="N3038" s="252"/>
      <c r="O3038" s="252"/>
      <c r="P3038" s="252"/>
      <c r="Q3038" s="252"/>
      <c r="R3038" s="252"/>
      <c r="S3038" s="252"/>
      <c r="T3038" s="253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4" t="s">
        <v>194</v>
      </c>
      <c r="AU3038" s="254" t="s">
        <v>84</v>
      </c>
      <c r="AV3038" s="14" t="s">
        <v>84</v>
      </c>
      <c r="AW3038" s="14" t="s">
        <v>36</v>
      </c>
      <c r="AX3038" s="14" t="s">
        <v>75</v>
      </c>
      <c r="AY3038" s="254" t="s">
        <v>183</v>
      </c>
    </row>
    <row r="3039" s="13" customFormat="1">
      <c r="A3039" s="13"/>
      <c r="B3039" s="233"/>
      <c r="C3039" s="234"/>
      <c r="D3039" s="235" t="s">
        <v>194</v>
      </c>
      <c r="E3039" s="236" t="s">
        <v>19</v>
      </c>
      <c r="F3039" s="237" t="s">
        <v>1394</v>
      </c>
      <c r="G3039" s="234"/>
      <c r="H3039" s="236" t="s">
        <v>19</v>
      </c>
      <c r="I3039" s="238"/>
      <c r="J3039" s="234"/>
      <c r="K3039" s="234"/>
      <c r="L3039" s="239"/>
      <c r="M3039" s="240"/>
      <c r="N3039" s="241"/>
      <c r="O3039" s="241"/>
      <c r="P3039" s="241"/>
      <c r="Q3039" s="241"/>
      <c r="R3039" s="241"/>
      <c r="S3039" s="241"/>
      <c r="T3039" s="242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3" t="s">
        <v>194</v>
      </c>
      <c r="AU3039" s="243" t="s">
        <v>84</v>
      </c>
      <c r="AV3039" s="13" t="s">
        <v>82</v>
      </c>
      <c r="AW3039" s="13" t="s">
        <v>36</v>
      </c>
      <c r="AX3039" s="13" t="s">
        <v>75</v>
      </c>
      <c r="AY3039" s="243" t="s">
        <v>183</v>
      </c>
    </row>
    <row r="3040" s="13" customFormat="1">
      <c r="A3040" s="13"/>
      <c r="B3040" s="233"/>
      <c r="C3040" s="234"/>
      <c r="D3040" s="235" t="s">
        <v>194</v>
      </c>
      <c r="E3040" s="236" t="s">
        <v>19</v>
      </c>
      <c r="F3040" s="237" t="s">
        <v>1191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194</v>
      </c>
      <c r="AU3040" s="243" t="s">
        <v>84</v>
      </c>
      <c r="AV3040" s="13" t="s">
        <v>82</v>
      </c>
      <c r="AW3040" s="13" t="s">
        <v>36</v>
      </c>
      <c r="AX3040" s="13" t="s">
        <v>75</v>
      </c>
      <c r="AY3040" s="243" t="s">
        <v>183</v>
      </c>
    </row>
    <row r="3041" s="13" customFormat="1">
      <c r="A3041" s="13"/>
      <c r="B3041" s="233"/>
      <c r="C3041" s="234"/>
      <c r="D3041" s="235" t="s">
        <v>194</v>
      </c>
      <c r="E3041" s="236" t="s">
        <v>19</v>
      </c>
      <c r="F3041" s="237" t="s">
        <v>1395</v>
      </c>
      <c r="G3041" s="234"/>
      <c r="H3041" s="236" t="s">
        <v>19</v>
      </c>
      <c r="I3041" s="238"/>
      <c r="J3041" s="234"/>
      <c r="K3041" s="234"/>
      <c r="L3041" s="239"/>
      <c r="M3041" s="240"/>
      <c r="N3041" s="241"/>
      <c r="O3041" s="241"/>
      <c r="P3041" s="241"/>
      <c r="Q3041" s="241"/>
      <c r="R3041" s="241"/>
      <c r="S3041" s="241"/>
      <c r="T3041" s="242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3" t="s">
        <v>194</v>
      </c>
      <c r="AU3041" s="243" t="s">
        <v>84</v>
      </c>
      <c r="AV3041" s="13" t="s">
        <v>82</v>
      </c>
      <c r="AW3041" s="13" t="s">
        <v>36</v>
      </c>
      <c r="AX3041" s="13" t="s">
        <v>75</v>
      </c>
      <c r="AY3041" s="243" t="s">
        <v>183</v>
      </c>
    </row>
    <row r="3042" s="14" customFormat="1">
      <c r="A3042" s="14"/>
      <c r="B3042" s="244"/>
      <c r="C3042" s="245"/>
      <c r="D3042" s="235" t="s">
        <v>194</v>
      </c>
      <c r="E3042" s="246" t="s">
        <v>19</v>
      </c>
      <c r="F3042" s="247" t="s">
        <v>1396</v>
      </c>
      <c r="G3042" s="245"/>
      <c r="H3042" s="248">
        <v>89.480000000000004</v>
      </c>
      <c r="I3042" s="249"/>
      <c r="J3042" s="245"/>
      <c r="K3042" s="245"/>
      <c r="L3042" s="250"/>
      <c r="M3042" s="251"/>
      <c r="N3042" s="252"/>
      <c r="O3042" s="252"/>
      <c r="P3042" s="252"/>
      <c r="Q3042" s="252"/>
      <c r="R3042" s="252"/>
      <c r="S3042" s="252"/>
      <c r="T3042" s="253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4" t="s">
        <v>194</v>
      </c>
      <c r="AU3042" s="254" t="s">
        <v>84</v>
      </c>
      <c r="AV3042" s="14" t="s">
        <v>84</v>
      </c>
      <c r="AW3042" s="14" t="s">
        <v>36</v>
      </c>
      <c r="AX3042" s="14" t="s">
        <v>75</v>
      </c>
      <c r="AY3042" s="254" t="s">
        <v>183</v>
      </c>
    </row>
    <row r="3043" s="13" customFormat="1">
      <c r="A3043" s="13"/>
      <c r="B3043" s="233"/>
      <c r="C3043" s="234"/>
      <c r="D3043" s="235" t="s">
        <v>194</v>
      </c>
      <c r="E3043" s="236" t="s">
        <v>19</v>
      </c>
      <c r="F3043" s="237" t="s">
        <v>1397</v>
      </c>
      <c r="G3043" s="234"/>
      <c r="H3043" s="236" t="s">
        <v>19</v>
      </c>
      <c r="I3043" s="238"/>
      <c r="J3043" s="234"/>
      <c r="K3043" s="234"/>
      <c r="L3043" s="239"/>
      <c r="M3043" s="240"/>
      <c r="N3043" s="241"/>
      <c r="O3043" s="241"/>
      <c r="P3043" s="241"/>
      <c r="Q3043" s="241"/>
      <c r="R3043" s="241"/>
      <c r="S3043" s="241"/>
      <c r="T3043" s="242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3" t="s">
        <v>194</v>
      </c>
      <c r="AU3043" s="243" t="s">
        <v>84</v>
      </c>
      <c r="AV3043" s="13" t="s">
        <v>82</v>
      </c>
      <c r="AW3043" s="13" t="s">
        <v>36</v>
      </c>
      <c r="AX3043" s="13" t="s">
        <v>75</v>
      </c>
      <c r="AY3043" s="243" t="s">
        <v>183</v>
      </c>
    </row>
    <row r="3044" s="13" customFormat="1">
      <c r="A3044" s="13"/>
      <c r="B3044" s="233"/>
      <c r="C3044" s="234"/>
      <c r="D3044" s="235" t="s">
        <v>194</v>
      </c>
      <c r="E3044" s="236" t="s">
        <v>19</v>
      </c>
      <c r="F3044" s="237" t="s">
        <v>1191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194</v>
      </c>
      <c r="AU3044" s="243" t="s">
        <v>84</v>
      </c>
      <c r="AV3044" s="13" t="s">
        <v>82</v>
      </c>
      <c r="AW3044" s="13" t="s">
        <v>36</v>
      </c>
      <c r="AX3044" s="13" t="s">
        <v>75</v>
      </c>
      <c r="AY3044" s="243" t="s">
        <v>183</v>
      </c>
    </row>
    <row r="3045" s="13" customFormat="1">
      <c r="A3045" s="13"/>
      <c r="B3045" s="233"/>
      <c r="C3045" s="234"/>
      <c r="D3045" s="235" t="s">
        <v>194</v>
      </c>
      <c r="E3045" s="236" t="s">
        <v>19</v>
      </c>
      <c r="F3045" s="237" t="s">
        <v>1398</v>
      </c>
      <c r="G3045" s="234"/>
      <c r="H3045" s="236" t="s">
        <v>19</v>
      </c>
      <c r="I3045" s="238"/>
      <c r="J3045" s="234"/>
      <c r="K3045" s="234"/>
      <c r="L3045" s="239"/>
      <c r="M3045" s="240"/>
      <c r="N3045" s="241"/>
      <c r="O3045" s="241"/>
      <c r="P3045" s="241"/>
      <c r="Q3045" s="241"/>
      <c r="R3045" s="241"/>
      <c r="S3045" s="241"/>
      <c r="T3045" s="242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3" t="s">
        <v>194</v>
      </c>
      <c r="AU3045" s="243" t="s">
        <v>84</v>
      </c>
      <c r="AV3045" s="13" t="s">
        <v>82</v>
      </c>
      <c r="AW3045" s="13" t="s">
        <v>36</v>
      </c>
      <c r="AX3045" s="13" t="s">
        <v>75</v>
      </c>
      <c r="AY3045" s="243" t="s">
        <v>183</v>
      </c>
    </row>
    <row r="3046" s="14" customFormat="1">
      <c r="A3046" s="14"/>
      <c r="B3046" s="244"/>
      <c r="C3046" s="245"/>
      <c r="D3046" s="235" t="s">
        <v>194</v>
      </c>
      <c r="E3046" s="246" t="s">
        <v>19</v>
      </c>
      <c r="F3046" s="247" t="s">
        <v>1399</v>
      </c>
      <c r="G3046" s="245"/>
      <c r="H3046" s="248">
        <v>15.060000000000001</v>
      </c>
      <c r="I3046" s="249"/>
      <c r="J3046" s="245"/>
      <c r="K3046" s="245"/>
      <c r="L3046" s="250"/>
      <c r="M3046" s="251"/>
      <c r="N3046" s="252"/>
      <c r="O3046" s="252"/>
      <c r="P3046" s="252"/>
      <c r="Q3046" s="252"/>
      <c r="R3046" s="252"/>
      <c r="S3046" s="252"/>
      <c r="T3046" s="253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4" t="s">
        <v>194</v>
      </c>
      <c r="AU3046" s="254" t="s">
        <v>84</v>
      </c>
      <c r="AV3046" s="14" t="s">
        <v>84</v>
      </c>
      <c r="AW3046" s="14" t="s">
        <v>36</v>
      </c>
      <c r="AX3046" s="14" t="s">
        <v>75</v>
      </c>
      <c r="AY3046" s="254" t="s">
        <v>183</v>
      </c>
    </row>
    <row r="3047" s="16" customFormat="1">
      <c r="A3047" s="16"/>
      <c r="B3047" s="287"/>
      <c r="C3047" s="288"/>
      <c r="D3047" s="235" t="s">
        <v>194</v>
      </c>
      <c r="E3047" s="289" t="s">
        <v>19</v>
      </c>
      <c r="F3047" s="290" t="s">
        <v>794</v>
      </c>
      <c r="G3047" s="288"/>
      <c r="H3047" s="291">
        <v>828.61000000000001</v>
      </c>
      <c r="I3047" s="292"/>
      <c r="J3047" s="288"/>
      <c r="K3047" s="288"/>
      <c r="L3047" s="293"/>
      <c r="M3047" s="294"/>
      <c r="N3047" s="295"/>
      <c r="O3047" s="295"/>
      <c r="P3047" s="295"/>
      <c r="Q3047" s="295"/>
      <c r="R3047" s="295"/>
      <c r="S3047" s="295"/>
      <c r="T3047" s="29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T3047" s="297" t="s">
        <v>194</v>
      </c>
      <c r="AU3047" s="297" t="s">
        <v>84</v>
      </c>
      <c r="AV3047" s="16" t="s">
        <v>114</v>
      </c>
      <c r="AW3047" s="16" t="s">
        <v>36</v>
      </c>
      <c r="AX3047" s="16" t="s">
        <v>75</v>
      </c>
      <c r="AY3047" s="297" t="s">
        <v>183</v>
      </c>
    </row>
    <row r="3048" s="13" customFormat="1">
      <c r="A3048" s="13"/>
      <c r="B3048" s="233"/>
      <c r="C3048" s="234"/>
      <c r="D3048" s="235" t="s">
        <v>194</v>
      </c>
      <c r="E3048" s="236" t="s">
        <v>19</v>
      </c>
      <c r="F3048" s="237" t="s">
        <v>1500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194</v>
      </c>
      <c r="AU3048" s="243" t="s">
        <v>84</v>
      </c>
      <c r="AV3048" s="13" t="s">
        <v>82</v>
      </c>
      <c r="AW3048" s="13" t="s">
        <v>36</v>
      </c>
      <c r="AX3048" s="13" t="s">
        <v>75</v>
      </c>
      <c r="AY3048" s="243" t="s">
        <v>183</v>
      </c>
    </row>
    <row r="3049" s="13" customFormat="1">
      <c r="A3049" s="13"/>
      <c r="B3049" s="233"/>
      <c r="C3049" s="234"/>
      <c r="D3049" s="235" t="s">
        <v>194</v>
      </c>
      <c r="E3049" s="236" t="s">
        <v>19</v>
      </c>
      <c r="F3049" s="237" t="s">
        <v>1501</v>
      </c>
      <c r="G3049" s="234"/>
      <c r="H3049" s="236" t="s">
        <v>19</v>
      </c>
      <c r="I3049" s="238"/>
      <c r="J3049" s="234"/>
      <c r="K3049" s="234"/>
      <c r="L3049" s="239"/>
      <c r="M3049" s="240"/>
      <c r="N3049" s="241"/>
      <c r="O3049" s="241"/>
      <c r="P3049" s="241"/>
      <c r="Q3049" s="241"/>
      <c r="R3049" s="241"/>
      <c r="S3049" s="241"/>
      <c r="T3049" s="242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3" t="s">
        <v>194</v>
      </c>
      <c r="AU3049" s="243" t="s">
        <v>84</v>
      </c>
      <c r="AV3049" s="13" t="s">
        <v>82</v>
      </c>
      <c r="AW3049" s="13" t="s">
        <v>36</v>
      </c>
      <c r="AX3049" s="13" t="s">
        <v>75</v>
      </c>
      <c r="AY3049" s="243" t="s">
        <v>183</v>
      </c>
    </row>
    <row r="3050" s="13" customFormat="1">
      <c r="A3050" s="13"/>
      <c r="B3050" s="233"/>
      <c r="C3050" s="234"/>
      <c r="D3050" s="235" t="s">
        <v>194</v>
      </c>
      <c r="E3050" s="236" t="s">
        <v>19</v>
      </c>
      <c r="F3050" s="237" t="s">
        <v>1502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194</v>
      </c>
      <c r="AU3050" s="243" t="s">
        <v>84</v>
      </c>
      <c r="AV3050" s="13" t="s">
        <v>82</v>
      </c>
      <c r="AW3050" s="13" t="s">
        <v>36</v>
      </c>
      <c r="AX3050" s="13" t="s">
        <v>75</v>
      </c>
      <c r="AY3050" s="243" t="s">
        <v>183</v>
      </c>
    </row>
    <row r="3051" s="13" customFormat="1">
      <c r="A3051" s="13"/>
      <c r="B3051" s="233"/>
      <c r="C3051" s="234"/>
      <c r="D3051" s="235" t="s">
        <v>194</v>
      </c>
      <c r="E3051" s="236" t="s">
        <v>19</v>
      </c>
      <c r="F3051" s="237" t="s">
        <v>1503</v>
      </c>
      <c r="G3051" s="234"/>
      <c r="H3051" s="236" t="s">
        <v>19</v>
      </c>
      <c r="I3051" s="238"/>
      <c r="J3051" s="234"/>
      <c r="K3051" s="234"/>
      <c r="L3051" s="239"/>
      <c r="M3051" s="240"/>
      <c r="N3051" s="241"/>
      <c r="O3051" s="241"/>
      <c r="P3051" s="241"/>
      <c r="Q3051" s="241"/>
      <c r="R3051" s="241"/>
      <c r="S3051" s="241"/>
      <c r="T3051" s="242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3" t="s">
        <v>194</v>
      </c>
      <c r="AU3051" s="243" t="s">
        <v>84</v>
      </c>
      <c r="AV3051" s="13" t="s">
        <v>82</v>
      </c>
      <c r="AW3051" s="13" t="s">
        <v>36</v>
      </c>
      <c r="AX3051" s="13" t="s">
        <v>75</v>
      </c>
      <c r="AY3051" s="243" t="s">
        <v>183</v>
      </c>
    </row>
    <row r="3052" s="13" customFormat="1">
      <c r="A3052" s="13"/>
      <c r="B3052" s="233"/>
      <c r="C3052" s="234"/>
      <c r="D3052" s="235" t="s">
        <v>194</v>
      </c>
      <c r="E3052" s="236" t="s">
        <v>19</v>
      </c>
      <c r="F3052" s="237" t="s">
        <v>1504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194</v>
      </c>
      <c r="AU3052" s="243" t="s">
        <v>84</v>
      </c>
      <c r="AV3052" s="13" t="s">
        <v>82</v>
      </c>
      <c r="AW3052" s="13" t="s">
        <v>36</v>
      </c>
      <c r="AX3052" s="13" t="s">
        <v>75</v>
      </c>
      <c r="AY3052" s="243" t="s">
        <v>183</v>
      </c>
    </row>
    <row r="3053" s="13" customFormat="1">
      <c r="A3053" s="13"/>
      <c r="B3053" s="233"/>
      <c r="C3053" s="234"/>
      <c r="D3053" s="235" t="s">
        <v>194</v>
      </c>
      <c r="E3053" s="236" t="s">
        <v>19</v>
      </c>
      <c r="F3053" s="237" t="s">
        <v>1191</v>
      </c>
      <c r="G3053" s="234"/>
      <c r="H3053" s="236" t="s">
        <v>19</v>
      </c>
      <c r="I3053" s="238"/>
      <c r="J3053" s="234"/>
      <c r="K3053" s="234"/>
      <c r="L3053" s="239"/>
      <c r="M3053" s="240"/>
      <c r="N3053" s="241"/>
      <c r="O3053" s="241"/>
      <c r="P3053" s="241"/>
      <c r="Q3053" s="241"/>
      <c r="R3053" s="241"/>
      <c r="S3053" s="241"/>
      <c r="T3053" s="242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3" t="s">
        <v>194</v>
      </c>
      <c r="AU3053" s="243" t="s">
        <v>84</v>
      </c>
      <c r="AV3053" s="13" t="s">
        <v>82</v>
      </c>
      <c r="AW3053" s="13" t="s">
        <v>36</v>
      </c>
      <c r="AX3053" s="13" t="s">
        <v>75</v>
      </c>
      <c r="AY3053" s="243" t="s">
        <v>183</v>
      </c>
    </row>
    <row r="3054" s="13" customFormat="1">
      <c r="A3054" s="13"/>
      <c r="B3054" s="233"/>
      <c r="C3054" s="234"/>
      <c r="D3054" s="235" t="s">
        <v>194</v>
      </c>
      <c r="E3054" s="236" t="s">
        <v>19</v>
      </c>
      <c r="F3054" s="237" t="s">
        <v>1401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194</v>
      </c>
      <c r="AU3054" s="243" t="s">
        <v>84</v>
      </c>
      <c r="AV3054" s="13" t="s">
        <v>82</v>
      </c>
      <c r="AW3054" s="13" t="s">
        <v>36</v>
      </c>
      <c r="AX3054" s="13" t="s">
        <v>75</v>
      </c>
      <c r="AY3054" s="243" t="s">
        <v>183</v>
      </c>
    </row>
    <row r="3055" s="14" customFormat="1">
      <c r="A3055" s="14"/>
      <c r="B3055" s="244"/>
      <c r="C3055" s="245"/>
      <c r="D3055" s="235" t="s">
        <v>194</v>
      </c>
      <c r="E3055" s="246" t="s">
        <v>19</v>
      </c>
      <c r="F3055" s="247" t="s">
        <v>224</v>
      </c>
      <c r="G3055" s="245"/>
      <c r="H3055" s="248">
        <v>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194</v>
      </c>
      <c r="AU3055" s="254" t="s">
        <v>84</v>
      </c>
      <c r="AV3055" s="14" t="s">
        <v>84</v>
      </c>
      <c r="AW3055" s="14" t="s">
        <v>36</v>
      </c>
      <c r="AX3055" s="14" t="s">
        <v>75</v>
      </c>
      <c r="AY3055" s="254" t="s">
        <v>183</v>
      </c>
    </row>
    <row r="3056" s="16" customFormat="1">
      <c r="A3056" s="16"/>
      <c r="B3056" s="287"/>
      <c r="C3056" s="288"/>
      <c r="D3056" s="235" t="s">
        <v>194</v>
      </c>
      <c r="E3056" s="289" t="s">
        <v>19</v>
      </c>
      <c r="F3056" s="290" t="s">
        <v>794</v>
      </c>
      <c r="G3056" s="288"/>
      <c r="H3056" s="291">
        <v>9</v>
      </c>
      <c r="I3056" s="292"/>
      <c r="J3056" s="288"/>
      <c r="K3056" s="288"/>
      <c r="L3056" s="293"/>
      <c r="M3056" s="294"/>
      <c r="N3056" s="295"/>
      <c r="O3056" s="295"/>
      <c r="P3056" s="295"/>
      <c r="Q3056" s="295"/>
      <c r="R3056" s="295"/>
      <c r="S3056" s="295"/>
      <c r="T3056" s="29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97" t="s">
        <v>194</v>
      </c>
      <c r="AU3056" s="297" t="s">
        <v>84</v>
      </c>
      <c r="AV3056" s="16" t="s">
        <v>114</v>
      </c>
      <c r="AW3056" s="16" t="s">
        <v>36</v>
      </c>
      <c r="AX3056" s="16" t="s">
        <v>75</v>
      </c>
      <c r="AY3056" s="297" t="s">
        <v>183</v>
      </c>
    </row>
    <row r="3057" s="15" customFormat="1">
      <c r="A3057" s="15"/>
      <c r="B3057" s="259"/>
      <c r="C3057" s="260"/>
      <c r="D3057" s="235" t="s">
        <v>194</v>
      </c>
      <c r="E3057" s="261" t="s">
        <v>19</v>
      </c>
      <c r="F3057" s="262" t="s">
        <v>320</v>
      </c>
      <c r="G3057" s="260"/>
      <c r="H3057" s="263">
        <v>837.61000000000001</v>
      </c>
      <c r="I3057" s="264"/>
      <c r="J3057" s="260"/>
      <c r="K3057" s="260"/>
      <c r="L3057" s="265"/>
      <c r="M3057" s="266"/>
      <c r="N3057" s="267"/>
      <c r="O3057" s="267"/>
      <c r="P3057" s="267"/>
      <c r="Q3057" s="267"/>
      <c r="R3057" s="267"/>
      <c r="S3057" s="267"/>
      <c r="T3057" s="268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69" t="s">
        <v>194</v>
      </c>
      <c r="AU3057" s="269" t="s">
        <v>84</v>
      </c>
      <c r="AV3057" s="15" t="s">
        <v>190</v>
      </c>
      <c r="AW3057" s="15" t="s">
        <v>36</v>
      </c>
      <c r="AX3057" s="15" t="s">
        <v>82</v>
      </c>
      <c r="AY3057" s="269" t="s">
        <v>183</v>
      </c>
    </row>
    <row r="3058" s="2" customFormat="1" ht="16.5" customHeight="1">
      <c r="A3058" s="40"/>
      <c r="B3058" s="41"/>
      <c r="C3058" s="215" t="s">
        <v>3041</v>
      </c>
      <c r="D3058" s="215" t="s">
        <v>185</v>
      </c>
      <c r="E3058" s="216" t="s">
        <v>3042</v>
      </c>
      <c r="F3058" s="217" t="s">
        <v>3043</v>
      </c>
      <c r="G3058" s="218" t="s">
        <v>304</v>
      </c>
      <c r="H3058" s="219">
        <v>837.61000000000001</v>
      </c>
      <c r="I3058" s="220"/>
      <c r="J3058" s="221">
        <f>ROUND(I3058*H3058,2)</f>
        <v>0</v>
      </c>
      <c r="K3058" s="217" t="s">
        <v>189</v>
      </c>
      <c r="L3058" s="46"/>
      <c r="M3058" s="222" t="s">
        <v>19</v>
      </c>
      <c r="N3058" s="223" t="s">
        <v>46</v>
      </c>
      <c r="O3058" s="86"/>
      <c r="P3058" s="224">
        <f>O3058*H3058</f>
        <v>0</v>
      </c>
      <c r="Q3058" s="224">
        <v>0.00065680000000000003</v>
      </c>
      <c r="R3058" s="224">
        <f>Q3058*H3058</f>
        <v>0.550142248</v>
      </c>
      <c r="S3058" s="224">
        <v>0</v>
      </c>
      <c r="T3058" s="225">
        <f>S3058*H3058</f>
        <v>0</v>
      </c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R3058" s="226" t="s">
        <v>277</v>
      </c>
      <c r="AT3058" s="226" t="s">
        <v>185</v>
      </c>
      <c r="AU3058" s="226" t="s">
        <v>84</v>
      </c>
      <c r="AY3058" s="19" t="s">
        <v>183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19" t="s">
        <v>82</v>
      </c>
      <c r="BK3058" s="227">
        <f>ROUND(I3058*H3058,2)</f>
        <v>0</v>
      </c>
      <c r="BL3058" s="19" t="s">
        <v>277</v>
      </c>
      <c r="BM3058" s="226" t="s">
        <v>3044</v>
      </c>
    </row>
    <row r="3059" s="2" customFormat="1">
      <c r="A3059" s="40"/>
      <c r="B3059" s="41"/>
      <c r="C3059" s="42"/>
      <c r="D3059" s="228" t="s">
        <v>192</v>
      </c>
      <c r="E3059" s="42"/>
      <c r="F3059" s="229" t="s">
        <v>3045</v>
      </c>
      <c r="G3059" s="42"/>
      <c r="H3059" s="42"/>
      <c r="I3059" s="230"/>
      <c r="J3059" s="42"/>
      <c r="K3059" s="42"/>
      <c r="L3059" s="46"/>
      <c r="M3059" s="231"/>
      <c r="N3059" s="232"/>
      <c r="O3059" s="86"/>
      <c r="P3059" s="86"/>
      <c r="Q3059" s="86"/>
      <c r="R3059" s="86"/>
      <c r="S3059" s="86"/>
      <c r="T3059" s="87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T3059" s="19" t="s">
        <v>192</v>
      </c>
      <c r="AU3059" s="19" t="s">
        <v>84</v>
      </c>
    </row>
    <row r="3060" s="13" customFormat="1">
      <c r="A3060" s="13"/>
      <c r="B3060" s="233"/>
      <c r="C3060" s="234"/>
      <c r="D3060" s="235" t="s">
        <v>194</v>
      </c>
      <c r="E3060" s="236" t="s">
        <v>19</v>
      </c>
      <c r="F3060" s="237" t="s">
        <v>1500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194</v>
      </c>
      <c r="AU3060" s="243" t="s">
        <v>84</v>
      </c>
      <c r="AV3060" s="13" t="s">
        <v>82</v>
      </c>
      <c r="AW3060" s="13" t="s">
        <v>36</v>
      </c>
      <c r="AX3060" s="13" t="s">
        <v>75</v>
      </c>
      <c r="AY3060" s="243" t="s">
        <v>183</v>
      </c>
    </row>
    <row r="3061" s="13" customFormat="1">
      <c r="A3061" s="13"/>
      <c r="B3061" s="233"/>
      <c r="C3061" s="234"/>
      <c r="D3061" s="235" t="s">
        <v>194</v>
      </c>
      <c r="E3061" s="236" t="s">
        <v>19</v>
      </c>
      <c r="F3061" s="237" t="s">
        <v>1487</v>
      </c>
      <c r="G3061" s="234"/>
      <c r="H3061" s="236" t="s">
        <v>19</v>
      </c>
      <c r="I3061" s="238"/>
      <c r="J3061" s="234"/>
      <c r="K3061" s="234"/>
      <c r="L3061" s="239"/>
      <c r="M3061" s="240"/>
      <c r="N3061" s="241"/>
      <c r="O3061" s="241"/>
      <c r="P3061" s="241"/>
      <c r="Q3061" s="241"/>
      <c r="R3061" s="241"/>
      <c r="S3061" s="241"/>
      <c r="T3061" s="242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3" t="s">
        <v>194</v>
      </c>
      <c r="AU3061" s="243" t="s">
        <v>84</v>
      </c>
      <c r="AV3061" s="13" t="s">
        <v>82</v>
      </c>
      <c r="AW3061" s="13" t="s">
        <v>36</v>
      </c>
      <c r="AX3061" s="13" t="s">
        <v>75</v>
      </c>
      <c r="AY3061" s="243" t="s">
        <v>183</v>
      </c>
    </row>
    <row r="3062" s="13" customFormat="1">
      <c r="A3062" s="13"/>
      <c r="B3062" s="233"/>
      <c r="C3062" s="234"/>
      <c r="D3062" s="235" t="s">
        <v>194</v>
      </c>
      <c r="E3062" s="236" t="s">
        <v>19</v>
      </c>
      <c r="F3062" s="237" t="s">
        <v>1488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194</v>
      </c>
      <c r="AU3062" s="243" t="s">
        <v>84</v>
      </c>
      <c r="AV3062" s="13" t="s">
        <v>82</v>
      </c>
      <c r="AW3062" s="13" t="s">
        <v>36</v>
      </c>
      <c r="AX3062" s="13" t="s">
        <v>75</v>
      </c>
      <c r="AY3062" s="243" t="s">
        <v>183</v>
      </c>
    </row>
    <row r="3063" s="13" customFormat="1">
      <c r="A3063" s="13"/>
      <c r="B3063" s="233"/>
      <c r="C3063" s="234"/>
      <c r="D3063" s="235" t="s">
        <v>194</v>
      </c>
      <c r="E3063" s="236" t="s">
        <v>19</v>
      </c>
      <c r="F3063" s="237" t="s">
        <v>1391</v>
      </c>
      <c r="G3063" s="234"/>
      <c r="H3063" s="236" t="s">
        <v>19</v>
      </c>
      <c r="I3063" s="238"/>
      <c r="J3063" s="234"/>
      <c r="K3063" s="234"/>
      <c r="L3063" s="239"/>
      <c r="M3063" s="240"/>
      <c r="N3063" s="241"/>
      <c r="O3063" s="241"/>
      <c r="P3063" s="241"/>
      <c r="Q3063" s="241"/>
      <c r="R3063" s="241"/>
      <c r="S3063" s="241"/>
      <c r="T3063" s="242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3" t="s">
        <v>194</v>
      </c>
      <c r="AU3063" s="243" t="s">
        <v>84</v>
      </c>
      <c r="AV3063" s="13" t="s">
        <v>82</v>
      </c>
      <c r="AW3063" s="13" t="s">
        <v>36</v>
      </c>
      <c r="AX3063" s="13" t="s">
        <v>75</v>
      </c>
      <c r="AY3063" s="243" t="s">
        <v>183</v>
      </c>
    </row>
    <row r="3064" s="13" customFormat="1">
      <c r="A3064" s="13"/>
      <c r="B3064" s="233"/>
      <c r="C3064" s="234"/>
      <c r="D3064" s="235" t="s">
        <v>194</v>
      </c>
      <c r="E3064" s="236" t="s">
        <v>19</v>
      </c>
      <c r="F3064" s="237" t="s">
        <v>1191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194</v>
      </c>
      <c r="AU3064" s="243" t="s">
        <v>84</v>
      </c>
      <c r="AV3064" s="13" t="s">
        <v>82</v>
      </c>
      <c r="AW3064" s="13" t="s">
        <v>36</v>
      </c>
      <c r="AX3064" s="13" t="s">
        <v>75</v>
      </c>
      <c r="AY3064" s="243" t="s">
        <v>183</v>
      </c>
    </row>
    <row r="3065" s="13" customFormat="1">
      <c r="A3065" s="13"/>
      <c r="B3065" s="233"/>
      <c r="C3065" s="234"/>
      <c r="D3065" s="235" t="s">
        <v>194</v>
      </c>
      <c r="E3065" s="236" t="s">
        <v>19</v>
      </c>
      <c r="F3065" s="237" t="s">
        <v>1392</v>
      </c>
      <c r="G3065" s="234"/>
      <c r="H3065" s="236" t="s">
        <v>19</v>
      </c>
      <c r="I3065" s="238"/>
      <c r="J3065" s="234"/>
      <c r="K3065" s="234"/>
      <c r="L3065" s="239"/>
      <c r="M3065" s="240"/>
      <c r="N3065" s="241"/>
      <c r="O3065" s="241"/>
      <c r="P3065" s="241"/>
      <c r="Q3065" s="241"/>
      <c r="R3065" s="241"/>
      <c r="S3065" s="241"/>
      <c r="T3065" s="242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3" t="s">
        <v>194</v>
      </c>
      <c r="AU3065" s="243" t="s">
        <v>84</v>
      </c>
      <c r="AV3065" s="13" t="s">
        <v>82</v>
      </c>
      <c r="AW3065" s="13" t="s">
        <v>36</v>
      </c>
      <c r="AX3065" s="13" t="s">
        <v>75</v>
      </c>
      <c r="AY3065" s="243" t="s">
        <v>183</v>
      </c>
    </row>
    <row r="3066" s="14" customFormat="1">
      <c r="A3066" s="14"/>
      <c r="B3066" s="244"/>
      <c r="C3066" s="245"/>
      <c r="D3066" s="235" t="s">
        <v>194</v>
      </c>
      <c r="E3066" s="246" t="s">
        <v>19</v>
      </c>
      <c r="F3066" s="247" t="s">
        <v>1393</v>
      </c>
      <c r="G3066" s="245"/>
      <c r="H3066" s="248">
        <v>724.07000000000005</v>
      </c>
      <c r="I3066" s="249"/>
      <c r="J3066" s="245"/>
      <c r="K3066" s="245"/>
      <c r="L3066" s="250"/>
      <c r="M3066" s="251"/>
      <c r="N3066" s="252"/>
      <c r="O3066" s="252"/>
      <c r="P3066" s="252"/>
      <c r="Q3066" s="252"/>
      <c r="R3066" s="252"/>
      <c r="S3066" s="252"/>
      <c r="T3066" s="253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4" t="s">
        <v>194</v>
      </c>
      <c r="AU3066" s="254" t="s">
        <v>84</v>
      </c>
      <c r="AV3066" s="14" t="s">
        <v>84</v>
      </c>
      <c r="AW3066" s="14" t="s">
        <v>36</v>
      </c>
      <c r="AX3066" s="14" t="s">
        <v>75</v>
      </c>
      <c r="AY3066" s="254" t="s">
        <v>183</v>
      </c>
    </row>
    <row r="3067" s="13" customFormat="1">
      <c r="A3067" s="13"/>
      <c r="B3067" s="233"/>
      <c r="C3067" s="234"/>
      <c r="D3067" s="235" t="s">
        <v>194</v>
      </c>
      <c r="E3067" s="236" t="s">
        <v>19</v>
      </c>
      <c r="F3067" s="237" t="s">
        <v>1394</v>
      </c>
      <c r="G3067" s="234"/>
      <c r="H3067" s="236" t="s">
        <v>19</v>
      </c>
      <c r="I3067" s="238"/>
      <c r="J3067" s="234"/>
      <c r="K3067" s="234"/>
      <c r="L3067" s="239"/>
      <c r="M3067" s="240"/>
      <c r="N3067" s="241"/>
      <c r="O3067" s="241"/>
      <c r="P3067" s="241"/>
      <c r="Q3067" s="241"/>
      <c r="R3067" s="241"/>
      <c r="S3067" s="241"/>
      <c r="T3067" s="242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3" t="s">
        <v>194</v>
      </c>
      <c r="AU3067" s="243" t="s">
        <v>84</v>
      </c>
      <c r="AV3067" s="13" t="s">
        <v>82</v>
      </c>
      <c r="AW3067" s="13" t="s">
        <v>36</v>
      </c>
      <c r="AX3067" s="13" t="s">
        <v>75</v>
      </c>
      <c r="AY3067" s="243" t="s">
        <v>183</v>
      </c>
    </row>
    <row r="3068" s="13" customFormat="1">
      <c r="A3068" s="13"/>
      <c r="B3068" s="233"/>
      <c r="C3068" s="234"/>
      <c r="D3068" s="235" t="s">
        <v>194</v>
      </c>
      <c r="E3068" s="236" t="s">
        <v>19</v>
      </c>
      <c r="F3068" s="237" t="s">
        <v>1191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194</v>
      </c>
      <c r="AU3068" s="243" t="s">
        <v>84</v>
      </c>
      <c r="AV3068" s="13" t="s">
        <v>82</v>
      </c>
      <c r="AW3068" s="13" t="s">
        <v>36</v>
      </c>
      <c r="AX3068" s="13" t="s">
        <v>75</v>
      </c>
      <c r="AY3068" s="243" t="s">
        <v>183</v>
      </c>
    </row>
    <row r="3069" s="13" customFormat="1">
      <c r="A3069" s="13"/>
      <c r="B3069" s="233"/>
      <c r="C3069" s="234"/>
      <c r="D3069" s="235" t="s">
        <v>194</v>
      </c>
      <c r="E3069" s="236" t="s">
        <v>19</v>
      </c>
      <c r="F3069" s="237" t="s">
        <v>1395</v>
      </c>
      <c r="G3069" s="234"/>
      <c r="H3069" s="236" t="s">
        <v>19</v>
      </c>
      <c r="I3069" s="238"/>
      <c r="J3069" s="234"/>
      <c r="K3069" s="234"/>
      <c r="L3069" s="239"/>
      <c r="M3069" s="240"/>
      <c r="N3069" s="241"/>
      <c r="O3069" s="241"/>
      <c r="P3069" s="241"/>
      <c r="Q3069" s="241"/>
      <c r="R3069" s="241"/>
      <c r="S3069" s="241"/>
      <c r="T3069" s="242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3" t="s">
        <v>194</v>
      </c>
      <c r="AU3069" s="243" t="s">
        <v>84</v>
      </c>
      <c r="AV3069" s="13" t="s">
        <v>82</v>
      </c>
      <c r="AW3069" s="13" t="s">
        <v>36</v>
      </c>
      <c r="AX3069" s="13" t="s">
        <v>75</v>
      </c>
      <c r="AY3069" s="243" t="s">
        <v>183</v>
      </c>
    </row>
    <row r="3070" s="14" customFormat="1">
      <c r="A3070" s="14"/>
      <c r="B3070" s="244"/>
      <c r="C3070" s="245"/>
      <c r="D3070" s="235" t="s">
        <v>194</v>
      </c>
      <c r="E3070" s="246" t="s">
        <v>19</v>
      </c>
      <c r="F3070" s="247" t="s">
        <v>1396</v>
      </c>
      <c r="G3070" s="245"/>
      <c r="H3070" s="248">
        <v>89.480000000000004</v>
      </c>
      <c r="I3070" s="249"/>
      <c r="J3070" s="245"/>
      <c r="K3070" s="245"/>
      <c r="L3070" s="250"/>
      <c r="M3070" s="251"/>
      <c r="N3070" s="252"/>
      <c r="O3070" s="252"/>
      <c r="P3070" s="252"/>
      <c r="Q3070" s="252"/>
      <c r="R3070" s="252"/>
      <c r="S3070" s="252"/>
      <c r="T3070" s="253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4" t="s">
        <v>194</v>
      </c>
      <c r="AU3070" s="254" t="s">
        <v>84</v>
      </c>
      <c r="AV3070" s="14" t="s">
        <v>84</v>
      </c>
      <c r="AW3070" s="14" t="s">
        <v>36</v>
      </c>
      <c r="AX3070" s="14" t="s">
        <v>75</v>
      </c>
      <c r="AY3070" s="254" t="s">
        <v>183</v>
      </c>
    </row>
    <row r="3071" s="13" customFormat="1">
      <c r="A3071" s="13"/>
      <c r="B3071" s="233"/>
      <c r="C3071" s="234"/>
      <c r="D3071" s="235" t="s">
        <v>194</v>
      </c>
      <c r="E3071" s="236" t="s">
        <v>19</v>
      </c>
      <c r="F3071" s="237" t="s">
        <v>1397</v>
      </c>
      <c r="G3071" s="234"/>
      <c r="H3071" s="236" t="s">
        <v>19</v>
      </c>
      <c r="I3071" s="238"/>
      <c r="J3071" s="234"/>
      <c r="K3071" s="234"/>
      <c r="L3071" s="239"/>
      <c r="M3071" s="240"/>
      <c r="N3071" s="241"/>
      <c r="O3071" s="241"/>
      <c r="P3071" s="241"/>
      <c r="Q3071" s="241"/>
      <c r="R3071" s="241"/>
      <c r="S3071" s="241"/>
      <c r="T3071" s="242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3" t="s">
        <v>194</v>
      </c>
      <c r="AU3071" s="243" t="s">
        <v>84</v>
      </c>
      <c r="AV3071" s="13" t="s">
        <v>82</v>
      </c>
      <c r="AW3071" s="13" t="s">
        <v>36</v>
      </c>
      <c r="AX3071" s="13" t="s">
        <v>75</v>
      </c>
      <c r="AY3071" s="243" t="s">
        <v>183</v>
      </c>
    </row>
    <row r="3072" s="13" customFormat="1">
      <c r="A3072" s="13"/>
      <c r="B3072" s="233"/>
      <c r="C3072" s="234"/>
      <c r="D3072" s="235" t="s">
        <v>194</v>
      </c>
      <c r="E3072" s="236" t="s">
        <v>19</v>
      </c>
      <c r="F3072" s="237" t="s">
        <v>1191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194</v>
      </c>
      <c r="AU3072" s="243" t="s">
        <v>84</v>
      </c>
      <c r="AV3072" s="13" t="s">
        <v>82</v>
      </c>
      <c r="AW3072" s="13" t="s">
        <v>36</v>
      </c>
      <c r="AX3072" s="13" t="s">
        <v>75</v>
      </c>
      <c r="AY3072" s="243" t="s">
        <v>183</v>
      </c>
    </row>
    <row r="3073" s="13" customFormat="1">
      <c r="A3073" s="13"/>
      <c r="B3073" s="233"/>
      <c r="C3073" s="234"/>
      <c r="D3073" s="235" t="s">
        <v>194</v>
      </c>
      <c r="E3073" s="236" t="s">
        <v>19</v>
      </c>
      <c r="F3073" s="237" t="s">
        <v>1398</v>
      </c>
      <c r="G3073" s="234"/>
      <c r="H3073" s="236" t="s">
        <v>19</v>
      </c>
      <c r="I3073" s="238"/>
      <c r="J3073" s="234"/>
      <c r="K3073" s="234"/>
      <c r="L3073" s="239"/>
      <c r="M3073" s="240"/>
      <c r="N3073" s="241"/>
      <c r="O3073" s="241"/>
      <c r="P3073" s="241"/>
      <c r="Q3073" s="241"/>
      <c r="R3073" s="241"/>
      <c r="S3073" s="241"/>
      <c r="T3073" s="242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3" t="s">
        <v>194</v>
      </c>
      <c r="AU3073" s="243" t="s">
        <v>84</v>
      </c>
      <c r="AV3073" s="13" t="s">
        <v>82</v>
      </c>
      <c r="AW3073" s="13" t="s">
        <v>36</v>
      </c>
      <c r="AX3073" s="13" t="s">
        <v>75</v>
      </c>
      <c r="AY3073" s="243" t="s">
        <v>183</v>
      </c>
    </row>
    <row r="3074" s="14" customFormat="1">
      <c r="A3074" s="14"/>
      <c r="B3074" s="244"/>
      <c r="C3074" s="245"/>
      <c r="D3074" s="235" t="s">
        <v>194</v>
      </c>
      <c r="E3074" s="246" t="s">
        <v>19</v>
      </c>
      <c r="F3074" s="247" t="s">
        <v>1399</v>
      </c>
      <c r="G3074" s="245"/>
      <c r="H3074" s="248">
        <v>15.060000000000001</v>
      </c>
      <c r="I3074" s="249"/>
      <c r="J3074" s="245"/>
      <c r="K3074" s="245"/>
      <c r="L3074" s="250"/>
      <c r="M3074" s="251"/>
      <c r="N3074" s="252"/>
      <c r="O3074" s="252"/>
      <c r="P3074" s="252"/>
      <c r="Q3074" s="252"/>
      <c r="R3074" s="252"/>
      <c r="S3074" s="252"/>
      <c r="T3074" s="253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4" t="s">
        <v>194</v>
      </c>
      <c r="AU3074" s="254" t="s">
        <v>84</v>
      </c>
      <c r="AV3074" s="14" t="s">
        <v>84</v>
      </c>
      <c r="AW3074" s="14" t="s">
        <v>36</v>
      </c>
      <c r="AX3074" s="14" t="s">
        <v>75</v>
      </c>
      <c r="AY3074" s="254" t="s">
        <v>183</v>
      </c>
    </row>
    <row r="3075" s="16" customFormat="1">
      <c r="A3075" s="16"/>
      <c r="B3075" s="287"/>
      <c r="C3075" s="288"/>
      <c r="D3075" s="235" t="s">
        <v>194</v>
      </c>
      <c r="E3075" s="289" t="s">
        <v>19</v>
      </c>
      <c r="F3075" s="290" t="s">
        <v>794</v>
      </c>
      <c r="G3075" s="288"/>
      <c r="H3075" s="291">
        <v>828.61000000000001</v>
      </c>
      <c r="I3075" s="292"/>
      <c r="J3075" s="288"/>
      <c r="K3075" s="288"/>
      <c r="L3075" s="293"/>
      <c r="M3075" s="294"/>
      <c r="N3075" s="295"/>
      <c r="O3075" s="295"/>
      <c r="P3075" s="295"/>
      <c r="Q3075" s="295"/>
      <c r="R3075" s="295"/>
      <c r="S3075" s="295"/>
      <c r="T3075" s="29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T3075" s="297" t="s">
        <v>194</v>
      </c>
      <c r="AU3075" s="297" t="s">
        <v>84</v>
      </c>
      <c r="AV3075" s="16" t="s">
        <v>114</v>
      </c>
      <c r="AW3075" s="16" t="s">
        <v>36</v>
      </c>
      <c r="AX3075" s="16" t="s">
        <v>75</v>
      </c>
      <c r="AY3075" s="297" t="s">
        <v>183</v>
      </c>
    </row>
    <row r="3076" s="13" customFormat="1">
      <c r="A3076" s="13"/>
      <c r="B3076" s="233"/>
      <c r="C3076" s="234"/>
      <c r="D3076" s="235" t="s">
        <v>194</v>
      </c>
      <c r="E3076" s="236" t="s">
        <v>19</v>
      </c>
      <c r="F3076" s="237" t="s">
        <v>1500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194</v>
      </c>
      <c r="AU3076" s="243" t="s">
        <v>84</v>
      </c>
      <c r="AV3076" s="13" t="s">
        <v>82</v>
      </c>
      <c r="AW3076" s="13" t="s">
        <v>36</v>
      </c>
      <c r="AX3076" s="13" t="s">
        <v>75</v>
      </c>
      <c r="AY3076" s="243" t="s">
        <v>183</v>
      </c>
    </row>
    <row r="3077" s="13" customFormat="1">
      <c r="A3077" s="13"/>
      <c r="B3077" s="233"/>
      <c r="C3077" s="234"/>
      <c r="D3077" s="235" t="s">
        <v>194</v>
      </c>
      <c r="E3077" s="236" t="s">
        <v>19</v>
      </c>
      <c r="F3077" s="237" t="s">
        <v>1501</v>
      </c>
      <c r="G3077" s="234"/>
      <c r="H3077" s="236" t="s">
        <v>19</v>
      </c>
      <c r="I3077" s="238"/>
      <c r="J3077" s="234"/>
      <c r="K3077" s="234"/>
      <c r="L3077" s="239"/>
      <c r="M3077" s="240"/>
      <c r="N3077" s="241"/>
      <c r="O3077" s="241"/>
      <c r="P3077" s="241"/>
      <c r="Q3077" s="241"/>
      <c r="R3077" s="241"/>
      <c r="S3077" s="241"/>
      <c r="T3077" s="242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3" t="s">
        <v>194</v>
      </c>
      <c r="AU3077" s="243" t="s">
        <v>84</v>
      </c>
      <c r="AV3077" s="13" t="s">
        <v>82</v>
      </c>
      <c r="AW3077" s="13" t="s">
        <v>36</v>
      </c>
      <c r="AX3077" s="13" t="s">
        <v>75</v>
      </c>
      <c r="AY3077" s="243" t="s">
        <v>183</v>
      </c>
    </row>
    <row r="3078" s="13" customFormat="1">
      <c r="A3078" s="13"/>
      <c r="B3078" s="233"/>
      <c r="C3078" s="234"/>
      <c r="D3078" s="235" t="s">
        <v>194</v>
      </c>
      <c r="E3078" s="236" t="s">
        <v>19</v>
      </c>
      <c r="F3078" s="237" t="s">
        <v>1502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194</v>
      </c>
      <c r="AU3078" s="243" t="s">
        <v>84</v>
      </c>
      <c r="AV3078" s="13" t="s">
        <v>82</v>
      </c>
      <c r="AW3078" s="13" t="s">
        <v>36</v>
      </c>
      <c r="AX3078" s="13" t="s">
        <v>75</v>
      </c>
      <c r="AY3078" s="243" t="s">
        <v>183</v>
      </c>
    </row>
    <row r="3079" s="13" customFormat="1">
      <c r="A3079" s="13"/>
      <c r="B3079" s="233"/>
      <c r="C3079" s="234"/>
      <c r="D3079" s="235" t="s">
        <v>194</v>
      </c>
      <c r="E3079" s="236" t="s">
        <v>19</v>
      </c>
      <c r="F3079" s="237" t="s">
        <v>1503</v>
      </c>
      <c r="G3079" s="234"/>
      <c r="H3079" s="236" t="s">
        <v>19</v>
      </c>
      <c r="I3079" s="238"/>
      <c r="J3079" s="234"/>
      <c r="K3079" s="234"/>
      <c r="L3079" s="239"/>
      <c r="M3079" s="240"/>
      <c r="N3079" s="241"/>
      <c r="O3079" s="241"/>
      <c r="P3079" s="241"/>
      <c r="Q3079" s="241"/>
      <c r="R3079" s="241"/>
      <c r="S3079" s="241"/>
      <c r="T3079" s="242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3" t="s">
        <v>194</v>
      </c>
      <c r="AU3079" s="243" t="s">
        <v>84</v>
      </c>
      <c r="AV3079" s="13" t="s">
        <v>82</v>
      </c>
      <c r="AW3079" s="13" t="s">
        <v>36</v>
      </c>
      <c r="AX3079" s="13" t="s">
        <v>75</v>
      </c>
      <c r="AY3079" s="243" t="s">
        <v>183</v>
      </c>
    </row>
    <row r="3080" s="13" customFormat="1">
      <c r="A3080" s="13"/>
      <c r="B3080" s="233"/>
      <c r="C3080" s="234"/>
      <c r="D3080" s="235" t="s">
        <v>194</v>
      </c>
      <c r="E3080" s="236" t="s">
        <v>19</v>
      </c>
      <c r="F3080" s="237" t="s">
        <v>1504</v>
      </c>
      <c r="G3080" s="234"/>
      <c r="H3080" s="236" t="s">
        <v>19</v>
      </c>
      <c r="I3080" s="238"/>
      <c r="J3080" s="234"/>
      <c r="K3080" s="234"/>
      <c r="L3080" s="239"/>
      <c r="M3080" s="240"/>
      <c r="N3080" s="241"/>
      <c r="O3080" s="241"/>
      <c r="P3080" s="241"/>
      <c r="Q3080" s="241"/>
      <c r="R3080" s="241"/>
      <c r="S3080" s="241"/>
      <c r="T3080" s="242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3" t="s">
        <v>194</v>
      </c>
      <c r="AU3080" s="243" t="s">
        <v>84</v>
      </c>
      <c r="AV3080" s="13" t="s">
        <v>82</v>
      </c>
      <c r="AW3080" s="13" t="s">
        <v>36</v>
      </c>
      <c r="AX3080" s="13" t="s">
        <v>75</v>
      </c>
      <c r="AY3080" s="243" t="s">
        <v>183</v>
      </c>
    </row>
    <row r="3081" s="13" customFormat="1">
      <c r="A3081" s="13"/>
      <c r="B3081" s="233"/>
      <c r="C3081" s="234"/>
      <c r="D3081" s="235" t="s">
        <v>194</v>
      </c>
      <c r="E3081" s="236" t="s">
        <v>19</v>
      </c>
      <c r="F3081" s="237" t="s">
        <v>1191</v>
      </c>
      <c r="G3081" s="234"/>
      <c r="H3081" s="236" t="s">
        <v>19</v>
      </c>
      <c r="I3081" s="238"/>
      <c r="J3081" s="234"/>
      <c r="K3081" s="234"/>
      <c r="L3081" s="239"/>
      <c r="M3081" s="240"/>
      <c r="N3081" s="241"/>
      <c r="O3081" s="241"/>
      <c r="P3081" s="241"/>
      <c r="Q3081" s="241"/>
      <c r="R3081" s="241"/>
      <c r="S3081" s="241"/>
      <c r="T3081" s="242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3" t="s">
        <v>194</v>
      </c>
      <c r="AU3081" s="243" t="s">
        <v>84</v>
      </c>
      <c r="AV3081" s="13" t="s">
        <v>82</v>
      </c>
      <c r="AW3081" s="13" t="s">
        <v>36</v>
      </c>
      <c r="AX3081" s="13" t="s">
        <v>75</v>
      </c>
      <c r="AY3081" s="243" t="s">
        <v>183</v>
      </c>
    </row>
    <row r="3082" s="13" customFormat="1">
      <c r="A3082" s="13"/>
      <c r="B3082" s="233"/>
      <c r="C3082" s="234"/>
      <c r="D3082" s="235" t="s">
        <v>194</v>
      </c>
      <c r="E3082" s="236" t="s">
        <v>19</v>
      </c>
      <c r="F3082" s="237" t="s">
        <v>1401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194</v>
      </c>
      <c r="AU3082" s="243" t="s">
        <v>84</v>
      </c>
      <c r="AV3082" s="13" t="s">
        <v>82</v>
      </c>
      <c r="AW3082" s="13" t="s">
        <v>36</v>
      </c>
      <c r="AX3082" s="13" t="s">
        <v>75</v>
      </c>
      <c r="AY3082" s="243" t="s">
        <v>183</v>
      </c>
    </row>
    <row r="3083" s="14" customFormat="1">
      <c r="A3083" s="14"/>
      <c r="B3083" s="244"/>
      <c r="C3083" s="245"/>
      <c r="D3083" s="235" t="s">
        <v>194</v>
      </c>
      <c r="E3083" s="246" t="s">
        <v>19</v>
      </c>
      <c r="F3083" s="247" t="s">
        <v>224</v>
      </c>
      <c r="G3083" s="245"/>
      <c r="H3083" s="248">
        <v>9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194</v>
      </c>
      <c r="AU3083" s="254" t="s">
        <v>84</v>
      </c>
      <c r="AV3083" s="14" t="s">
        <v>84</v>
      </c>
      <c r="AW3083" s="14" t="s">
        <v>36</v>
      </c>
      <c r="AX3083" s="14" t="s">
        <v>75</v>
      </c>
      <c r="AY3083" s="254" t="s">
        <v>183</v>
      </c>
    </row>
    <row r="3084" s="16" customFormat="1">
      <c r="A3084" s="16"/>
      <c r="B3084" s="287"/>
      <c r="C3084" s="288"/>
      <c r="D3084" s="235" t="s">
        <v>194</v>
      </c>
      <c r="E3084" s="289" t="s">
        <v>19</v>
      </c>
      <c r="F3084" s="290" t="s">
        <v>794</v>
      </c>
      <c r="G3084" s="288"/>
      <c r="H3084" s="291">
        <v>9</v>
      </c>
      <c r="I3084" s="292"/>
      <c r="J3084" s="288"/>
      <c r="K3084" s="288"/>
      <c r="L3084" s="293"/>
      <c r="M3084" s="294"/>
      <c r="N3084" s="295"/>
      <c r="O3084" s="295"/>
      <c r="P3084" s="295"/>
      <c r="Q3084" s="295"/>
      <c r="R3084" s="295"/>
      <c r="S3084" s="295"/>
      <c r="T3084" s="29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T3084" s="297" t="s">
        <v>194</v>
      </c>
      <c r="AU3084" s="297" t="s">
        <v>84</v>
      </c>
      <c r="AV3084" s="16" t="s">
        <v>114</v>
      </c>
      <c r="AW3084" s="16" t="s">
        <v>36</v>
      </c>
      <c r="AX3084" s="16" t="s">
        <v>75</v>
      </c>
      <c r="AY3084" s="297" t="s">
        <v>183</v>
      </c>
    </row>
    <row r="3085" s="15" customFormat="1">
      <c r="A3085" s="15"/>
      <c r="B3085" s="259"/>
      <c r="C3085" s="260"/>
      <c r="D3085" s="235" t="s">
        <v>194</v>
      </c>
      <c r="E3085" s="261" t="s">
        <v>19</v>
      </c>
      <c r="F3085" s="262" t="s">
        <v>320</v>
      </c>
      <c r="G3085" s="260"/>
      <c r="H3085" s="263">
        <v>837.61000000000001</v>
      </c>
      <c r="I3085" s="264"/>
      <c r="J3085" s="260"/>
      <c r="K3085" s="260"/>
      <c r="L3085" s="265"/>
      <c r="M3085" s="266"/>
      <c r="N3085" s="267"/>
      <c r="O3085" s="267"/>
      <c r="P3085" s="267"/>
      <c r="Q3085" s="267"/>
      <c r="R3085" s="267"/>
      <c r="S3085" s="267"/>
      <c r="T3085" s="268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69" t="s">
        <v>194</v>
      </c>
      <c r="AU3085" s="269" t="s">
        <v>84</v>
      </c>
      <c r="AV3085" s="15" t="s">
        <v>190</v>
      </c>
      <c r="AW3085" s="15" t="s">
        <v>36</v>
      </c>
      <c r="AX3085" s="15" t="s">
        <v>82</v>
      </c>
      <c r="AY3085" s="269" t="s">
        <v>183</v>
      </c>
    </row>
    <row r="3086" s="12" customFormat="1" ht="22.8" customHeight="1">
      <c r="A3086" s="12"/>
      <c r="B3086" s="199"/>
      <c r="C3086" s="200"/>
      <c r="D3086" s="201" t="s">
        <v>74</v>
      </c>
      <c r="E3086" s="213" t="s">
        <v>3046</v>
      </c>
      <c r="F3086" s="213" t="s">
        <v>3047</v>
      </c>
      <c r="G3086" s="200"/>
      <c r="H3086" s="200"/>
      <c r="I3086" s="203"/>
      <c r="J3086" s="214">
        <f>BK3086</f>
        <v>0</v>
      </c>
      <c r="K3086" s="200"/>
      <c r="L3086" s="205"/>
      <c r="M3086" s="206"/>
      <c r="N3086" s="207"/>
      <c r="O3086" s="207"/>
      <c r="P3086" s="208">
        <f>SUM(P3087:P3181)</f>
        <v>0</v>
      </c>
      <c r="Q3086" s="207"/>
      <c r="R3086" s="208">
        <f>SUM(R3087:R3181)</f>
        <v>0.828004458</v>
      </c>
      <c r="S3086" s="207"/>
      <c r="T3086" s="209">
        <f>SUM(T3087:T3181)</f>
        <v>0</v>
      </c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R3086" s="210" t="s">
        <v>84</v>
      </c>
      <c r="AT3086" s="211" t="s">
        <v>74</v>
      </c>
      <c r="AU3086" s="211" t="s">
        <v>82</v>
      </c>
      <c r="AY3086" s="210" t="s">
        <v>183</v>
      </c>
      <c r="BK3086" s="212">
        <f>SUM(BK3087:BK3181)</f>
        <v>0</v>
      </c>
    </row>
    <row r="3087" s="2" customFormat="1" ht="16.5" customHeight="1">
      <c r="A3087" s="40"/>
      <c r="B3087" s="41"/>
      <c r="C3087" s="215" t="s">
        <v>3048</v>
      </c>
      <c r="D3087" s="215" t="s">
        <v>185</v>
      </c>
      <c r="E3087" s="216" t="s">
        <v>3049</v>
      </c>
      <c r="F3087" s="217" t="s">
        <v>3050</v>
      </c>
      <c r="G3087" s="218" t="s">
        <v>304</v>
      </c>
      <c r="H3087" s="219">
        <v>820.62099999999998</v>
      </c>
      <c r="I3087" s="220"/>
      <c r="J3087" s="221">
        <f>ROUND(I3087*H3087,2)</f>
        <v>0</v>
      </c>
      <c r="K3087" s="217" t="s">
        <v>189</v>
      </c>
      <c r="L3087" s="46"/>
      <c r="M3087" s="222" t="s">
        <v>19</v>
      </c>
      <c r="N3087" s="223" t="s">
        <v>46</v>
      </c>
      <c r="O3087" s="86"/>
      <c r="P3087" s="224">
        <f>O3087*H3087</f>
        <v>0</v>
      </c>
      <c r="Q3087" s="224">
        <v>0</v>
      </c>
      <c r="R3087" s="224">
        <f>Q3087*H3087</f>
        <v>0</v>
      </c>
      <c r="S3087" s="224">
        <v>0</v>
      </c>
      <c r="T3087" s="225">
        <f>S3087*H3087</f>
        <v>0</v>
      </c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R3087" s="226" t="s">
        <v>277</v>
      </c>
      <c r="AT3087" s="226" t="s">
        <v>185</v>
      </c>
      <c r="AU3087" s="226" t="s">
        <v>84</v>
      </c>
      <c r="AY3087" s="19" t="s">
        <v>183</v>
      </c>
      <c r="BE3087" s="227">
        <f>IF(N3087="základní",J3087,0)</f>
        <v>0</v>
      </c>
      <c r="BF3087" s="227">
        <f>IF(N3087="snížená",J3087,0)</f>
        <v>0</v>
      </c>
      <c r="BG3087" s="227">
        <f>IF(N3087="zákl. přenesená",J3087,0)</f>
        <v>0</v>
      </c>
      <c r="BH3087" s="227">
        <f>IF(N3087="sníž. přenesená",J3087,0)</f>
        <v>0</v>
      </c>
      <c r="BI3087" s="227">
        <f>IF(N3087="nulová",J3087,0)</f>
        <v>0</v>
      </c>
      <c r="BJ3087" s="19" t="s">
        <v>82</v>
      </c>
      <c r="BK3087" s="227">
        <f>ROUND(I3087*H3087,2)</f>
        <v>0</v>
      </c>
      <c r="BL3087" s="19" t="s">
        <v>277</v>
      </c>
      <c r="BM3087" s="226" t="s">
        <v>3051</v>
      </c>
    </row>
    <row r="3088" s="2" customFormat="1">
      <c r="A3088" s="40"/>
      <c r="B3088" s="41"/>
      <c r="C3088" s="42"/>
      <c r="D3088" s="228" t="s">
        <v>192</v>
      </c>
      <c r="E3088" s="42"/>
      <c r="F3088" s="229" t="s">
        <v>3052</v>
      </c>
      <c r="G3088" s="42"/>
      <c r="H3088" s="42"/>
      <c r="I3088" s="230"/>
      <c r="J3088" s="42"/>
      <c r="K3088" s="42"/>
      <c r="L3088" s="46"/>
      <c r="M3088" s="231"/>
      <c r="N3088" s="232"/>
      <c r="O3088" s="86"/>
      <c r="P3088" s="86"/>
      <c r="Q3088" s="86"/>
      <c r="R3088" s="86"/>
      <c r="S3088" s="86"/>
      <c r="T3088" s="87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9" t="s">
        <v>192</v>
      </c>
      <c r="AU3088" s="19" t="s">
        <v>84</v>
      </c>
    </row>
    <row r="3089" s="2" customFormat="1" ht="21.75" customHeight="1">
      <c r="A3089" s="40"/>
      <c r="B3089" s="41"/>
      <c r="C3089" s="215" t="s">
        <v>3053</v>
      </c>
      <c r="D3089" s="215" t="s">
        <v>185</v>
      </c>
      <c r="E3089" s="216" t="s">
        <v>3054</v>
      </c>
      <c r="F3089" s="217" t="s">
        <v>3055</v>
      </c>
      <c r="G3089" s="218" t="s">
        <v>304</v>
      </c>
      <c r="H3089" s="219">
        <v>820.62099999999998</v>
      </c>
      <c r="I3089" s="220"/>
      <c r="J3089" s="221">
        <f>ROUND(I3089*H3089,2)</f>
        <v>0</v>
      </c>
      <c r="K3089" s="217" t="s">
        <v>189</v>
      </c>
      <c r="L3089" s="46"/>
      <c r="M3089" s="222" t="s">
        <v>19</v>
      </c>
      <c r="N3089" s="223" t="s">
        <v>46</v>
      </c>
      <c r="O3089" s="86"/>
      <c r="P3089" s="224">
        <f>O3089*H3089</f>
        <v>0</v>
      </c>
      <c r="Q3089" s="224">
        <v>0.00020000000000000001</v>
      </c>
      <c r="R3089" s="224">
        <f>Q3089*H3089</f>
        <v>0.1641242</v>
      </c>
      <c r="S3089" s="224">
        <v>0</v>
      </c>
      <c r="T3089" s="225">
        <f>S3089*H3089</f>
        <v>0</v>
      </c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R3089" s="226" t="s">
        <v>277</v>
      </c>
      <c r="AT3089" s="226" t="s">
        <v>185</v>
      </c>
      <c r="AU3089" s="226" t="s">
        <v>84</v>
      </c>
      <c r="AY3089" s="19" t="s">
        <v>183</v>
      </c>
      <c r="BE3089" s="227">
        <f>IF(N3089="základní",J3089,0)</f>
        <v>0</v>
      </c>
      <c r="BF3089" s="227">
        <f>IF(N3089="snížená",J3089,0)</f>
        <v>0</v>
      </c>
      <c r="BG3089" s="227">
        <f>IF(N3089="zákl. přenesená",J3089,0)</f>
        <v>0</v>
      </c>
      <c r="BH3089" s="227">
        <f>IF(N3089="sníž. přenesená",J3089,0)</f>
        <v>0</v>
      </c>
      <c r="BI3089" s="227">
        <f>IF(N3089="nulová",J3089,0)</f>
        <v>0</v>
      </c>
      <c r="BJ3089" s="19" t="s">
        <v>82</v>
      </c>
      <c r="BK3089" s="227">
        <f>ROUND(I3089*H3089,2)</f>
        <v>0</v>
      </c>
      <c r="BL3089" s="19" t="s">
        <v>277</v>
      </c>
      <c r="BM3089" s="226" t="s">
        <v>3056</v>
      </c>
    </row>
    <row r="3090" s="2" customFormat="1">
      <c r="A3090" s="40"/>
      <c r="B3090" s="41"/>
      <c r="C3090" s="42"/>
      <c r="D3090" s="228" t="s">
        <v>192</v>
      </c>
      <c r="E3090" s="42"/>
      <c r="F3090" s="229" t="s">
        <v>3057</v>
      </c>
      <c r="G3090" s="42"/>
      <c r="H3090" s="42"/>
      <c r="I3090" s="230"/>
      <c r="J3090" s="42"/>
      <c r="K3090" s="42"/>
      <c r="L3090" s="46"/>
      <c r="M3090" s="231"/>
      <c r="N3090" s="232"/>
      <c r="O3090" s="86"/>
      <c r="P3090" s="86"/>
      <c r="Q3090" s="86"/>
      <c r="R3090" s="86"/>
      <c r="S3090" s="86"/>
      <c r="T3090" s="87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T3090" s="19" t="s">
        <v>192</v>
      </c>
      <c r="AU3090" s="19" t="s">
        <v>84</v>
      </c>
    </row>
    <row r="3091" s="2" customFormat="1" ht="24.15" customHeight="1">
      <c r="A3091" s="40"/>
      <c r="B3091" s="41"/>
      <c r="C3091" s="215" t="s">
        <v>3058</v>
      </c>
      <c r="D3091" s="215" t="s">
        <v>185</v>
      </c>
      <c r="E3091" s="216" t="s">
        <v>3059</v>
      </c>
      <c r="F3091" s="217" t="s">
        <v>3060</v>
      </c>
      <c r="G3091" s="218" t="s">
        <v>304</v>
      </c>
      <c r="H3091" s="219">
        <v>820.62099999999998</v>
      </c>
      <c r="I3091" s="220"/>
      <c r="J3091" s="221">
        <f>ROUND(I3091*H3091,2)</f>
        <v>0</v>
      </c>
      <c r="K3091" s="217" t="s">
        <v>189</v>
      </c>
      <c r="L3091" s="46"/>
      <c r="M3091" s="222" t="s">
        <v>19</v>
      </c>
      <c r="N3091" s="223" t="s">
        <v>46</v>
      </c>
      <c r="O3091" s="86"/>
      <c r="P3091" s="224">
        <f>O3091*H3091</f>
        <v>0</v>
      </c>
      <c r="Q3091" s="224">
        <v>0.00025839999999999999</v>
      </c>
      <c r="R3091" s="224">
        <f>Q3091*H3091</f>
        <v>0.2120484664</v>
      </c>
      <c r="S3091" s="224">
        <v>0</v>
      </c>
      <c r="T3091" s="225">
        <f>S3091*H3091</f>
        <v>0</v>
      </c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R3091" s="226" t="s">
        <v>277</v>
      </c>
      <c r="AT3091" s="226" t="s">
        <v>185</v>
      </c>
      <c r="AU3091" s="226" t="s">
        <v>84</v>
      </c>
      <c r="AY3091" s="19" t="s">
        <v>183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19" t="s">
        <v>82</v>
      </c>
      <c r="BK3091" s="227">
        <f>ROUND(I3091*H3091,2)</f>
        <v>0</v>
      </c>
      <c r="BL3091" s="19" t="s">
        <v>277</v>
      </c>
      <c r="BM3091" s="226" t="s">
        <v>3061</v>
      </c>
    </row>
    <row r="3092" s="2" customFormat="1">
      <c r="A3092" s="40"/>
      <c r="B3092" s="41"/>
      <c r="C3092" s="42"/>
      <c r="D3092" s="228" t="s">
        <v>192</v>
      </c>
      <c r="E3092" s="42"/>
      <c r="F3092" s="229" t="s">
        <v>3062</v>
      </c>
      <c r="G3092" s="42"/>
      <c r="H3092" s="42"/>
      <c r="I3092" s="230"/>
      <c r="J3092" s="42"/>
      <c r="K3092" s="42"/>
      <c r="L3092" s="46"/>
      <c r="M3092" s="231"/>
      <c r="N3092" s="232"/>
      <c r="O3092" s="86"/>
      <c r="P3092" s="86"/>
      <c r="Q3092" s="86"/>
      <c r="R3092" s="86"/>
      <c r="S3092" s="86"/>
      <c r="T3092" s="87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T3092" s="19" t="s">
        <v>192</v>
      </c>
      <c r="AU3092" s="19" t="s">
        <v>84</v>
      </c>
    </row>
    <row r="3093" s="13" customFormat="1">
      <c r="A3093" s="13"/>
      <c r="B3093" s="233"/>
      <c r="C3093" s="234"/>
      <c r="D3093" s="235" t="s">
        <v>194</v>
      </c>
      <c r="E3093" s="236" t="s">
        <v>19</v>
      </c>
      <c r="F3093" s="237" t="s">
        <v>750</v>
      </c>
      <c r="G3093" s="234"/>
      <c r="H3093" s="236" t="s">
        <v>19</v>
      </c>
      <c r="I3093" s="238"/>
      <c r="J3093" s="234"/>
      <c r="K3093" s="234"/>
      <c r="L3093" s="239"/>
      <c r="M3093" s="240"/>
      <c r="N3093" s="241"/>
      <c r="O3093" s="241"/>
      <c r="P3093" s="241"/>
      <c r="Q3093" s="241"/>
      <c r="R3093" s="241"/>
      <c r="S3093" s="241"/>
      <c r="T3093" s="242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3" t="s">
        <v>194</v>
      </c>
      <c r="AU3093" s="243" t="s">
        <v>84</v>
      </c>
      <c r="AV3093" s="13" t="s">
        <v>82</v>
      </c>
      <c r="AW3093" s="13" t="s">
        <v>36</v>
      </c>
      <c r="AX3093" s="13" t="s">
        <v>75</v>
      </c>
      <c r="AY3093" s="243" t="s">
        <v>183</v>
      </c>
    </row>
    <row r="3094" s="13" customFormat="1">
      <c r="A3094" s="13"/>
      <c r="B3094" s="233"/>
      <c r="C3094" s="234"/>
      <c r="D3094" s="235" t="s">
        <v>194</v>
      </c>
      <c r="E3094" s="236" t="s">
        <v>19</v>
      </c>
      <c r="F3094" s="237" t="s">
        <v>751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194</v>
      </c>
      <c r="AU3094" s="243" t="s">
        <v>84</v>
      </c>
      <c r="AV3094" s="13" t="s">
        <v>82</v>
      </c>
      <c r="AW3094" s="13" t="s">
        <v>36</v>
      </c>
      <c r="AX3094" s="13" t="s">
        <v>75</v>
      </c>
      <c r="AY3094" s="243" t="s">
        <v>183</v>
      </c>
    </row>
    <row r="3095" s="13" customFormat="1">
      <c r="A3095" s="13"/>
      <c r="B3095" s="233"/>
      <c r="C3095" s="234"/>
      <c r="D3095" s="235" t="s">
        <v>194</v>
      </c>
      <c r="E3095" s="236" t="s">
        <v>19</v>
      </c>
      <c r="F3095" s="237" t="s">
        <v>752</v>
      </c>
      <c r="G3095" s="234"/>
      <c r="H3095" s="236" t="s">
        <v>19</v>
      </c>
      <c r="I3095" s="238"/>
      <c r="J3095" s="234"/>
      <c r="K3095" s="234"/>
      <c r="L3095" s="239"/>
      <c r="M3095" s="240"/>
      <c r="N3095" s="241"/>
      <c r="O3095" s="241"/>
      <c r="P3095" s="241"/>
      <c r="Q3095" s="241"/>
      <c r="R3095" s="241"/>
      <c r="S3095" s="241"/>
      <c r="T3095" s="242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3" t="s">
        <v>194</v>
      </c>
      <c r="AU3095" s="243" t="s">
        <v>84</v>
      </c>
      <c r="AV3095" s="13" t="s">
        <v>82</v>
      </c>
      <c r="AW3095" s="13" t="s">
        <v>36</v>
      </c>
      <c r="AX3095" s="13" t="s">
        <v>75</v>
      </c>
      <c r="AY3095" s="243" t="s">
        <v>183</v>
      </c>
    </row>
    <row r="3096" s="13" customFormat="1">
      <c r="A3096" s="13"/>
      <c r="B3096" s="233"/>
      <c r="C3096" s="234"/>
      <c r="D3096" s="235" t="s">
        <v>194</v>
      </c>
      <c r="E3096" s="236" t="s">
        <v>19</v>
      </c>
      <c r="F3096" s="237" t="s">
        <v>761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194</v>
      </c>
      <c r="AU3096" s="243" t="s">
        <v>84</v>
      </c>
      <c r="AV3096" s="13" t="s">
        <v>82</v>
      </c>
      <c r="AW3096" s="13" t="s">
        <v>36</v>
      </c>
      <c r="AX3096" s="13" t="s">
        <v>75</v>
      </c>
      <c r="AY3096" s="243" t="s">
        <v>183</v>
      </c>
    </row>
    <row r="3097" s="13" customFormat="1">
      <c r="A3097" s="13"/>
      <c r="B3097" s="233"/>
      <c r="C3097" s="234"/>
      <c r="D3097" s="235" t="s">
        <v>194</v>
      </c>
      <c r="E3097" s="236" t="s">
        <v>19</v>
      </c>
      <c r="F3097" s="237" t="s">
        <v>777</v>
      </c>
      <c r="G3097" s="234"/>
      <c r="H3097" s="236" t="s">
        <v>19</v>
      </c>
      <c r="I3097" s="238"/>
      <c r="J3097" s="234"/>
      <c r="K3097" s="234"/>
      <c r="L3097" s="239"/>
      <c r="M3097" s="240"/>
      <c r="N3097" s="241"/>
      <c r="O3097" s="241"/>
      <c r="P3097" s="241"/>
      <c r="Q3097" s="241"/>
      <c r="R3097" s="241"/>
      <c r="S3097" s="241"/>
      <c r="T3097" s="242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3" t="s">
        <v>194</v>
      </c>
      <c r="AU3097" s="243" t="s">
        <v>84</v>
      </c>
      <c r="AV3097" s="13" t="s">
        <v>82</v>
      </c>
      <c r="AW3097" s="13" t="s">
        <v>36</v>
      </c>
      <c r="AX3097" s="13" t="s">
        <v>75</v>
      </c>
      <c r="AY3097" s="243" t="s">
        <v>183</v>
      </c>
    </row>
    <row r="3098" s="14" customFormat="1">
      <c r="A3098" s="14"/>
      <c r="B3098" s="244"/>
      <c r="C3098" s="245"/>
      <c r="D3098" s="235" t="s">
        <v>194</v>
      </c>
      <c r="E3098" s="246" t="s">
        <v>19</v>
      </c>
      <c r="F3098" s="247" t="s">
        <v>778</v>
      </c>
      <c r="G3098" s="245"/>
      <c r="H3098" s="248">
        <v>30.449999999999999</v>
      </c>
      <c r="I3098" s="249"/>
      <c r="J3098" s="245"/>
      <c r="K3098" s="245"/>
      <c r="L3098" s="250"/>
      <c r="M3098" s="251"/>
      <c r="N3098" s="252"/>
      <c r="O3098" s="252"/>
      <c r="P3098" s="252"/>
      <c r="Q3098" s="252"/>
      <c r="R3098" s="252"/>
      <c r="S3098" s="252"/>
      <c r="T3098" s="253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4" t="s">
        <v>194</v>
      </c>
      <c r="AU3098" s="254" t="s">
        <v>84</v>
      </c>
      <c r="AV3098" s="14" t="s">
        <v>84</v>
      </c>
      <c r="AW3098" s="14" t="s">
        <v>36</v>
      </c>
      <c r="AX3098" s="14" t="s">
        <v>75</v>
      </c>
      <c r="AY3098" s="254" t="s">
        <v>183</v>
      </c>
    </row>
    <row r="3099" s="14" customFormat="1">
      <c r="A3099" s="14"/>
      <c r="B3099" s="244"/>
      <c r="C3099" s="245"/>
      <c r="D3099" s="235" t="s">
        <v>194</v>
      </c>
      <c r="E3099" s="246" t="s">
        <v>19</v>
      </c>
      <c r="F3099" s="247" t="s">
        <v>764</v>
      </c>
      <c r="G3099" s="245"/>
      <c r="H3099" s="248">
        <v>10.5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194</v>
      </c>
      <c r="AU3099" s="254" t="s">
        <v>84</v>
      </c>
      <c r="AV3099" s="14" t="s">
        <v>84</v>
      </c>
      <c r="AW3099" s="14" t="s">
        <v>36</v>
      </c>
      <c r="AX3099" s="14" t="s">
        <v>75</v>
      </c>
      <c r="AY3099" s="254" t="s">
        <v>183</v>
      </c>
    </row>
    <row r="3100" s="14" customFormat="1">
      <c r="A3100" s="14"/>
      <c r="B3100" s="244"/>
      <c r="C3100" s="245"/>
      <c r="D3100" s="235" t="s">
        <v>194</v>
      </c>
      <c r="E3100" s="246" t="s">
        <v>19</v>
      </c>
      <c r="F3100" s="247" t="s">
        <v>765</v>
      </c>
      <c r="G3100" s="245"/>
      <c r="H3100" s="248">
        <v>-6.6299999999999999</v>
      </c>
      <c r="I3100" s="249"/>
      <c r="J3100" s="245"/>
      <c r="K3100" s="245"/>
      <c r="L3100" s="250"/>
      <c r="M3100" s="251"/>
      <c r="N3100" s="252"/>
      <c r="O3100" s="252"/>
      <c r="P3100" s="252"/>
      <c r="Q3100" s="252"/>
      <c r="R3100" s="252"/>
      <c r="S3100" s="252"/>
      <c r="T3100" s="253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4" t="s">
        <v>194</v>
      </c>
      <c r="AU3100" s="254" t="s">
        <v>84</v>
      </c>
      <c r="AV3100" s="14" t="s">
        <v>84</v>
      </c>
      <c r="AW3100" s="14" t="s">
        <v>36</v>
      </c>
      <c r="AX3100" s="14" t="s">
        <v>75</v>
      </c>
      <c r="AY3100" s="254" t="s">
        <v>183</v>
      </c>
    </row>
    <row r="3101" s="13" customFormat="1">
      <c r="A3101" s="13"/>
      <c r="B3101" s="233"/>
      <c r="C3101" s="234"/>
      <c r="D3101" s="235" t="s">
        <v>194</v>
      </c>
      <c r="E3101" s="236" t="s">
        <v>19</v>
      </c>
      <c r="F3101" s="237" t="s">
        <v>779</v>
      </c>
      <c r="G3101" s="234"/>
      <c r="H3101" s="236" t="s">
        <v>19</v>
      </c>
      <c r="I3101" s="238"/>
      <c r="J3101" s="234"/>
      <c r="K3101" s="234"/>
      <c r="L3101" s="239"/>
      <c r="M3101" s="240"/>
      <c r="N3101" s="241"/>
      <c r="O3101" s="241"/>
      <c r="P3101" s="241"/>
      <c r="Q3101" s="241"/>
      <c r="R3101" s="241"/>
      <c r="S3101" s="241"/>
      <c r="T3101" s="242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3" t="s">
        <v>194</v>
      </c>
      <c r="AU3101" s="243" t="s">
        <v>84</v>
      </c>
      <c r="AV3101" s="13" t="s">
        <v>82</v>
      </c>
      <c r="AW3101" s="13" t="s">
        <v>36</v>
      </c>
      <c r="AX3101" s="13" t="s">
        <v>75</v>
      </c>
      <c r="AY3101" s="243" t="s">
        <v>183</v>
      </c>
    </row>
    <row r="3102" s="14" customFormat="1">
      <c r="A3102" s="14"/>
      <c r="B3102" s="244"/>
      <c r="C3102" s="245"/>
      <c r="D3102" s="235" t="s">
        <v>194</v>
      </c>
      <c r="E3102" s="246" t="s">
        <v>19</v>
      </c>
      <c r="F3102" s="247" t="s">
        <v>780</v>
      </c>
      <c r="G3102" s="245"/>
      <c r="H3102" s="248">
        <v>2.3100000000000001</v>
      </c>
      <c r="I3102" s="249"/>
      <c r="J3102" s="245"/>
      <c r="K3102" s="245"/>
      <c r="L3102" s="250"/>
      <c r="M3102" s="251"/>
      <c r="N3102" s="252"/>
      <c r="O3102" s="252"/>
      <c r="P3102" s="252"/>
      <c r="Q3102" s="252"/>
      <c r="R3102" s="252"/>
      <c r="S3102" s="252"/>
      <c r="T3102" s="253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4" t="s">
        <v>194</v>
      </c>
      <c r="AU3102" s="254" t="s">
        <v>84</v>
      </c>
      <c r="AV3102" s="14" t="s">
        <v>84</v>
      </c>
      <c r="AW3102" s="14" t="s">
        <v>36</v>
      </c>
      <c r="AX3102" s="14" t="s">
        <v>75</v>
      </c>
      <c r="AY3102" s="254" t="s">
        <v>183</v>
      </c>
    </row>
    <row r="3103" s="13" customFormat="1">
      <c r="A3103" s="13"/>
      <c r="B3103" s="233"/>
      <c r="C3103" s="234"/>
      <c r="D3103" s="235" t="s">
        <v>194</v>
      </c>
      <c r="E3103" s="236" t="s">
        <v>19</v>
      </c>
      <c r="F3103" s="237" t="s">
        <v>781</v>
      </c>
      <c r="G3103" s="234"/>
      <c r="H3103" s="236" t="s">
        <v>19</v>
      </c>
      <c r="I3103" s="238"/>
      <c r="J3103" s="234"/>
      <c r="K3103" s="234"/>
      <c r="L3103" s="239"/>
      <c r="M3103" s="240"/>
      <c r="N3103" s="241"/>
      <c r="O3103" s="241"/>
      <c r="P3103" s="241"/>
      <c r="Q3103" s="241"/>
      <c r="R3103" s="241"/>
      <c r="S3103" s="241"/>
      <c r="T3103" s="242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3" t="s">
        <v>194</v>
      </c>
      <c r="AU3103" s="243" t="s">
        <v>84</v>
      </c>
      <c r="AV3103" s="13" t="s">
        <v>82</v>
      </c>
      <c r="AW3103" s="13" t="s">
        <v>36</v>
      </c>
      <c r="AX3103" s="13" t="s">
        <v>75</v>
      </c>
      <c r="AY3103" s="243" t="s">
        <v>183</v>
      </c>
    </row>
    <row r="3104" s="13" customFormat="1">
      <c r="A3104" s="13"/>
      <c r="B3104" s="233"/>
      <c r="C3104" s="234"/>
      <c r="D3104" s="235" t="s">
        <v>194</v>
      </c>
      <c r="E3104" s="236" t="s">
        <v>19</v>
      </c>
      <c r="F3104" s="237" t="s">
        <v>782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194</v>
      </c>
      <c r="AU3104" s="243" t="s">
        <v>84</v>
      </c>
      <c r="AV3104" s="13" t="s">
        <v>82</v>
      </c>
      <c r="AW3104" s="13" t="s">
        <v>36</v>
      </c>
      <c r="AX3104" s="13" t="s">
        <v>75</v>
      </c>
      <c r="AY3104" s="243" t="s">
        <v>183</v>
      </c>
    </row>
    <row r="3105" s="14" customFormat="1">
      <c r="A3105" s="14"/>
      <c r="B3105" s="244"/>
      <c r="C3105" s="245"/>
      <c r="D3105" s="235" t="s">
        <v>194</v>
      </c>
      <c r="E3105" s="246" t="s">
        <v>19</v>
      </c>
      <c r="F3105" s="247" t="s">
        <v>783</v>
      </c>
      <c r="G3105" s="245"/>
      <c r="H3105" s="248">
        <v>2.8999999999999999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194</v>
      </c>
      <c r="AU3105" s="254" t="s">
        <v>84</v>
      </c>
      <c r="AV3105" s="14" t="s">
        <v>84</v>
      </c>
      <c r="AW3105" s="14" t="s">
        <v>36</v>
      </c>
      <c r="AX3105" s="14" t="s">
        <v>75</v>
      </c>
      <c r="AY3105" s="254" t="s">
        <v>183</v>
      </c>
    </row>
    <row r="3106" s="14" customFormat="1">
      <c r="A3106" s="14"/>
      <c r="B3106" s="244"/>
      <c r="C3106" s="245"/>
      <c r="D3106" s="235" t="s">
        <v>194</v>
      </c>
      <c r="E3106" s="246" t="s">
        <v>19</v>
      </c>
      <c r="F3106" s="247" t="s">
        <v>784</v>
      </c>
      <c r="G3106" s="245"/>
      <c r="H3106" s="248">
        <v>2</v>
      </c>
      <c r="I3106" s="249"/>
      <c r="J3106" s="245"/>
      <c r="K3106" s="245"/>
      <c r="L3106" s="250"/>
      <c r="M3106" s="251"/>
      <c r="N3106" s="252"/>
      <c r="O3106" s="252"/>
      <c r="P3106" s="252"/>
      <c r="Q3106" s="252"/>
      <c r="R3106" s="252"/>
      <c r="S3106" s="252"/>
      <c r="T3106" s="253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4" t="s">
        <v>194</v>
      </c>
      <c r="AU3106" s="254" t="s">
        <v>84</v>
      </c>
      <c r="AV3106" s="14" t="s">
        <v>84</v>
      </c>
      <c r="AW3106" s="14" t="s">
        <v>36</v>
      </c>
      <c r="AX3106" s="14" t="s">
        <v>75</v>
      </c>
      <c r="AY3106" s="254" t="s">
        <v>183</v>
      </c>
    </row>
    <row r="3107" s="13" customFormat="1">
      <c r="A3107" s="13"/>
      <c r="B3107" s="233"/>
      <c r="C3107" s="234"/>
      <c r="D3107" s="235" t="s">
        <v>194</v>
      </c>
      <c r="E3107" s="236" t="s">
        <v>19</v>
      </c>
      <c r="F3107" s="237" t="s">
        <v>766</v>
      </c>
      <c r="G3107" s="234"/>
      <c r="H3107" s="236" t="s">
        <v>19</v>
      </c>
      <c r="I3107" s="238"/>
      <c r="J3107" s="234"/>
      <c r="K3107" s="234"/>
      <c r="L3107" s="239"/>
      <c r="M3107" s="240"/>
      <c r="N3107" s="241"/>
      <c r="O3107" s="241"/>
      <c r="P3107" s="241"/>
      <c r="Q3107" s="241"/>
      <c r="R3107" s="241"/>
      <c r="S3107" s="241"/>
      <c r="T3107" s="242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3" t="s">
        <v>194</v>
      </c>
      <c r="AU3107" s="243" t="s">
        <v>84</v>
      </c>
      <c r="AV3107" s="13" t="s">
        <v>82</v>
      </c>
      <c r="AW3107" s="13" t="s">
        <v>36</v>
      </c>
      <c r="AX3107" s="13" t="s">
        <v>75</v>
      </c>
      <c r="AY3107" s="243" t="s">
        <v>183</v>
      </c>
    </row>
    <row r="3108" s="13" customFormat="1">
      <c r="A3108" s="13"/>
      <c r="B3108" s="233"/>
      <c r="C3108" s="234"/>
      <c r="D3108" s="235" t="s">
        <v>194</v>
      </c>
      <c r="E3108" s="236" t="s">
        <v>19</v>
      </c>
      <c r="F3108" s="237" t="s">
        <v>751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194</v>
      </c>
      <c r="AU3108" s="243" t="s">
        <v>84</v>
      </c>
      <c r="AV3108" s="13" t="s">
        <v>82</v>
      </c>
      <c r="AW3108" s="13" t="s">
        <v>36</v>
      </c>
      <c r="AX3108" s="13" t="s">
        <v>75</v>
      </c>
      <c r="AY3108" s="243" t="s">
        <v>183</v>
      </c>
    </row>
    <row r="3109" s="13" customFormat="1">
      <c r="A3109" s="13"/>
      <c r="B3109" s="233"/>
      <c r="C3109" s="234"/>
      <c r="D3109" s="235" t="s">
        <v>194</v>
      </c>
      <c r="E3109" s="236" t="s">
        <v>19</v>
      </c>
      <c r="F3109" s="237" t="s">
        <v>767</v>
      </c>
      <c r="G3109" s="234"/>
      <c r="H3109" s="236" t="s">
        <v>19</v>
      </c>
      <c r="I3109" s="238"/>
      <c r="J3109" s="234"/>
      <c r="K3109" s="234"/>
      <c r="L3109" s="239"/>
      <c r="M3109" s="240"/>
      <c r="N3109" s="241"/>
      <c r="O3109" s="241"/>
      <c r="P3109" s="241"/>
      <c r="Q3109" s="241"/>
      <c r="R3109" s="241"/>
      <c r="S3109" s="241"/>
      <c r="T3109" s="242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3" t="s">
        <v>194</v>
      </c>
      <c r="AU3109" s="243" t="s">
        <v>84</v>
      </c>
      <c r="AV3109" s="13" t="s">
        <v>82</v>
      </c>
      <c r="AW3109" s="13" t="s">
        <v>36</v>
      </c>
      <c r="AX3109" s="13" t="s">
        <v>75</v>
      </c>
      <c r="AY3109" s="243" t="s">
        <v>183</v>
      </c>
    </row>
    <row r="3110" s="13" customFormat="1">
      <c r="A3110" s="13"/>
      <c r="B3110" s="233"/>
      <c r="C3110" s="234"/>
      <c r="D3110" s="235" t="s">
        <v>194</v>
      </c>
      <c r="E3110" s="236" t="s">
        <v>19</v>
      </c>
      <c r="F3110" s="237" t="s">
        <v>768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194</v>
      </c>
      <c r="AU3110" s="243" t="s">
        <v>84</v>
      </c>
      <c r="AV3110" s="13" t="s">
        <v>82</v>
      </c>
      <c r="AW3110" s="13" t="s">
        <v>36</v>
      </c>
      <c r="AX3110" s="13" t="s">
        <v>75</v>
      </c>
      <c r="AY3110" s="243" t="s">
        <v>183</v>
      </c>
    </row>
    <row r="3111" s="13" customFormat="1">
      <c r="A3111" s="13"/>
      <c r="B3111" s="233"/>
      <c r="C3111" s="234"/>
      <c r="D3111" s="235" t="s">
        <v>194</v>
      </c>
      <c r="E3111" s="236" t="s">
        <v>19</v>
      </c>
      <c r="F3111" s="237" t="s">
        <v>753</v>
      </c>
      <c r="G3111" s="234"/>
      <c r="H3111" s="236" t="s">
        <v>19</v>
      </c>
      <c r="I3111" s="238"/>
      <c r="J3111" s="234"/>
      <c r="K3111" s="234"/>
      <c r="L3111" s="239"/>
      <c r="M3111" s="240"/>
      <c r="N3111" s="241"/>
      <c r="O3111" s="241"/>
      <c r="P3111" s="241"/>
      <c r="Q3111" s="241"/>
      <c r="R3111" s="241"/>
      <c r="S3111" s="241"/>
      <c r="T3111" s="242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3" t="s">
        <v>194</v>
      </c>
      <c r="AU3111" s="243" t="s">
        <v>84</v>
      </c>
      <c r="AV3111" s="13" t="s">
        <v>82</v>
      </c>
      <c r="AW3111" s="13" t="s">
        <v>36</v>
      </c>
      <c r="AX3111" s="13" t="s">
        <v>75</v>
      </c>
      <c r="AY3111" s="243" t="s">
        <v>183</v>
      </c>
    </row>
    <row r="3112" s="13" customFormat="1">
      <c r="A3112" s="13"/>
      <c r="B3112" s="233"/>
      <c r="C3112" s="234"/>
      <c r="D3112" s="235" t="s">
        <v>194</v>
      </c>
      <c r="E3112" s="236" t="s">
        <v>19</v>
      </c>
      <c r="F3112" s="237" t="s">
        <v>754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194</v>
      </c>
      <c r="AU3112" s="243" t="s">
        <v>84</v>
      </c>
      <c r="AV3112" s="13" t="s">
        <v>82</v>
      </c>
      <c r="AW3112" s="13" t="s">
        <v>36</v>
      </c>
      <c r="AX3112" s="13" t="s">
        <v>75</v>
      </c>
      <c r="AY3112" s="243" t="s">
        <v>183</v>
      </c>
    </row>
    <row r="3113" s="13" customFormat="1">
      <c r="A3113" s="13"/>
      <c r="B3113" s="233"/>
      <c r="C3113" s="234"/>
      <c r="D3113" s="235" t="s">
        <v>194</v>
      </c>
      <c r="E3113" s="236" t="s">
        <v>19</v>
      </c>
      <c r="F3113" s="237" t="s">
        <v>755</v>
      </c>
      <c r="G3113" s="234"/>
      <c r="H3113" s="236" t="s">
        <v>19</v>
      </c>
      <c r="I3113" s="238"/>
      <c r="J3113" s="234"/>
      <c r="K3113" s="234"/>
      <c r="L3113" s="239"/>
      <c r="M3113" s="240"/>
      <c r="N3113" s="241"/>
      <c r="O3113" s="241"/>
      <c r="P3113" s="241"/>
      <c r="Q3113" s="241"/>
      <c r="R3113" s="241"/>
      <c r="S3113" s="241"/>
      <c r="T3113" s="242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3" t="s">
        <v>194</v>
      </c>
      <c r="AU3113" s="243" t="s">
        <v>84</v>
      </c>
      <c r="AV3113" s="13" t="s">
        <v>82</v>
      </c>
      <c r="AW3113" s="13" t="s">
        <v>36</v>
      </c>
      <c r="AX3113" s="13" t="s">
        <v>75</v>
      </c>
      <c r="AY3113" s="243" t="s">
        <v>183</v>
      </c>
    </row>
    <row r="3114" s="13" customFormat="1">
      <c r="A3114" s="13"/>
      <c r="B3114" s="233"/>
      <c r="C3114" s="234"/>
      <c r="D3114" s="235" t="s">
        <v>194</v>
      </c>
      <c r="E3114" s="236" t="s">
        <v>19</v>
      </c>
      <c r="F3114" s="237" t="s">
        <v>769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194</v>
      </c>
      <c r="AU3114" s="243" t="s">
        <v>84</v>
      </c>
      <c r="AV3114" s="13" t="s">
        <v>82</v>
      </c>
      <c r="AW3114" s="13" t="s">
        <v>36</v>
      </c>
      <c r="AX3114" s="13" t="s">
        <v>75</v>
      </c>
      <c r="AY3114" s="243" t="s">
        <v>183</v>
      </c>
    </row>
    <row r="3115" s="13" customFormat="1">
      <c r="A3115" s="13"/>
      <c r="B3115" s="233"/>
      <c r="C3115" s="234"/>
      <c r="D3115" s="235" t="s">
        <v>194</v>
      </c>
      <c r="E3115" s="236" t="s">
        <v>19</v>
      </c>
      <c r="F3115" s="237" t="s">
        <v>770</v>
      </c>
      <c r="G3115" s="234"/>
      <c r="H3115" s="236" t="s">
        <v>19</v>
      </c>
      <c r="I3115" s="238"/>
      <c r="J3115" s="234"/>
      <c r="K3115" s="234"/>
      <c r="L3115" s="239"/>
      <c r="M3115" s="240"/>
      <c r="N3115" s="241"/>
      <c r="O3115" s="241"/>
      <c r="P3115" s="241"/>
      <c r="Q3115" s="241"/>
      <c r="R3115" s="241"/>
      <c r="S3115" s="241"/>
      <c r="T3115" s="242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3" t="s">
        <v>194</v>
      </c>
      <c r="AU3115" s="243" t="s">
        <v>84</v>
      </c>
      <c r="AV3115" s="13" t="s">
        <v>82</v>
      </c>
      <c r="AW3115" s="13" t="s">
        <v>36</v>
      </c>
      <c r="AX3115" s="13" t="s">
        <v>75</v>
      </c>
      <c r="AY3115" s="243" t="s">
        <v>183</v>
      </c>
    </row>
    <row r="3116" s="13" customFormat="1">
      <c r="A3116" s="13"/>
      <c r="B3116" s="233"/>
      <c r="C3116" s="234"/>
      <c r="D3116" s="235" t="s">
        <v>194</v>
      </c>
      <c r="E3116" s="236" t="s">
        <v>19</v>
      </c>
      <c r="F3116" s="237" t="s">
        <v>758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194</v>
      </c>
      <c r="AU3116" s="243" t="s">
        <v>84</v>
      </c>
      <c r="AV3116" s="13" t="s">
        <v>82</v>
      </c>
      <c r="AW3116" s="13" t="s">
        <v>36</v>
      </c>
      <c r="AX3116" s="13" t="s">
        <v>75</v>
      </c>
      <c r="AY3116" s="243" t="s">
        <v>183</v>
      </c>
    </row>
    <row r="3117" s="13" customFormat="1">
      <c r="A3117" s="13"/>
      <c r="B3117" s="233"/>
      <c r="C3117" s="234"/>
      <c r="D3117" s="235" t="s">
        <v>194</v>
      </c>
      <c r="E3117" s="236" t="s">
        <v>19</v>
      </c>
      <c r="F3117" s="237" t="s">
        <v>759</v>
      </c>
      <c r="G3117" s="234"/>
      <c r="H3117" s="236" t="s">
        <v>19</v>
      </c>
      <c r="I3117" s="238"/>
      <c r="J3117" s="234"/>
      <c r="K3117" s="234"/>
      <c r="L3117" s="239"/>
      <c r="M3117" s="240"/>
      <c r="N3117" s="241"/>
      <c r="O3117" s="241"/>
      <c r="P3117" s="241"/>
      <c r="Q3117" s="241"/>
      <c r="R3117" s="241"/>
      <c r="S3117" s="241"/>
      <c r="T3117" s="242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3" t="s">
        <v>194</v>
      </c>
      <c r="AU3117" s="243" t="s">
        <v>84</v>
      </c>
      <c r="AV3117" s="13" t="s">
        <v>82</v>
      </c>
      <c r="AW3117" s="13" t="s">
        <v>36</v>
      </c>
      <c r="AX3117" s="13" t="s">
        <v>75</v>
      </c>
      <c r="AY3117" s="243" t="s">
        <v>183</v>
      </c>
    </row>
    <row r="3118" s="13" customFormat="1">
      <c r="A3118" s="13"/>
      <c r="B3118" s="233"/>
      <c r="C3118" s="234"/>
      <c r="D3118" s="235" t="s">
        <v>194</v>
      </c>
      <c r="E3118" s="236" t="s">
        <v>19</v>
      </c>
      <c r="F3118" s="237" t="s">
        <v>760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194</v>
      </c>
      <c r="AU3118" s="243" t="s">
        <v>84</v>
      </c>
      <c r="AV3118" s="13" t="s">
        <v>82</v>
      </c>
      <c r="AW3118" s="13" t="s">
        <v>36</v>
      </c>
      <c r="AX3118" s="13" t="s">
        <v>75</v>
      </c>
      <c r="AY3118" s="243" t="s">
        <v>183</v>
      </c>
    </row>
    <row r="3119" s="13" customFormat="1">
      <c r="A3119" s="13"/>
      <c r="B3119" s="233"/>
      <c r="C3119" s="234"/>
      <c r="D3119" s="235" t="s">
        <v>194</v>
      </c>
      <c r="E3119" s="236" t="s">
        <v>19</v>
      </c>
      <c r="F3119" s="237" t="s">
        <v>761</v>
      </c>
      <c r="G3119" s="234"/>
      <c r="H3119" s="236" t="s">
        <v>19</v>
      </c>
      <c r="I3119" s="238"/>
      <c r="J3119" s="234"/>
      <c r="K3119" s="234"/>
      <c r="L3119" s="239"/>
      <c r="M3119" s="240"/>
      <c r="N3119" s="241"/>
      <c r="O3119" s="241"/>
      <c r="P3119" s="241"/>
      <c r="Q3119" s="241"/>
      <c r="R3119" s="241"/>
      <c r="S3119" s="241"/>
      <c r="T3119" s="242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3" t="s">
        <v>194</v>
      </c>
      <c r="AU3119" s="243" t="s">
        <v>84</v>
      </c>
      <c r="AV3119" s="13" t="s">
        <v>82</v>
      </c>
      <c r="AW3119" s="13" t="s">
        <v>36</v>
      </c>
      <c r="AX3119" s="13" t="s">
        <v>75</v>
      </c>
      <c r="AY3119" s="243" t="s">
        <v>183</v>
      </c>
    </row>
    <row r="3120" s="14" customFormat="1">
      <c r="A3120" s="14"/>
      <c r="B3120" s="244"/>
      <c r="C3120" s="245"/>
      <c r="D3120" s="235" t="s">
        <v>194</v>
      </c>
      <c r="E3120" s="246" t="s">
        <v>19</v>
      </c>
      <c r="F3120" s="247" t="s">
        <v>771</v>
      </c>
      <c r="G3120" s="245"/>
      <c r="H3120" s="248">
        <v>11.4</v>
      </c>
      <c r="I3120" s="249"/>
      <c r="J3120" s="245"/>
      <c r="K3120" s="245"/>
      <c r="L3120" s="250"/>
      <c r="M3120" s="251"/>
      <c r="N3120" s="252"/>
      <c r="O3120" s="252"/>
      <c r="P3120" s="252"/>
      <c r="Q3120" s="252"/>
      <c r="R3120" s="252"/>
      <c r="S3120" s="252"/>
      <c r="T3120" s="253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4" t="s">
        <v>194</v>
      </c>
      <c r="AU3120" s="254" t="s">
        <v>84</v>
      </c>
      <c r="AV3120" s="14" t="s">
        <v>84</v>
      </c>
      <c r="AW3120" s="14" t="s">
        <v>36</v>
      </c>
      <c r="AX3120" s="14" t="s">
        <v>75</v>
      </c>
      <c r="AY3120" s="254" t="s">
        <v>183</v>
      </c>
    </row>
    <row r="3121" s="13" customFormat="1">
      <c r="A3121" s="13"/>
      <c r="B3121" s="233"/>
      <c r="C3121" s="234"/>
      <c r="D3121" s="235" t="s">
        <v>194</v>
      </c>
      <c r="E3121" s="236" t="s">
        <v>19</v>
      </c>
      <c r="F3121" s="237" t="s">
        <v>785</v>
      </c>
      <c r="G3121" s="234"/>
      <c r="H3121" s="236" t="s">
        <v>19</v>
      </c>
      <c r="I3121" s="238"/>
      <c r="J3121" s="234"/>
      <c r="K3121" s="234"/>
      <c r="L3121" s="239"/>
      <c r="M3121" s="240"/>
      <c r="N3121" s="241"/>
      <c r="O3121" s="241"/>
      <c r="P3121" s="241"/>
      <c r="Q3121" s="241"/>
      <c r="R3121" s="241"/>
      <c r="S3121" s="241"/>
      <c r="T3121" s="242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3" t="s">
        <v>194</v>
      </c>
      <c r="AU3121" s="243" t="s">
        <v>84</v>
      </c>
      <c r="AV3121" s="13" t="s">
        <v>82</v>
      </c>
      <c r="AW3121" s="13" t="s">
        <v>36</v>
      </c>
      <c r="AX3121" s="13" t="s">
        <v>75</v>
      </c>
      <c r="AY3121" s="243" t="s">
        <v>183</v>
      </c>
    </row>
    <row r="3122" s="13" customFormat="1">
      <c r="A3122" s="13"/>
      <c r="B3122" s="233"/>
      <c r="C3122" s="234"/>
      <c r="D3122" s="235" t="s">
        <v>194</v>
      </c>
      <c r="E3122" s="236" t="s">
        <v>19</v>
      </c>
      <c r="F3122" s="237" t="s">
        <v>786</v>
      </c>
      <c r="G3122" s="234"/>
      <c r="H3122" s="236" t="s">
        <v>19</v>
      </c>
      <c r="I3122" s="238"/>
      <c r="J3122" s="234"/>
      <c r="K3122" s="234"/>
      <c r="L3122" s="239"/>
      <c r="M3122" s="240"/>
      <c r="N3122" s="241"/>
      <c r="O3122" s="241"/>
      <c r="P3122" s="241"/>
      <c r="Q3122" s="241"/>
      <c r="R3122" s="241"/>
      <c r="S3122" s="241"/>
      <c r="T3122" s="242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3" t="s">
        <v>194</v>
      </c>
      <c r="AU3122" s="243" t="s">
        <v>84</v>
      </c>
      <c r="AV3122" s="13" t="s">
        <v>82</v>
      </c>
      <c r="AW3122" s="13" t="s">
        <v>36</v>
      </c>
      <c r="AX3122" s="13" t="s">
        <v>75</v>
      </c>
      <c r="AY3122" s="243" t="s">
        <v>183</v>
      </c>
    </row>
    <row r="3123" s="13" customFormat="1">
      <c r="A3123" s="13"/>
      <c r="B3123" s="233"/>
      <c r="C3123" s="234"/>
      <c r="D3123" s="235" t="s">
        <v>194</v>
      </c>
      <c r="E3123" s="236" t="s">
        <v>19</v>
      </c>
      <c r="F3123" s="237" t="s">
        <v>787</v>
      </c>
      <c r="G3123" s="234"/>
      <c r="H3123" s="236" t="s">
        <v>19</v>
      </c>
      <c r="I3123" s="238"/>
      <c r="J3123" s="234"/>
      <c r="K3123" s="234"/>
      <c r="L3123" s="239"/>
      <c r="M3123" s="240"/>
      <c r="N3123" s="241"/>
      <c r="O3123" s="241"/>
      <c r="P3123" s="241"/>
      <c r="Q3123" s="241"/>
      <c r="R3123" s="241"/>
      <c r="S3123" s="241"/>
      <c r="T3123" s="242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3" t="s">
        <v>194</v>
      </c>
      <c r="AU3123" s="243" t="s">
        <v>84</v>
      </c>
      <c r="AV3123" s="13" t="s">
        <v>82</v>
      </c>
      <c r="AW3123" s="13" t="s">
        <v>36</v>
      </c>
      <c r="AX3123" s="13" t="s">
        <v>75</v>
      </c>
      <c r="AY3123" s="243" t="s">
        <v>183</v>
      </c>
    </row>
    <row r="3124" s="13" customFormat="1">
      <c r="A3124" s="13"/>
      <c r="B3124" s="233"/>
      <c r="C3124" s="234"/>
      <c r="D3124" s="235" t="s">
        <v>194</v>
      </c>
      <c r="E3124" s="236" t="s">
        <v>19</v>
      </c>
      <c r="F3124" s="237" t="s">
        <v>788</v>
      </c>
      <c r="G3124" s="234"/>
      <c r="H3124" s="236" t="s">
        <v>19</v>
      </c>
      <c r="I3124" s="238"/>
      <c r="J3124" s="234"/>
      <c r="K3124" s="234"/>
      <c r="L3124" s="239"/>
      <c r="M3124" s="240"/>
      <c r="N3124" s="241"/>
      <c r="O3124" s="241"/>
      <c r="P3124" s="241"/>
      <c r="Q3124" s="241"/>
      <c r="R3124" s="241"/>
      <c r="S3124" s="241"/>
      <c r="T3124" s="242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3" t="s">
        <v>194</v>
      </c>
      <c r="AU3124" s="243" t="s">
        <v>84</v>
      </c>
      <c r="AV3124" s="13" t="s">
        <v>82</v>
      </c>
      <c r="AW3124" s="13" t="s">
        <v>36</v>
      </c>
      <c r="AX3124" s="13" t="s">
        <v>75</v>
      </c>
      <c r="AY3124" s="243" t="s">
        <v>183</v>
      </c>
    </row>
    <row r="3125" s="13" customFormat="1">
      <c r="A3125" s="13"/>
      <c r="B3125" s="233"/>
      <c r="C3125" s="234"/>
      <c r="D3125" s="235" t="s">
        <v>194</v>
      </c>
      <c r="E3125" s="236" t="s">
        <v>19</v>
      </c>
      <c r="F3125" s="237" t="s">
        <v>789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194</v>
      </c>
      <c r="AU3125" s="243" t="s">
        <v>84</v>
      </c>
      <c r="AV3125" s="13" t="s">
        <v>82</v>
      </c>
      <c r="AW3125" s="13" t="s">
        <v>36</v>
      </c>
      <c r="AX3125" s="13" t="s">
        <v>75</v>
      </c>
      <c r="AY3125" s="243" t="s">
        <v>183</v>
      </c>
    </row>
    <row r="3126" s="13" customFormat="1">
      <c r="A3126" s="13"/>
      <c r="B3126" s="233"/>
      <c r="C3126" s="234"/>
      <c r="D3126" s="235" t="s">
        <v>194</v>
      </c>
      <c r="E3126" s="236" t="s">
        <v>19</v>
      </c>
      <c r="F3126" s="237" t="s">
        <v>790</v>
      </c>
      <c r="G3126" s="234"/>
      <c r="H3126" s="236" t="s">
        <v>19</v>
      </c>
      <c r="I3126" s="238"/>
      <c r="J3126" s="234"/>
      <c r="K3126" s="234"/>
      <c r="L3126" s="239"/>
      <c r="M3126" s="240"/>
      <c r="N3126" s="241"/>
      <c r="O3126" s="241"/>
      <c r="P3126" s="241"/>
      <c r="Q3126" s="241"/>
      <c r="R3126" s="241"/>
      <c r="S3126" s="241"/>
      <c r="T3126" s="242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3" t="s">
        <v>194</v>
      </c>
      <c r="AU3126" s="243" t="s">
        <v>84</v>
      </c>
      <c r="AV3126" s="13" t="s">
        <v>82</v>
      </c>
      <c r="AW3126" s="13" t="s">
        <v>36</v>
      </c>
      <c r="AX3126" s="13" t="s">
        <v>75</v>
      </c>
      <c r="AY3126" s="243" t="s">
        <v>183</v>
      </c>
    </row>
    <row r="3127" s="13" customFormat="1">
      <c r="A3127" s="13"/>
      <c r="B3127" s="233"/>
      <c r="C3127" s="234"/>
      <c r="D3127" s="235" t="s">
        <v>194</v>
      </c>
      <c r="E3127" s="236" t="s">
        <v>19</v>
      </c>
      <c r="F3127" s="237" t="s">
        <v>791</v>
      </c>
      <c r="G3127" s="234"/>
      <c r="H3127" s="236" t="s">
        <v>19</v>
      </c>
      <c r="I3127" s="238"/>
      <c r="J3127" s="234"/>
      <c r="K3127" s="234"/>
      <c r="L3127" s="239"/>
      <c r="M3127" s="240"/>
      <c r="N3127" s="241"/>
      <c r="O3127" s="241"/>
      <c r="P3127" s="241"/>
      <c r="Q3127" s="241"/>
      <c r="R3127" s="241"/>
      <c r="S3127" s="241"/>
      <c r="T3127" s="242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3" t="s">
        <v>194</v>
      </c>
      <c r="AU3127" s="243" t="s">
        <v>84</v>
      </c>
      <c r="AV3127" s="13" t="s">
        <v>82</v>
      </c>
      <c r="AW3127" s="13" t="s">
        <v>36</v>
      </c>
      <c r="AX3127" s="13" t="s">
        <v>75</v>
      </c>
      <c r="AY3127" s="243" t="s">
        <v>183</v>
      </c>
    </row>
    <row r="3128" s="13" customFormat="1">
      <c r="A3128" s="13"/>
      <c r="B3128" s="233"/>
      <c r="C3128" s="234"/>
      <c r="D3128" s="235" t="s">
        <v>194</v>
      </c>
      <c r="E3128" s="236" t="s">
        <v>19</v>
      </c>
      <c r="F3128" s="237" t="s">
        <v>761</v>
      </c>
      <c r="G3128" s="234"/>
      <c r="H3128" s="236" t="s">
        <v>19</v>
      </c>
      <c r="I3128" s="238"/>
      <c r="J3128" s="234"/>
      <c r="K3128" s="234"/>
      <c r="L3128" s="239"/>
      <c r="M3128" s="240"/>
      <c r="N3128" s="241"/>
      <c r="O3128" s="241"/>
      <c r="P3128" s="241"/>
      <c r="Q3128" s="241"/>
      <c r="R3128" s="241"/>
      <c r="S3128" s="241"/>
      <c r="T3128" s="242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3" t="s">
        <v>194</v>
      </c>
      <c r="AU3128" s="243" t="s">
        <v>84</v>
      </c>
      <c r="AV3128" s="13" t="s">
        <v>82</v>
      </c>
      <c r="AW3128" s="13" t="s">
        <v>36</v>
      </c>
      <c r="AX3128" s="13" t="s">
        <v>75</v>
      </c>
      <c r="AY3128" s="243" t="s">
        <v>183</v>
      </c>
    </row>
    <row r="3129" s="13" customFormat="1">
      <c r="A3129" s="13"/>
      <c r="B3129" s="233"/>
      <c r="C3129" s="234"/>
      <c r="D3129" s="235" t="s">
        <v>194</v>
      </c>
      <c r="E3129" s="236" t="s">
        <v>19</v>
      </c>
      <c r="F3129" s="237" t="s">
        <v>792</v>
      </c>
      <c r="G3129" s="234"/>
      <c r="H3129" s="236" t="s">
        <v>19</v>
      </c>
      <c r="I3129" s="238"/>
      <c r="J3129" s="234"/>
      <c r="K3129" s="234"/>
      <c r="L3129" s="239"/>
      <c r="M3129" s="240"/>
      <c r="N3129" s="241"/>
      <c r="O3129" s="241"/>
      <c r="P3129" s="241"/>
      <c r="Q3129" s="241"/>
      <c r="R3129" s="241"/>
      <c r="S3129" s="241"/>
      <c r="T3129" s="242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3" t="s">
        <v>194</v>
      </c>
      <c r="AU3129" s="243" t="s">
        <v>84</v>
      </c>
      <c r="AV3129" s="13" t="s">
        <v>82</v>
      </c>
      <c r="AW3129" s="13" t="s">
        <v>36</v>
      </c>
      <c r="AX3129" s="13" t="s">
        <v>75</v>
      </c>
      <c r="AY3129" s="243" t="s">
        <v>183</v>
      </c>
    </row>
    <row r="3130" s="14" customFormat="1">
      <c r="A3130" s="14"/>
      <c r="B3130" s="244"/>
      <c r="C3130" s="245"/>
      <c r="D3130" s="235" t="s">
        <v>194</v>
      </c>
      <c r="E3130" s="246" t="s">
        <v>19</v>
      </c>
      <c r="F3130" s="247" t="s">
        <v>793</v>
      </c>
      <c r="G3130" s="245"/>
      <c r="H3130" s="248">
        <v>31.800000000000001</v>
      </c>
      <c r="I3130" s="249"/>
      <c r="J3130" s="245"/>
      <c r="K3130" s="245"/>
      <c r="L3130" s="250"/>
      <c r="M3130" s="251"/>
      <c r="N3130" s="252"/>
      <c r="O3130" s="252"/>
      <c r="P3130" s="252"/>
      <c r="Q3130" s="252"/>
      <c r="R3130" s="252"/>
      <c r="S3130" s="252"/>
      <c r="T3130" s="253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4" t="s">
        <v>194</v>
      </c>
      <c r="AU3130" s="254" t="s">
        <v>84</v>
      </c>
      <c r="AV3130" s="14" t="s">
        <v>84</v>
      </c>
      <c r="AW3130" s="14" t="s">
        <v>36</v>
      </c>
      <c r="AX3130" s="14" t="s">
        <v>75</v>
      </c>
      <c r="AY3130" s="254" t="s">
        <v>183</v>
      </c>
    </row>
    <row r="3131" s="16" customFormat="1">
      <c r="A3131" s="16"/>
      <c r="B3131" s="287"/>
      <c r="C3131" s="288"/>
      <c r="D3131" s="235" t="s">
        <v>194</v>
      </c>
      <c r="E3131" s="289" t="s">
        <v>19</v>
      </c>
      <c r="F3131" s="290" t="s">
        <v>794</v>
      </c>
      <c r="G3131" s="288"/>
      <c r="H3131" s="291">
        <v>84.730000000000004</v>
      </c>
      <c r="I3131" s="292"/>
      <c r="J3131" s="288"/>
      <c r="K3131" s="288"/>
      <c r="L3131" s="293"/>
      <c r="M3131" s="294"/>
      <c r="N3131" s="295"/>
      <c r="O3131" s="295"/>
      <c r="P3131" s="295"/>
      <c r="Q3131" s="295"/>
      <c r="R3131" s="295"/>
      <c r="S3131" s="295"/>
      <c r="T3131" s="29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T3131" s="297" t="s">
        <v>194</v>
      </c>
      <c r="AU3131" s="297" t="s">
        <v>84</v>
      </c>
      <c r="AV3131" s="16" t="s">
        <v>114</v>
      </c>
      <c r="AW3131" s="16" t="s">
        <v>36</v>
      </c>
      <c r="AX3131" s="16" t="s">
        <v>75</v>
      </c>
      <c r="AY3131" s="297" t="s">
        <v>183</v>
      </c>
    </row>
    <row r="3132" s="13" customFormat="1">
      <c r="A3132" s="13"/>
      <c r="B3132" s="233"/>
      <c r="C3132" s="234"/>
      <c r="D3132" s="235" t="s">
        <v>194</v>
      </c>
      <c r="E3132" s="236" t="s">
        <v>19</v>
      </c>
      <c r="F3132" s="237" t="s">
        <v>795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194</v>
      </c>
      <c r="AU3132" s="243" t="s">
        <v>84</v>
      </c>
      <c r="AV3132" s="13" t="s">
        <v>82</v>
      </c>
      <c r="AW3132" s="13" t="s">
        <v>36</v>
      </c>
      <c r="AX3132" s="13" t="s">
        <v>75</v>
      </c>
      <c r="AY3132" s="243" t="s">
        <v>183</v>
      </c>
    </row>
    <row r="3133" s="13" customFormat="1">
      <c r="A3133" s="13"/>
      <c r="B3133" s="233"/>
      <c r="C3133" s="234"/>
      <c r="D3133" s="235" t="s">
        <v>194</v>
      </c>
      <c r="E3133" s="236" t="s">
        <v>19</v>
      </c>
      <c r="F3133" s="237" t="s">
        <v>796</v>
      </c>
      <c r="G3133" s="234"/>
      <c r="H3133" s="236" t="s">
        <v>19</v>
      </c>
      <c r="I3133" s="238"/>
      <c r="J3133" s="234"/>
      <c r="K3133" s="234"/>
      <c r="L3133" s="239"/>
      <c r="M3133" s="240"/>
      <c r="N3133" s="241"/>
      <c r="O3133" s="241"/>
      <c r="P3133" s="241"/>
      <c r="Q3133" s="241"/>
      <c r="R3133" s="241"/>
      <c r="S3133" s="241"/>
      <c r="T3133" s="242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3" t="s">
        <v>194</v>
      </c>
      <c r="AU3133" s="243" t="s">
        <v>84</v>
      </c>
      <c r="AV3133" s="13" t="s">
        <v>82</v>
      </c>
      <c r="AW3133" s="13" t="s">
        <v>36</v>
      </c>
      <c r="AX3133" s="13" t="s">
        <v>75</v>
      </c>
      <c r="AY3133" s="243" t="s">
        <v>183</v>
      </c>
    </row>
    <row r="3134" s="13" customFormat="1">
      <c r="A3134" s="13"/>
      <c r="B3134" s="233"/>
      <c r="C3134" s="234"/>
      <c r="D3134" s="235" t="s">
        <v>194</v>
      </c>
      <c r="E3134" s="236" t="s">
        <v>19</v>
      </c>
      <c r="F3134" s="237" t="s">
        <v>797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194</v>
      </c>
      <c r="AU3134" s="243" t="s">
        <v>84</v>
      </c>
      <c r="AV3134" s="13" t="s">
        <v>82</v>
      </c>
      <c r="AW3134" s="13" t="s">
        <v>36</v>
      </c>
      <c r="AX3134" s="13" t="s">
        <v>75</v>
      </c>
      <c r="AY3134" s="243" t="s">
        <v>183</v>
      </c>
    </row>
    <row r="3135" s="13" customFormat="1">
      <c r="A3135" s="13"/>
      <c r="B3135" s="233"/>
      <c r="C3135" s="234"/>
      <c r="D3135" s="235" t="s">
        <v>194</v>
      </c>
      <c r="E3135" s="236" t="s">
        <v>19</v>
      </c>
      <c r="F3135" s="237" t="s">
        <v>761</v>
      </c>
      <c r="G3135" s="234"/>
      <c r="H3135" s="236" t="s">
        <v>19</v>
      </c>
      <c r="I3135" s="238"/>
      <c r="J3135" s="234"/>
      <c r="K3135" s="234"/>
      <c r="L3135" s="239"/>
      <c r="M3135" s="240"/>
      <c r="N3135" s="241"/>
      <c r="O3135" s="241"/>
      <c r="P3135" s="241"/>
      <c r="Q3135" s="241"/>
      <c r="R3135" s="241"/>
      <c r="S3135" s="241"/>
      <c r="T3135" s="242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3" t="s">
        <v>194</v>
      </c>
      <c r="AU3135" s="243" t="s">
        <v>84</v>
      </c>
      <c r="AV3135" s="13" t="s">
        <v>82</v>
      </c>
      <c r="AW3135" s="13" t="s">
        <v>36</v>
      </c>
      <c r="AX3135" s="13" t="s">
        <v>75</v>
      </c>
      <c r="AY3135" s="243" t="s">
        <v>183</v>
      </c>
    </row>
    <row r="3136" s="13" customFormat="1">
      <c r="A3136" s="13"/>
      <c r="B3136" s="233"/>
      <c r="C3136" s="234"/>
      <c r="D3136" s="235" t="s">
        <v>194</v>
      </c>
      <c r="E3136" s="236" t="s">
        <v>19</v>
      </c>
      <c r="F3136" s="237" t="s">
        <v>760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194</v>
      </c>
      <c r="AU3136" s="243" t="s">
        <v>84</v>
      </c>
      <c r="AV3136" s="13" t="s">
        <v>82</v>
      </c>
      <c r="AW3136" s="13" t="s">
        <v>36</v>
      </c>
      <c r="AX3136" s="13" t="s">
        <v>75</v>
      </c>
      <c r="AY3136" s="243" t="s">
        <v>183</v>
      </c>
    </row>
    <row r="3137" s="13" customFormat="1">
      <c r="A3137" s="13"/>
      <c r="B3137" s="233"/>
      <c r="C3137" s="234"/>
      <c r="D3137" s="235" t="s">
        <v>194</v>
      </c>
      <c r="E3137" s="236" t="s">
        <v>19</v>
      </c>
      <c r="F3137" s="237" t="s">
        <v>759</v>
      </c>
      <c r="G3137" s="234"/>
      <c r="H3137" s="236" t="s">
        <v>19</v>
      </c>
      <c r="I3137" s="238"/>
      <c r="J3137" s="234"/>
      <c r="K3137" s="234"/>
      <c r="L3137" s="239"/>
      <c r="M3137" s="240"/>
      <c r="N3137" s="241"/>
      <c r="O3137" s="241"/>
      <c r="P3137" s="241"/>
      <c r="Q3137" s="241"/>
      <c r="R3137" s="241"/>
      <c r="S3137" s="241"/>
      <c r="T3137" s="242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3" t="s">
        <v>194</v>
      </c>
      <c r="AU3137" s="243" t="s">
        <v>84</v>
      </c>
      <c r="AV3137" s="13" t="s">
        <v>82</v>
      </c>
      <c r="AW3137" s="13" t="s">
        <v>36</v>
      </c>
      <c r="AX3137" s="13" t="s">
        <v>75</v>
      </c>
      <c r="AY3137" s="243" t="s">
        <v>183</v>
      </c>
    </row>
    <row r="3138" s="13" customFormat="1">
      <c r="A3138" s="13"/>
      <c r="B3138" s="233"/>
      <c r="C3138" s="234"/>
      <c r="D3138" s="235" t="s">
        <v>194</v>
      </c>
      <c r="E3138" s="236" t="s">
        <v>19</v>
      </c>
      <c r="F3138" s="237" t="s">
        <v>798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194</v>
      </c>
      <c r="AU3138" s="243" t="s">
        <v>84</v>
      </c>
      <c r="AV3138" s="13" t="s">
        <v>82</v>
      </c>
      <c r="AW3138" s="13" t="s">
        <v>36</v>
      </c>
      <c r="AX3138" s="13" t="s">
        <v>75</v>
      </c>
      <c r="AY3138" s="243" t="s">
        <v>183</v>
      </c>
    </row>
    <row r="3139" s="13" customFormat="1">
      <c r="A3139" s="13"/>
      <c r="B3139" s="233"/>
      <c r="C3139" s="234"/>
      <c r="D3139" s="235" t="s">
        <v>194</v>
      </c>
      <c r="E3139" s="236" t="s">
        <v>19</v>
      </c>
      <c r="F3139" s="237" t="s">
        <v>759</v>
      </c>
      <c r="G3139" s="234"/>
      <c r="H3139" s="236" t="s">
        <v>19</v>
      </c>
      <c r="I3139" s="238"/>
      <c r="J3139" s="234"/>
      <c r="K3139" s="234"/>
      <c r="L3139" s="239"/>
      <c r="M3139" s="240"/>
      <c r="N3139" s="241"/>
      <c r="O3139" s="241"/>
      <c r="P3139" s="241"/>
      <c r="Q3139" s="241"/>
      <c r="R3139" s="241"/>
      <c r="S3139" s="241"/>
      <c r="T3139" s="242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3" t="s">
        <v>194</v>
      </c>
      <c r="AU3139" s="243" t="s">
        <v>84</v>
      </c>
      <c r="AV3139" s="13" t="s">
        <v>82</v>
      </c>
      <c r="AW3139" s="13" t="s">
        <v>36</v>
      </c>
      <c r="AX3139" s="13" t="s">
        <v>75</v>
      </c>
      <c r="AY3139" s="243" t="s">
        <v>183</v>
      </c>
    </row>
    <row r="3140" s="13" customFormat="1">
      <c r="A3140" s="13"/>
      <c r="B3140" s="233"/>
      <c r="C3140" s="234"/>
      <c r="D3140" s="235" t="s">
        <v>194</v>
      </c>
      <c r="E3140" s="236" t="s">
        <v>19</v>
      </c>
      <c r="F3140" s="237" t="s">
        <v>760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194</v>
      </c>
      <c r="AU3140" s="243" t="s">
        <v>84</v>
      </c>
      <c r="AV3140" s="13" t="s">
        <v>82</v>
      </c>
      <c r="AW3140" s="13" t="s">
        <v>36</v>
      </c>
      <c r="AX3140" s="13" t="s">
        <v>75</v>
      </c>
      <c r="AY3140" s="243" t="s">
        <v>183</v>
      </c>
    </row>
    <row r="3141" s="13" customFormat="1">
      <c r="A3141" s="13"/>
      <c r="B3141" s="233"/>
      <c r="C3141" s="234"/>
      <c r="D3141" s="235" t="s">
        <v>194</v>
      </c>
      <c r="E3141" s="236" t="s">
        <v>19</v>
      </c>
      <c r="F3141" s="237" t="s">
        <v>761</v>
      </c>
      <c r="G3141" s="234"/>
      <c r="H3141" s="236" t="s">
        <v>19</v>
      </c>
      <c r="I3141" s="238"/>
      <c r="J3141" s="234"/>
      <c r="K3141" s="234"/>
      <c r="L3141" s="239"/>
      <c r="M3141" s="240"/>
      <c r="N3141" s="241"/>
      <c r="O3141" s="241"/>
      <c r="P3141" s="241"/>
      <c r="Q3141" s="241"/>
      <c r="R3141" s="241"/>
      <c r="S3141" s="241"/>
      <c r="T3141" s="242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3" t="s">
        <v>194</v>
      </c>
      <c r="AU3141" s="243" t="s">
        <v>84</v>
      </c>
      <c r="AV3141" s="13" t="s">
        <v>82</v>
      </c>
      <c r="AW3141" s="13" t="s">
        <v>36</v>
      </c>
      <c r="AX3141" s="13" t="s">
        <v>75</v>
      </c>
      <c r="AY3141" s="243" t="s">
        <v>183</v>
      </c>
    </row>
    <row r="3142" s="13" customFormat="1">
      <c r="A3142" s="13"/>
      <c r="B3142" s="233"/>
      <c r="C3142" s="234"/>
      <c r="D3142" s="235" t="s">
        <v>194</v>
      </c>
      <c r="E3142" s="236" t="s">
        <v>19</v>
      </c>
      <c r="F3142" s="237" t="s">
        <v>799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194</v>
      </c>
      <c r="AU3142" s="243" t="s">
        <v>84</v>
      </c>
      <c r="AV3142" s="13" t="s">
        <v>82</v>
      </c>
      <c r="AW3142" s="13" t="s">
        <v>36</v>
      </c>
      <c r="AX3142" s="13" t="s">
        <v>75</v>
      </c>
      <c r="AY3142" s="243" t="s">
        <v>183</v>
      </c>
    </row>
    <row r="3143" s="14" customFormat="1">
      <c r="A3143" s="14"/>
      <c r="B3143" s="244"/>
      <c r="C3143" s="245"/>
      <c r="D3143" s="235" t="s">
        <v>194</v>
      </c>
      <c r="E3143" s="246" t="s">
        <v>19</v>
      </c>
      <c r="F3143" s="247" t="s">
        <v>800</v>
      </c>
      <c r="G3143" s="245"/>
      <c r="H3143" s="248">
        <v>4.8239999999999998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194</v>
      </c>
      <c r="AU3143" s="254" t="s">
        <v>84</v>
      </c>
      <c r="AV3143" s="14" t="s">
        <v>84</v>
      </c>
      <c r="AW3143" s="14" t="s">
        <v>36</v>
      </c>
      <c r="AX3143" s="14" t="s">
        <v>75</v>
      </c>
      <c r="AY3143" s="254" t="s">
        <v>183</v>
      </c>
    </row>
    <row r="3144" s="14" customFormat="1">
      <c r="A3144" s="14"/>
      <c r="B3144" s="244"/>
      <c r="C3144" s="245"/>
      <c r="D3144" s="235" t="s">
        <v>194</v>
      </c>
      <c r="E3144" s="246" t="s">
        <v>19</v>
      </c>
      <c r="F3144" s="247" t="s">
        <v>801</v>
      </c>
      <c r="G3144" s="245"/>
      <c r="H3144" s="248">
        <v>9.4399999999999995</v>
      </c>
      <c r="I3144" s="249"/>
      <c r="J3144" s="245"/>
      <c r="K3144" s="245"/>
      <c r="L3144" s="250"/>
      <c r="M3144" s="251"/>
      <c r="N3144" s="252"/>
      <c r="O3144" s="252"/>
      <c r="P3144" s="252"/>
      <c r="Q3144" s="252"/>
      <c r="R3144" s="252"/>
      <c r="S3144" s="252"/>
      <c r="T3144" s="253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4" t="s">
        <v>194</v>
      </c>
      <c r="AU3144" s="254" t="s">
        <v>84</v>
      </c>
      <c r="AV3144" s="14" t="s">
        <v>84</v>
      </c>
      <c r="AW3144" s="14" t="s">
        <v>36</v>
      </c>
      <c r="AX3144" s="14" t="s">
        <v>75</v>
      </c>
      <c r="AY3144" s="254" t="s">
        <v>183</v>
      </c>
    </row>
    <row r="3145" s="14" customFormat="1">
      <c r="A3145" s="14"/>
      <c r="B3145" s="244"/>
      <c r="C3145" s="245"/>
      <c r="D3145" s="235" t="s">
        <v>194</v>
      </c>
      <c r="E3145" s="246" t="s">
        <v>19</v>
      </c>
      <c r="F3145" s="247" t="s">
        <v>802</v>
      </c>
      <c r="G3145" s="245"/>
      <c r="H3145" s="248">
        <v>6.4800000000000004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194</v>
      </c>
      <c r="AU3145" s="254" t="s">
        <v>84</v>
      </c>
      <c r="AV3145" s="14" t="s">
        <v>84</v>
      </c>
      <c r="AW3145" s="14" t="s">
        <v>36</v>
      </c>
      <c r="AX3145" s="14" t="s">
        <v>75</v>
      </c>
      <c r="AY3145" s="254" t="s">
        <v>183</v>
      </c>
    </row>
    <row r="3146" s="14" customFormat="1">
      <c r="A3146" s="14"/>
      <c r="B3146" s="244"/>
      <c r="C3146" s="245"/>
      <c r="D3146" s="235" t="s">
        <v>194</v>
      </c>
      <c r="E3146" s="246" t="s">
        <v>19</v>
      </c>
      <c r="F3146" s="247" t="s">
        <v>803</v>
      </c>
      <c r="G3146" s="245"/>
      <c r="H3146" s="248">
        <v>5.5350000000000001</v>
      </c>
      <c r="I3146" s="249"/>
      <c r="J3146" s="245"/>
      <c r="K3146" s="245"/>
      <c r="L3146" s="250"/>
      <c r="M3146" s="251"/>
      <c r="N3146" s="252"/>
      <c r="O3146" s="252"/>
      <c r="P3146" s="252"/>
      <c r="Q3146" s="252"/>
      <c r="R3146" s="252"/>
      <c r="S3146" s="252"/>
      <c r="T3146" s="253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4" t="s">
        <v>194</v>
      </c>
      <c r="AU3146" s="254" t="s">
        <v>84</v>
      </c>
      <c r="AV3146" s="14" t="s">
        <v>84</v>
      </c>
      <c r="AW3146" s="14" t="s">
        <v>36</v>
      </c>
      <c r="AX3146" s="14" t="s">
        <v>75</v>
      </c>
      <c r="AY3146" s="254" t="s">
        <v>183</v>
      </c>
    </row>
    <row r="3147" s="16" customFormat="1">
      <c r="A3147" s="16"/>
      <c r="B3147" s="287"/>
      <c r="C3147" s="288"/>
      <c r="D3147" s="235" t="s">
        <v>194</v>
      </c>
      <c r="E3147" s="289" t="s">
        <v>19</v>
      </c>
      <c r="F3147" s="290" t="s">
        <v>794</v>
      </c>
      <c r="G3147" s="288"/>
      <c r="H3147" s="291">
        <v>26.279</v>
      </c>
      <c r="I3147" s="292"/>
      <c r="J3147" s="288"/>
      <c r="K3147" s="288"/>
      <c r="L3147" s="293"/>
      <c r="M3147" s="294"/>
      <c r="N3147" s="295"/>
      <c r="O3147" s="295"/>
      <c r="P3147" s="295"/>
      <c r="Q3147" s="295"/>
      <c r="R3147" s="295"/>
      <c r="S3147" s="295"/>
      <c r="T3147" s="29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T3147" s="297" t="s">
        <v>194</v>
      </c>
      <c r="AU3147" s="297" t="s">
        <v>84</v>
      </c>
      <c r="AV3147" s="16" t="s">
        <v>114</v>
      </c>
      <c r="AW3147" s="16" t="s">
        <v>36</v>
      </c>
      <c r="AX3147" s="16" t="s">
        <v>75</v>
      </c>
      <c r="AY3147" s="297" t="s">
        <v>183</v>
      </c>
    </row>
    <row r="3148" s="13" customFormat="1">
      <c r="A3148" s="13"/>
      <c r="B3148" s="233"/>
      <c r="C3148" s="234"/>
      <c r="D3148" s="235" t="s">
        <v>194</v>
      </c>
      <c r="E3148" s="236" t="s">
        <v>19</v>
      </c>
      <c r="F3148" s="237" t="s">
        <v>3063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194</v>
      </c>
      <c r="AU3148" s="243" t="s">
        <v>84</v>
      </c>
      <c r="AV3148" s="13" t="s">
        <v>82</v>
      </c>
      <c r="AW3148" s="13" t="s">
        <v>36</v>
      </c>
      <c r="AX3148" s="13" t="s">
        <v>75</v>
      </c>
      <c r="AY3148" s="243" t="s">
        <v>183</v>
      </c>
    </row>
    <row r="3149" s="13" customFormat="1">
      <c r="A3149" s="13"/>
      <c r="B3149" s="233"/>
      <c r="C3149" s="234"/>
      <c r="D3149" s="235" t="s">
        <v>194</v>
      </c>
      <c r="E3149" s="236" t="s">
        <v>19</v>
      </c>
      <c r="F3149" s="237" t="s">
        <v>1561</v>
      </c>
      <c r="G3149" s="234"/>
      <c r="H3149" s="236" t="s">
        <v>19</v>
      </c>
      <c r="I3149" s="238"/>
      <c r="J3149" s="234"/>
      <c r="K3149" s="234"/>
      <c r="L3149" s="239"/>
      <c r="M3149" s="240"/>
      <c r="N3149" s="241"/>
      <c r="O3149" s="241"/>
      <c r="P3149" s="241"/>
      <c r="Q3149" s="241"/>
      <c r="R3149" s="241"/>
      <c r="S3149" s="241"/>
      <c r="T3149" s="242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3" t="s">
        <v>194</v>
      </c>
      <c r="AU3149" s="243" t="s">
        <v>84</v>
      </c>
      <c r="AV3149" s="13" t="s">
        <v>82</v>
      </c>
      <c r="AW3149" s="13" t="s">
        <v>36</v>
      </c>
      <c r="AX3149" s="13" t="s">
        <v>75</v>
      </c>
      <c r="AY3149" s="243" t="s">
        <v>183</v>
      </c>
    </row>
    <row r="3150" s="14" customFormat="1">
      <c r="A3150" s="14"/>
      <c r="B3150" s="244"/>
      <c r="C3150" s="245"/>
      <c r="D3150" s="235" t="s">
        <v>194</v>
      </c>
      <c r="E3150" s="246" t="s">
        <v>19</v>
      </c>
      <c r="F3150" s="247" t="s">
        <v>3064</v>
      </c>
      <c r="G3150" s="245"/>
      <c r="H3150" s="248">
        <v>10.5</v>
      </c>
      <c r="I3150" s="249"/>
      <c r="J3150" s="245"/>
      <c r="K3150" s="245"/>
      <c r="L3150" s="250"/>
      <c r="M3150" s="251"/>
      <c r="N3150" s="252"/>
      <c r="O3150" s="252"/>
      <c r="P3150" s="252"/>
      <c r="Q3150" s="252"/>
      <c r="R3150" s="252"/>
      <c r="S3150" s="252"/>
      <c r="T3150" s="253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4" t="s">
        <v>194</v>
      </c>
      <c r="AU3150" s="254" t="s">
        <v>84</v>
      </c>
      <c r="AV3150" s="14" t="s">
        <v>84</v>
      </c>
      <c r="AW3150" s="14" t="s">
        <v>36</v>
      </c>
      <c r="AX3150" s="14" t="s">
        <v>75</v>
      </c>
      <c r="AY3150" s="254" t="s">
        <v>183</v>
      </c>
    </row>
    <row r="3151" s="14" customFormat="1">
      <c r="A3151" s="14"/>
      <c r="B3151" s="244"/>
      <c r="C3151" s="245"/>
      <c r="D3151" s="235" t="s">
        <v>194</v>
      </c>
      <c r="E3151" s="246" t="s">
        <v>19</v>
      </c>
      <c r="F3151" s="247" t="s">
        <v>3065</v>
      </c>
      <c r="G3151" s="245"/>
      <c r="H3151" s="248">
        <v>5.1799999999999997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194</v>
      </c>
      <c r="AU3151" s="254" t="s">
        <v>84</v>
      </c>
      <c r="AV3151" s="14" t="s">
        <v>84</v>
      </c>
      <c r="AW3151" s="14" t="s">
        <v>36</v>
      </c>
      <c r="AX3151" s="14" t="s">
        <v>75</v>
      </c>
      <c r="AY3151" s="254" t="s">
        <v>183</v>
      </c>
    </row>
    <row r="3152" s="13" customFormat="1">
      <c r="A3152" s="13"/>
      <c r="B3152" s="233"/>
      <c r="C3152" s="234"/>
      <c r="D3152" s="235" t="s">
        <v>194</v>
      </c>
      <c r="E3152" s="236" t="s">
        <v>19</v>
      </c>
      <c r="F3152" s="237" t="s">
        <v>1564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194</v>
      </c>
      <c r="AU3152" s="243" t="s">
        <v>84</v>
      </c>
      <c r="AV3152" s="13" t="s">
        <v>82</v>
      </c>
      <c r="AW3152" s="13" t="s">
        <v>36</v>
      </c>
      <c r="AX3152" s="13" t="s">
        <v>75</v>
      </c>
      <c r="AY3152" s="243" t="s">
        <v>183</v>
      </c>
    </row>
    <row r="3153" s="14" customFormat="1">
      <c r="A3153" s="14"/>
      <c r="B3153" s="244"/>
      <c r="C3153" s="245"/>
      <c r="D3153" s="235" t="s">
        <v>194</v>
      </c>
      <c r="E3153" s="246" t="s">
        <v>19</v>
      </c>
      <c r="F3153" s="247" t="s">
        <v>3066</v>
      </c>
      <c r="G3153" s="245"/>
      <c r="H3153" s="248">
        <v>6.3209999999999997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194</v>
      </c>
      <c r="AU3153" s="254" t="s">
        <v>84</v>
      </c>
      <c r="AV3153" s="14" t="s">
        <v>84</v>
      </c>
      <c r="AW3153" s="14" t="s">
        <v>36</v>
      </c>
      <c r="AX3153" s="14" t="s">
        <v>75</v>
      </c>
      <c r="AY3153" s="254" t="s">
        <v>183</v>
      </c>
    </row>
    <row r="3154" s="13" customFormat="1">
      <c r="A3154" s="13"/>
      <c r="B3154" s="233"/>
      <c r="C3154" s="234"/>
      <c r="D3154" s="235" t="s">
        <v>194</v>
      </c>
      <c r="E3154" s="236" t="s">
        <v>19</v>
      </c>
      <c r="F3154" s="237" t="s">
        <v>1566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194</v>
      </c>
      <c r="AU3154" s="243" t="s">
        <v>84</v>
      </c>
      <c r="AV3154" s="13" t="s">
        <v>82</v>
      </c>
      <c r="AW3154" s="13" t="s">
        <v>36</v>
      </c>
      <c r="AX3154" s="13" t="s">
        <v>75</v>
      </c>
      <c r="AY3154" s="243" t="s">
        <v>183</v>
      </c>
    </row>
    <row r="3155" s="14" customFormat="1">
      <c r="A3155" s="14"/>
      <c r="B3155" s="244"/>
      <c r="C3155" s="245"/>
      <c r="D3155" s="235" t="s">
        <v>194</v>
      </c>
      <c r="E3155" s="246" t="s">
        <v>19</v>
      </c>
      <c r="F3155" s="247" t="s">
        <v>3067</v>
      </c>
      <c r="G3155" s="245"/>
      <c r="H3155" s="248">
        <v>6.5800000000000001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194</v>
      </c>
      <c r="AU3155" s="254" t="s">
        <v>84</v>
      </c>
      <c r="AV3155" s="14" t="s">
        <v>84</v>
      </c>
      <c r="AW3155" s="14" t="s">
        <v>36</v>
      </c>
      <c r="AX3155" s="14" t="s">
        <v>75</v>
      </c>
      <c r="AY3155" s="254" t="s">
        <v>183</v>
      </c>
    </row>
    <row r="3156" s="13" customFormat="1">
      <c r="A3156" s="13"/>
      <c r="B3156" s="233"/>
      <c r="C3156" s="234"/>
      <c r="D3156" s="235" t="s">
        <v>194</v>
      </c>
      <c r="E3156" s="236" t="s">
        <v>19</v>
      </c>
      <c r="F3156" s="237" t="s">
        <v>1568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194</v>
      </c>
      <c r="AU3156" s="243" t="s">
        <v>84</v>
      </c>
      <c r="AV3156" s="13" t="s">
        <v>82</v>
      </c>
      <c r="AW3156" s="13" t="s">
        <v>36</v>
      </c>
      <c r="AX3156" s="13" t="s">
        <v>75</v>
      </c>
      <c r="AY3156" s="243" t="s">
        <v>183</v>
      </c>
    </row>
    <row r="3157" s="14" customFormat="1">
      <c r="A3157" s="14"/>
      <c r="B3157" s="244"/>
      <c r="C3157" s="245"/>
      <c r="D3157" s="235" t="s">
        <v>194</v>
      </c>
      <c r="E3157" s="246" t="s">
        <v>19</v>
      </c>
      <c r="F3157" s="247" t="s">
        <v>3068</v>
      </c>
      <c r="G3157" s="245"/>
      <c r="H3157" s="248">
        <v>4.6900000000000004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194</v>
      </c>
      <c r="AU3157" s="254" t="s">
        <v>84</v>
      </c>
      <c r="AV3157" s="14" t="s">
        <v>84</v>
      </c>
      <c r="AW3157" s="14" t="s">
        <v>36</v>
      </c>
      <c r="AX3157" s="14" t="s">
        <v>75</v>
      </c>
      <c r="AY3157" s="254" t="s">
        <v>183</v>
      </c>
    </row>
    <row r="3158" s="13" customFormat="1">
      <c r="A3158" s="13"/>
      <c r="B3158" s="233"/>
      <c r="C3158" s="234"/>
      <c r="D3158" s="235" t="s">
        <v>194</v>
      </c>
      <c r="E3158" s="236" t="s">
        <v>19</v>
      </c>
      <c r="F3158" s="237" t="s">
        <v>1570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194</v>
      </c>
      <c r="AU3158" s="243" t="s">
        <v>84</v>
      </c>
      <c r="AV3158" s="13" t="s">
        <v>82</v>
      </c>
      <c r="AW3158" s="13" t="s">
        <v>36</v>
      </c>
      <c r="AX3158" s="13" t="s">
        <v>75</v>
      </c>
      <c r="AY3158" s="243" t="s">
        <v>183</v>
      </c>
    </row>
    <row r="3159" s="14" customFormat="1">
      <c r="A3159" s="14"/>
      <c r="B3159" s="244"/>
      <c r="C3159" s="245"/>
      <c r="D3159" s="235" t="s">
        <v>194</v>
      </c>
      <c r="E3159" s="246" t="s">
        <v>19</v>
      </c>
      <c r="F3159" s="247" t="s">
        <v>3069</v>
      </c>
      <c r="G3159" s="245"/>
      <c r="H3159" s="248">
        <v>5.1100000000000003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194</v>
      </c>
      <c r="AU3159" s="254" t="s">
        <v>84</v>
      </c>
      <c r="AV3159" s="14" t="s">
        <v>84</v>
      </c>
      <c r="AW3159" s="14" t="s">
        <v>36</v>
      </c>
      <c r="AX3159" s="14" t="s">
        <v>75</v>
      </c>
      <c r="AY3159" s="254" t="s">
        <v>183</v>
      </c>
    </row>
    <row r="3160" s="16" customFormat="1">
      <c r="A3160" s="16"/>
      <c r="B3160" s="287"/>
      <c r="C3160" s="288"/>
      <c r="D3160" s="235" t="s">
        <v>194</v>
      </c>
      <c r="E3160" s="289" t="s">
        <v>19</v>
      </c>
      <c r="F3160" s="290" t="s">
        <v>794</v>
      </c>
      <c r="G3160" s="288"/>
      <c r="H3160" s="291">
        <v>38.380999999999993</v>
      </c>
      <c r="I3160" s="292"/>
      <c r="J3160" s="288"/>
      <c r="K3160" s="288"/>
      <c r="L3160" s="293"/>
      <c r="M3160" s="294"/>
      <c r="N3160" s="295"/>
      <c r="O3160" s="295"/>
      <c r="P3160" s="295"/>
      <c r="Q3160" s="295"/>
      <c r="R3160" s="295"/>
      <c r="S3160" s="295"/>
      <c r="T3160" s="29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T3160" s="297" t="s">
        <v>194</v>
      </c>
      <c r="AU3160" s="297" t="s">
        <v>84</v>
      </c>
      <c r="AV3160" s="16" t="s">
        <v>114</v>
      </c>
      <c r="AW3160" s="16" t="s">
        <v>36</v>
      </c>
      <c r="AX3160" s="16" t="s">
        <v>75</v>
      </c>
      <c r="AY3160" s="297" t="s">
        <v>183</v>
      </c>
    </row>
    <row r="3161" s="13" customFormat="1">
      <c r="A3161" s="13"/>
      <c r="B3161" s="233"/>
      <c r="C3161" s="234"/>
      <c r="D3161" s="235" t="s">
        <v>194</v>
      </c>
      <c r="E3161" s="236" t="s">
        <v>19</v>
      </c>
      <c r="F3161" s="237" t="s">
        <v>2088</v>
      </c>
      <c r="G3161" s="234"/>
      <c r="H3161" s="236" t="s">
        <v>19</v>
      </c>
      <c r="I3161" s="238"/>
      <c r="J3161" s="234"/>
      <c r="K3161" s="234"/>
      <c r="L3161" s="239"/>
      <c r="M3161" s="240"/>
      <c r="N3161" s="241"/>
      <c r="O3161" s="241"/>
      <c r="P3161" s="241"/>
      <c r="Q3161" s="241"/>
      <c r="R3161" s="241"/>
      <c r="S3161" s="241"/>
      <c r="T3161" s="242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3" t="s">
        <v>194</v>
      </c>
      <c r="AU3161" s="243" t="s">
        <v>84</v>
      </c>
      <c r="AV3161" s="13" t="s">
        <v>82</v>
      </c>
      <c r="AW3161" s="13" t="s">
        <v>36</v>
      </c>
      <c r="AX3161" s="13" t="s">
        <v>75</v>
      </c>
      <c r="AY3161" s="243" t="s">
        <v>183</v>
      </c>
    </row>
    <row r="3162" s="13" customFormat="1">
      <c r="A3162" s="13"/>
      <c r="B3162" s="233"/>
      <c r="C3162" s="234"/>
      <c r="D3162" s="235" t="s">
        <v>194</v>
      </c>
      <c r="E3162" s="236" t="s">
        <v>19</v>
      </c>
      <c r="F3162" s="237" t="s">
        <v>2073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194</v>
      </c>
      <c r="AU3162" s="243" t="s">
        <v>84</v>
      </c>
      <c r="AV3162" s="13" t="s">
        <v>82</v>
      </c>
      <c r="AW3162" s="13" t="s">
        <v>36</v>
      </c>
      <c r="AX3162" s="13" t="s">
        <v>75</v>
      </c>
      <c r="AY3162" s="243" t="s">
        <v>183</v>
      </c>
    </row>
    <row r="3163" s="13" customFormat="1">
      <c r="A3163" s="13"/>
      <c r="B3163" s="233"/>
      <c r="C3163" s="234"/>
      <c r="D3163" s="235" t="s">
        <v>194</v>
      </c>
      <c r="E3163" s="236" t="s">
        <v>19</v>
      </c>
      <c r="F3163" s="237" t="s">
        <v>2089</v>
      </c>
      <c r="G3163" s="234"/>
      <c r="H3163" s="236" t="s">
        <v>19</v>
      </c>
      <c r="I3163" s="238"/>
      <c r="J3163" s="234"/>
      <c r="K3163" s="234"/>
      <c r="L3163" s="239"/>
      <c r="M3163" s="240"/>
      <c r="N3163" s="241"/>
      <c r="O3163" s="241"/>
      <c r="P3163" s="241"/>
      <c r="Q3163" s="241"/>
      <c r="R3163" s="241"/>
      <c r="S3163" s="241"/>
      <c r="T3163" s="242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3" t="s">
        <v>194</v>
      </c>
      <c r="AU3163" s="243" t="s">
        <v>84</v>
      </c>
      <c r="AV3163" s="13" t="s">
        <v>82</v>
      </c>
      <c r="AW3163" s="13" t="s">
        <v>36</v>
      </c>
      <c r="AX3163" s="13" t="s">
        <v>75</v>
      </c>
      <c r="AY3163" s="243" t="s">
        <v>183</v>
      </c>
    </row>
    <row r="3164" s="13" customFormat="1">
      <c r="A3164" s="13"/>
      <c r="B3164" s="233"/>
      <c r="C3164" s="234"/>
      <c r="D3164" s="235" t="s">
        <v>194</v>
      </c>
      <c r="E3164" s="236" t="s">
        <v>19</v>
      </c>
      <c r="F3164" s="237" t="s">
        <v>2093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194</v>
      </c>
      <c r="AU3164" s="243" t="s">
        <v>84</v>
      </c>
      <c r="AV3164" s="13" t="s">
        <v>82</v>
      </c>
      <c r="AW3164" s="13" t="s">
        <v>36</v>
      </c>
      <c r="AX3164" s="13" t="s">
        <v>75</v>
      </c>
      <c r="AY3164" s="243" t="s">
        <v>183</v>
      </c>
    </row>
    <row r="3165" s="13" customFormat="1">
      <c r="A3165" s="13"/>
      <c r="B3165" s="233"/>
      <c r="C3165" s="234"/>
      <c r="D3165" s="235" t="s">
        <v>194</v>
      </c>
      <c r="E3165" s="236" t="s">
        <v>19</v>
      </c>
      <c r="F3165" s="237" t="s">
        <v>2117</v>
      </c>
      <c r="G3165" s="234"/>
      <c r="H3165" s="236" t="s">
        <v>19</v>
      </c>
      <c r="I3165" s="238"/>
      <c r="J3165" s="234"/>
      <c r="K3165" s="234"/>
      <c r="L3165" s="239"/>
      <c r="M3165" s="240"/>
      <c r="N3165" s="241"/>
      <c r="O3165" s="241"/>
      <c r="P3165" s="241"/>
      <c r="Q3165" s="241"/>
      <c r="R3165" s="241"/>
      <c r="S3165" s="241"/>
      <c r="T3165" s="242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3" t="s">
        <v>194</v>
      </c>
      <c r="AU3165" s="243" t="s">
        <v>84</v>
      </c>
      <c r="AV3165" s="13" t="s">
        <v>82</v>
      </c>
      <c r="AW3165" s="13" t="s">
        <v>36</v>
      </c>
      <c r="AX3165" s="13" t="s">
        <v>75</v>
      </c>
      <c r="AY3165" s="243" t="s">
        <v>183</v>
      </c>
    </row>
    <row r="3166" s="13" customFormat="1">
      <c r="A3166" s="13"/>
      <c r="B3166" s="233"/>
      <c r="C3166" s="234"/>
      <c r="D3166" s="235" t="s">
        <v>194</v>
      </c>
      <c r="E3166" s="236" t="s">
        <v>19</v>
      </c>
      <c r="F3166" s="237" t="s">
        <v>2118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194</v>
      </c>
      <c r="AU3166" s="243" t="s">
        <v>84</v>
      </c>
      <c r="AV3166" s="13" t="s">
        <v>82</v>
      </c>
      <c r="AW3166" s="13" t="s">
        <v>36</v>
      </c>
      <c r="AX3166" s="13" t="s">
        <v>75</v>
      </c>
      <c r="AY3166" s="243" t="s">
        <v>183</v>
      </c>
    </row>
    <row r="3167" s="14" customFormat="1">
      <c r="A3167" s="14"/>
      <c r="B3167" s="244"/>
      <c r="C3167" s="245"/>
      <c r="D3167" s="235" t="s">
        <v>194</v>
      </c>
      <c r="E3167" s="246" t="s">
        <v>19</v>
      </c>
      <c r="F3167" s="247" t="s">
        <v>3070</v>
      </c>
      <c r="G3167" s="245"/>
      <c r="H3167" s="248">
        <v>90.744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194</v>
      </c>
      <c r="AU3167" s="254" t="s">
        <v>84</v>
      </c>
      <c r="AV3167" s="14" t="s">
        <v>84</v>
      </c>
      <c r="AW3167" s="14" t="s">
        <v>36</v>
      </c>
      <c r="AX3167" s="14" t="s">
        <v>75</v>
      </c>
      <c r="AY3167" s="254" t="s">
        <v>183</v>
      </c>
    </row>
    <row r="3168" s="14" customFormat="1">
      <c r="A3168" s="14"/>
      <c r="B3168" s="244"/>
      <c r="C3168" s="245"/>
      <c r="D3168" s="235" t="s">
        <v>194</v>
      </c>
      <c r="E3168" s="246" t="s">
        <v>19</v>
      </c>
      <c r="F3168" s="247" t="s">
        <v>3071</v>
      </c>
      <c r="G3168" s="245"/>
      <c r="H3168" s="248">
        <v>138.59999999999999</v>
      </c>
      <c r="I3168" s="249"/>
      <c r="J3168" s="245"/>
      <c r="K3168" s="245"/>
      <c r="L3168" s="250"/>
      <c r="M3168" s="251"/>
      <c r="N3168" s="252"/>
      <c r="O3168" s="252"/>
      <c r="P3168" s="252"/>
      <c r="Q3168" s="252"/>
      <c r="R3168" s="252"/>
      <c r="S3168" s="252"/>
      <c r="T3168" s="253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4" t="s">
        <v>194</v>
      </c>
      <c r="AU3168" s="254" t="s">
        <v>84</v>
      </c>
      <c r="AV3168" s="14" t="s">
        <v>84</v>
      </c>
      <c r="AW3168" s="14" t="s">
        <v>36</v>
      </c>
      <c r="AX3168" s="14" t="s">
        <v>75</v>
      </c>
      <c r="AY3168" s="254" t="s">
        <v>183</v>
      </c>
    </row>
    <row r="3169" s="14" customFormat="1">
      <c r="A3169" s="14"/>
      <c r="B3169" s="244"/>
      <c r="C3169" s="245"/>
      <c r="D3169" s="235" t="s">
        <v>194</v>
      </c>
      <c r="E3169" s="246" t="s">
        <v>19</v>
      </c>
      <c r="F3169" s="247" t="s">
        <v>3072</v>
      </c>
      <c r="G3169" s="245"/>
      <c r="H3169" s="248">
        <v>68.400000000000006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194</v>
      </c>
      <c r="AU3169" s="254" t="s">
        <v>84</v>
      </c>
      <c r="AV3169" s="14" t="s">
        <v>84</v>
      </c>
      <c r="AW3169" s="14" t="s">
        <v>36</v>
      </c>
      <c r="AX3169" s="14" t="s">
        <v>75</v>
      </c>
      <c r="AY3169" s="254" t="s">
        <v>183</v>
      </c>
    </row>
    <row r="3170" s="14" customFormat="1">
      <c r="A3170" s="14"/>
      <c r="B3170" s="244"/>
      <c r="C3170" s="245"/>
      <c r="D3170" s="235" t="s">
        <v>194</v>
      </c>
      <c r="E3170" s="246" t="s">
        <v>19</v>
      </c>
      <c r="F3170" s="247" t="s">
        <v>3073</v>
      </c>
      <c r="G3170" s="245"/>
      <c r="H3170" s="248">
        <v>334.41000000000003</v>
      </c>
      <c r="I3170" s="249"/>
      <c r="J3170" s="245"/>
      <c r="K3170" s="245"/>
      <c r="L3170" s="250"/>
      <c r="M3170" s="251"/>
      <c r="N3170" s="252"/>
      <c r="O3170" s="252"/>
      <c r="P3170" s="252"/>
      <c r="Q3170" s="252"/>
      <c r="R3170" s="252"/>
      <c r="S3170" s="252"/>
      <c r="T3170" s="253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4" t="s">
        <v>194</v>
      </c>
      <c r="AU3170" s="254" t="s">
        <v>84</v>
      </c>
      <c r="AV3170" s="14" t="s">
        <v>84</v>
      </c>
      <c r="AW3170" s="14" t="s">
        <v>36</v>
      </c>
      <c r="AX3170" s="14" t="s">
        <v>75</v>
      </c>
      <c r="AY3170" s="254" t="s">
        <v>183</v>
      </c>
    </row>
    <row r="3171" s="16" customFormat="1">
      <c r="A3171" s="16"/>
      <c r="B3171" s="287"/>
      <c r="C3171" s="288"/>
      <c r="D3171" s="235" t="s">
        <v>194</v>
      </c>
      <c r="E3171" s="289" t="s">
        <v>19</v>
      </c>
      <c r="F3171" s="290" t="s">
        <v>794</v>
      </c>
      <c r="G3171" s="288"/>
      <c r="H3171" s="291">
        <v>632.154</v>
      </c>
      <c r="I3171" s="292"/>
      <c r="J3171" s="288"/>
      <c r="K3171" s="288"/>
      <c r="L3171" s="293"/>
      <c r="M3171" s="294"/>
      <c r="N3171" s="295"/>
      <c r="O3171" s="295"/>
      <c r="P3171" s="295"/>
      <c r="Q3171" s="295"/>
      <c r="R3171" s="295"/>
      <c r="S3171" s="295"/>
      <c r="T3171" s="29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T3171" s="297" t="s">
        <v>194</v>
      </c>
      <c r="AU3171" s="297" t="s">
        <v>84</v>
      </c>
      <c r="AV3171" s="16" t="s">
        <v>114</v>
      </c>
      <c r="AW3171" s="16" t="s">
        <v>36</v>
      </c>
      <c r="AX3171" s="16" t="s">
        <v>75</v>
      </c>
      <c r="AY3171" s="297" t="s">
        <v>183</v>
      </c>
    </row>
    <row r="3172" s="15" customFormat="1">
      <c r="A3172" s="15"/>
      <c r="B3172" s="259"/>
      <c r="C3172" s="260"/>
      <c r="D3172" s="235" t="s">
        <v>194</v>
      </c>
      <c r="E3172" s="261" t="s">
        <v>19</v>
      </c>
      <c r="F3172" s="262" t="s">
        <v>320</v>
      </c>
      <c r="G3172" s="260"/>
      <c r="H3172" s="263">
        <v>781.5440000000001</v>
      </c>
      <c r="I3172" s="264"/>
      <c r="J3172" s="260"/>
      <c r="K3172" s="260"/>
      <c r="L3172" s="265"/>
      <c r="M3172" s="266"/>
      <c r="N3172" s="267"/>
      <c r="O3172" s="267"/>
      <c r="P3172" s="267"/>
      <c r="Q3172" s="267"/>
      <c r="R3172" s="267"/>
      <c r="S3172" s="267"/>
      <c r="T3172" s="268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69" t="s">
        <v>194</v>
      </c>
      <c r="AU3172" s="269" t="s">
        <v>84</v>
      </c>
      <c r="AV3172" s="15" t="s">
        <v>190</v>
      </c>
      <c r="AW3172" s="15" t="s">
        <v>36</v>
      </c>
      <c r="AX3172" s="15" t="s">
        <v>75</v>
      </c>
      <c r="AY3172" s="269" t="s">
        <v>183</v>
      </c>
    </row>
    <row r="3173" s="13" customFormat="1">
      <c r="A3173" s="13"/>
      <c r="B3173" s="233"/>
      <c r="C3173" s="234"/>
      <c r="D3173" s="235" t="s">
        <v>194</v>
      </c>
      <c r="E3173" s="236" t="s">
        <v>19</v>
      </c>
      <c r="F3173" s="237" t="s">
        <v>3074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194</v>
      </c>
      <c r="AU3173" s="243" t="s">
        <v>84</v>
      </c>
      <c r="AV3173" s="13" t="s">
        <v>82</v>
      </c>
      <c r="AW3173" s="13" t="s">
        <v>36</v>
      </c>
      <c r="AX3173" s="13" t="s">
        <v>75</v>
      </c>
      <c r="AY3173" s="243" t="s">
        <v>183</v>
      </c>
    </row>
    <row r="3174" s="14" customFormat="1">
      <c r="A3174" s="14"/>
      <c r="B3174" s="244"/>
      <c r="C3174" s="245"/>
      <c r="D3174" s="235" t="s">
        <v>194</v>
      </c>
      <c r="E3174" s="246" t="s">
        <v>19</v>
      </c>
      <c r="F3174" s="247" t="s">
        <v>3075</v>
      </c>
      <c r="G3174" s="245"/>
      <c r="H3174" s="248">
        <v>820.62099999999998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194</v>
      </c>
      <c r="AU3174" s="254" t="s">
        <v>84</v>
      </c>
      <c r="AV3174" s="14" t="s">
        <v>84</v>
      </c>
      <c r="AW3174" s="14" t="s">
        <v>36</v>
      </c>
      <c r="AX3174" s="14" t="s">
        <v>75</v>
      </c>
      <c r="AY3174" s="254" t="s">
        <v>183</v>
      </c>
    </row>
    <row r="3175" s="15" customFormat="1">
      <c r="A3175" s="15"/>
      <c r="B3175" s="259"/>
      <c r="C3175" s="260"/>
      <c r="D3175" s="235" t="s">
        <v>194</v>
      </c>
      <c r="E3175" s="261" t="s">
        <v>19</v>
      </c>
      <c r="F3175" s="262" t="s">
        <v>320</v>
      </c>
      <c r="G3175" s="260"/>
      <c r="H3175" s="263">
        <v>820.62099999999998</v>
      </c>
      <c r="I3175" s="264"/>
      <c r="J3175" s="260"/>
      <c r="K3175" s="260"/>
      <c r="L3175" s="265"/>
      <c r="M3175" s="266"/>
      <c r="N3175" s="267"/>
      <c r="O3175" s="267"/>
      <c r="P3175" s="267"/>
      <c r="Q3175" s="267"/>
      <c r="R3175" s="267"/>
      <c r="S3175" s="267"/>
      <c r="T3175" s="268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T3175" s="269" t="s">
        <v>194</v>
      </c>
      <c r="AU3175" s="269" t="s">
        <v>84</v>
      </c>
      <c r="AV3175" s="15" t="s">
        <v>190</v>
      </c>
      <c r="AW3175" s="15" t="s">
        <v>36</v>
      </c>
      <c r="AX3175" s="15" t="s">
        <v>82</v>
      </c>
      <c r="AY3175" s="269" t="s">
        <v>183</v>
      </c>
    </row>
    <row r="3176" s="2" customFormat="1" ht="16.5" customHeight="1">
      <c r="A3176" s="40"/>
      <c r="B3176" s="41"/>
      <c r="C3176" s="215" t="s">
        <v>3076</v>
      </c>
      <c r="D3176" s="215" t="s">
        <v>185</v>
      </c>
      <c r="E3176" s="216" t="s">
        <v>3077</v>
      </c>
      <c r="F3176" s="217" t="s">
        <v>3078</v>
      </c>
      <c r="G3176" s="218" t="s">
        <v>304</v>
      </c>
      <c r="H3176" s="219">
        <v>51.659999999999997</v>
      </c>
      <c r="I3176" s="220"/>
      <c r="J3176" s="221">
        <f>ROUND(I3176*H3176,2)</f>
        <v>0</v>
      </c>
      <c r="K3176" s="217" t="s">
        <v>189</v>
      </c>
      <c r="L3176" s="46"/>
      <c r="M3176" s="222" t="s">
        <v>19</v>
      </c>
      <c r="N3176" s="223" t="s">
        <v>46</v>
      </c>
      <c r="O3176" s="86"/>
      <c r="P3176" s="224">
        <f>O3176*H3176</f>
        <v>0</v>
      </c>
      <c r="Q3176" s="224">
        <v>0.0087462600000000005</v>
      </c>
      <c r="R3176" s="224">
        <f>Q3176*H3176</f>
        <v>0.45183179159999998</v>
      </c>
      <c r="S3176" s="224">
        <v>0</v>
      </c>
      <c r="T3176" s="225">
        <f>S3176*H3176</f>
        <v>0</v>
      </c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R3176" s="226" t="s">
        <v>277</v>
      </c>
      <c r="AT3176" s="226" t="s">
        <v>185</v>
      </c>
      <c r="AU3176" s="226" t="s">
        <v>84</v>
      </c>
      <c r="AY3176" s="19" t="s">
        <v>183</v>
      </c>
      <c r="BE3176" s="227">
        <f>IF(N3176="základní",J3176,0)</f>
        <v>0</v>
      </c>
      <c r="BF3176" s="227">
        <f>IF(N3176="snížená",J3176,0)</f>
        <v>0</v>
      </c>
      <c r="BG3176" s="227">
        <f>IF(N3176="zákl. přenesená",J3176,0)</f>
        <v>0</v>
      </c>
      <c r="BH3176" s="227">
        <f>IF(N3176="sníž. přenesená",J3176,0)</f>
        <v>0</v>
      </c>
      <c r="BI3176" s="227">
        <f>IF(N3176="nulová",J3176,0)</f>
        <v>0</v>
      </c>
      <c r="BJ3176" s="19" t="s">
        <v>82</v>
      </c>
      <c r="BK3176" s="227">
        <f>ROUND(I3176*H3176,2)</f>
        <v>0</v>
      </c>
      <c r="BL3176" s="19" t="s">
        <v>277</v>
      </c>
      <c r="BM3176" s="226" t="s">
        <v>3079</v>
      </c>
    </row>
    <row r="3177" s="2" customFormat="1">
      <c r="A3177" s="40"/>
      <c r="B3177" s="41"/>
      <c r="C3177" s="42"/>
      <c r="D3177" s="228" t="s">
        <v>192</v>
      </c>
      <c r="E3177" s="42"/>
      <c r="F3177" s="229" t="s">
        <v>3080</v>
      </c>
      <c r="G3177" s="42"/>
      <c r="H3177" s="42"/>
      <c r="I3177" s="230"/>
      <c r="J3177" s="42"/>
      <c r="K3177" s="42"/>
      <c r="L3177" s="46"/>
      <c r="M3177" s="231"/>
      <c r="N3177" s="232"/>
      <c r="O3177" s="86"/>
      <c r="P3177" s="86"/>
      <c r="Q3177" s="86"/>
      <c r="R3177" s="86"/>
      <c r="S3177" s="86"/>
      <c r="T3177" s="87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T3177" s="19" t="s">
        <v>192</v>
      </c>
      <c r="AU3177" s="19" t="s">
        <v>84</v>
      </c>
    </row>
    <row r="3178" s="13" customFormat="1">
      <c r="A3178" s="13"/>
      <c r="B3178" s="233"/>
      <c r="C3178" s="234"/>
      <c r="D3178" s="235" t="s">
        <v>194</v>
      </c>
      <c r="E3178" s="236" t="s">
        <v>19</v>
      </c>
      <c r="F3178" s="237" t="s">
        <v>3081</v>
      </c>
      <c r="G3178" s="234"/>
      <c r="H3178" s="236" t="s">
        <v>19</v>
      </c>
      <c r="I3178" s="238"/>
      <c r="J3178" s="234"/>
      <c r="K3178" s="234"/>
      <c r="L3178" s="239"/>
      <c r="M3178" s="240"/>
      <c r="N3178" s="241"/>
      <c r="O3178" s="241"/>
      <c r="P3178" s="241"/>
      <c r="Q3178" s="241"/>
      <c r="R3178" s="241"/>
      <c r="S3178" s="241"/>
      <c r="T3178" s="242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3" t="s">
        <v>194</v>
      </c>
      <c r="AU3178" s="243" t="s">
        <v>84</v>
      </c>
      <c r="AV3178" s="13" t="s">
        <v>82</v>
      </c>
      <c r="AW3178" s="13" t="s">
        <v>36</v>
      </c>
      <c r="AX3178" s="13" t="s">
        <v>75</v>
      </c>
      <c r="AY3178" s="243" t="s">
        <v>183</v>
      </c>
    </row>
    <row r="3179" s="13" customFormat="1">
      <c r="A3179" s="13"/>
      <c r="B3179" s="233"/>
      <c r="C3179" s="234"/>
      <c r="D3179" s="235" t="s">
        <v>194</v>
      </c>
      <c r="E3179" s="236" t="s">
        <v>19</v>
      </c>
      <c r="F3179" s="237" t="s">
        <v>3082</v>
      </c>
      <c r="G3179" s="234"/>
      <c r="H3179" s="236" t="s">
        <v>19</v>
      </c>
      <c r="I3179" s="238"/>
      <c r="J3179" s="234"/>
      <c r="K3179" s="234"/>
      <c r="L3179" s="239"/>
      <c r="M3179" s="240"/>
      <c r="N3179" s="241"/>
      <c r="O3179" s="241"/>
      <c r="P3179" s="241"/>
      <c r="Q3179" s="241"/>
      <c r="R3179" s="241"/>
      <c r="S3179" s="241"/>
      <c r="T3179" s="242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3" t="s">
        <v>194</v>
      </c>
      <c r="AU3179" s="243" t="s">
        <v>84</v>
      </c>
      <c r="AV3179" s="13" t="s">
        <v>82</v>
      </c>
      <c r="AW3179" s="13" t="s">
        <v>36</v>
      </c>
      <c r="AX3179" s="13" t="s">
        <v>75</v>
      </c>
      <c r="AY3179" s="243" t="s">
        <v>183</v>
      </c>
    </row>
    <row r="3180" s="14" customFormat="1">
      <c r="A3180" s="14"/>
      <c r="B3180" s="244"/>
      <c r="C3180" s="245"/>
      <c r="D3180" s="235" t="s">
        <v>194</v>
      </c>
      <c r="E3180" s="246" t="s">
        <v>19</v>
      </c>
      <c r="F3180" s="247" t="s">
        <v>3083</v>
      </c>
      <c r="G3180" s="245"/>
      <c r="H3180" s="248">
        <v>51.659999999999997</v>
      </c>
      <c r="I3180" s="249"/>
      <c r="J3180" s="245"/>
      <c r="K3180" s="245"/>
      <c r="L3180" s="250"/>
      <c r="M3180" s="251"/>
      <c r="N3180" s="252"/>
      <c r="O3180" s="252"/>
      <c r="P3180" s="252"/>
      <c r="Q3180" s="252"/>
      <c r="R3180" s="252"/>
      <c r="S3180" s="252"/>
      <c r="T3180" s="253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4" t="s">
        <v>194</v>
      </c>
      <c r="AU3180" s="254" t="s">
        <v>84</v>
      </c>
      <c r="AV3180" s="14" t="s">
        <v>84</v>
      </c>
      <c r="AW3180" s="14" t="s">
        <v>36</v>
      </c>
      <c r="AX3180" s="14" t="s">
        <v>75</v>
      </c>
      <c r="AY3180" s="254" t="s">
        <v>183</v>
      </c>
    </row>
    <row r="3181" s="15" customFormat="1">
      <c r="A3181" s="15"/>
      <c r="B3181" s="259"/>
      <c r="C3181" s="260"/>
      <c r="D3181" s="235" t="s">
        <v>194</v>
      </c>
      <c r="E3181" s="261" t="s">
        <v>19</v>
      </c>
      <c r="F3181" s="262" t="s">
        <v>320</v>
      </c>
      <c r="G3181" s="260"/>
      <c r="H3181" s="263">
        <v>51.659999999999997</v>
      </c>
      <c r="I3181" s="264"/>
      <c r="J3181" s="260"/>
      <c r="K3181" s="260"/>
      <c r="L3181" s="265"/>
      <c r="M3181" s="266"/>
      <c r="N3181" s="267"/>
      <c r="O3181" s="267"/>
      <c r="P3181" s="267"/>
      <c r="Q3181" s="267"/>
      <c r="R3181" s="267"/>
      <c r="S3181" s="267"/>
      <c r="T3181" s="268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T3181" s="269" t="s">
        <v>194</v>
      </c>
      <c r="AU3181" s="269" t="s">
        <v>84</v>
      </c>
      <c r="AV3181" s="15" t="s">
        <v>190</v>
      </c>
      <c r="AW3181" s="15" t="s">
        <v>36</v>
      </c>
      <c r="AX3181" s="15" t="s">
        <v>82</v>
      </c>
      <c r="AY3181" s="269" t="s">
        <v>183</v>
      </c>
    </row>
    <row r="3182" s="12" customFormat="1" ht="25.92" customHeight="1">
      <c r="A3182" s="12"/>
      <c r="B3182" s="199"/>
      <c r="C3182" s="200"/>
      <c r="D3182" s="201" t="s">
        <v>74</v>
      </c>
      <c r="E3182" s="202" t="s">
        <v>1155</v>
      </c>
      <c r="F3182" s="202" t="s">
        <v>1156</v>
      </c>
      <c r="G3182" s="200"/>
      <c r="H3182" s="200"/>
      <c r="I3182" s="203"/>
      <c r="J3182" s="204">
        <f>BK3182</f>
        <v>0</v>
      </c>
      <c r="K3182" s="200"/>
      <c r="L3182" s="205"/>
      <c r="M3182" s="206"/>
      <c r="N3182" s="207"/>
      <c r="O3182" s="207"/>
      <c r="P3182" s="208">
        <f>SUM(P3183:P3190)</f>
        <v>0</v>
      </c>
      <c r="Q3182" s="207"/>
      <c r="R3182" s="208">
        <f>SUM(R3183:R3190)</f>
        <v>0</v>
      </c>
      <c r="S3182" s="207"/>
      <c r="T3182" s="209">
        <f>SUM(T3183:T3190)</f>
        <v>0</v>
      </c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R3182" s="210" t="s">
        <v>190</v>
      </c>
      <c r="AT3182" s="211" t="s">
        <v>74</v>
      </c>
      <c r="AU3182" s="211" t="s">
        <v>75</v>
      </c>
      <c r="AY3182" s="210" t="s">
        <v>183</v>
      </c>
      <c r="BK3182" s="212">
        <f>SUM(BK3183:BK3190)</f>
        <v>0</v>
      </c>
    </row>
    <row r="3183" s="2" customFormat="1" ht="16.5" customHeight="1">
      <c r="A3183" s="40"/>
      <c r="B3183" s="41"/>
      <c r="C3183" s="215" t="s">
        <v>3084</v>
      </c>
      <c r="D3183" s="215" t="s">
        <v>185</v>
      </c>
      <c r="E3183" s="216" t="s">
        <v>3085</v>
      </c>
      <c r="F3183" s="217" t="s">
        <v>3086</v>
      </c>
      <c r="G3183" s="218" t="s">
        <v>1159</v>
      </c>
      <c r="H3183" s="219">
        <v>120</v>
      </c>
      <c r="I3183" s="220"/>
      <c r="J3183" s="221">
        <f>ROUND(I3183*H3183,2)</f>
        <v>0</v>
      </c>
      <c r="K3183" s="217" t="s">
        <v>189</v>
      </c>
      <c r="L3183" s="46"/>
      <c r="M3183" s="222" t="s">
        <v>19</v>
      </c>
      <c r="N3183" s="223" t="s">
        <v>46</v>
      </c>
      <c r="O3183" s="86"/>
      <c r="P3183" s="224">
        <f>O3183*H3183</f>
        <v>0</v>
      </c>
      <c r="Q3183" s="224">
        <v>0</v>
      </c>
      <c r="R3183" s="224">
        <f>Q3183*H3183</f>
        <v>0</v>
      </c>
      <c r="S3183" s="224">
        <v>0</v>
      </c>
      <c r="T3183" s="225">
        <f>S3183*H3183</f>
        <v>0</v>
      </c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R3183" s="226" t="s">
        <v>3087</v>
      </c>
      <c r="AT3183" s="226" t="s">
        <v>185</v>
      </c>
      <c r="AU3183" s="226" t="s">
        <v>82</v>
      </c>
      <c r="AY3183" s="19" t="s">
        <v>183</v>
      </c>
      <c r="BE3183" s="227">
        <f>IF(N3183="základní",J3183,0)</f>
        <v>0</v>
      </c>
      <c r="BF3183" s="227">
        <f>IF(N3183="snížená",J3183,0)</f>
        <v>0</v>
      </c>
      <c r="BG3183" s="227">
        <f>IF(N3183="zákl. přenesená",J3183,0)</f>
        <v>0</v>
      </c>
      <c r="BH3183" s="227">
        <f>IF(N3183="sníž. přenesená",J3183,0)</f>
        <v>0</v>
      </c>
      <c r="BI3183" s="227">
        <f>IF(N3183="nulová",J3183,0)</f>
        <v>0</v>
      </c>
      <c r="BJ3183" s="19" t="s">
        <v>82</v>
      </c>
      <c r="BK3183" s="227">
        <f>ROUND(I3183*H3183,2)</f>
        <v>0</v>
      </c>
      <c r="BL3183" s="19" t="s">
        <v>3087</v>
      </c>
      <c r="BM3183" s="226" t="s">
        <v>3088</v>
      </c>
    </row>
    <row r="3184" s="2" customFormat="1">
      <c r="A3184" s="40"/>
      <c r="B3184" s="41"/>
      <c r="C3184" s="42"/>
      <c r="D3184" s="228" t="s">
        <v>192</v>
      </c>
      <c r="E3184" s="42"/>
      <c r="F3184" s="229" t="s">
        <v>3089</v>
      </c>
      <c r="G3184" s="42"/>
      <c r="H3184" s="42"/>
      <c r="I3184" s="230"/>
      <c r="J3184" s="42"/>
      <c r="K3184" s="42"/>
      <c r="L3184" s="46"/>
      <c r="M3184" s="231"/>
      <c r="N3184" s="232"/>
      <c r="O3184" s="86"/>
      <c r="P3184" s="86"/>
      <c r="Q3184" s="86"/>
      <c r="R3184" s="86"/>
      <c r="S3184" s="86"/>
      <c r="T3184" s="87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T3184" s="19" t="s">
        <v>192</v>
      </c>
      <c r="AU3184" s="19" t="s">
        <v>82</v>
      </c>
    </row>
    <row r="3185" s="13" customFormat="1">
      <c r="A3185" s="13"/>
      <c r="B3185" s="233"/>
      <c r="C3185" s="234"/>
      <c r="D3185" s="235" t="s">
        <v>194</v>
      </c>
      <c r="E3185" s="236" t="s">
        <v>19</v>
      </c>
      <c r="F3185" s="237" t="s">
        <v>3090</v>
      </c>
      <c r="G3185" s="234"/>
      <c r="H3185" s="236" t="s">
        <v>19</v>
      </c>
      <c r="I3185" s="238"/>
      <c r="J3185" s="234"/>
      <c r="K3185" s="234"/>
      <c r="L3185" s="239"/>
      <c r="M3185" s="240"/>
      <c r="N3185" s="241"/>
      <c r="O3185" s="241"/>
      <c r="P3185" s="241"/>
      <c r="Q3185" s="241"/>
      <c r="R3185" s="241"/>
      <c r="S3185" s="241"/>
      <c r="T3185" s="242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3" t="s">
        <v>194</v>
      </c>
      <c r="AU3185" s="243" t="s">
        <v>82</v>
      </c>
      <c r="AV3185" s="13" t="s">
        <v>82</v>
      </c>
      <c r="AW3185" s="13" t="s">
        <v>36</v>
      </c>
      <c r="AX3185" s="13" t="s">
        <v>75</v>
      </c>
      <c r="AY3185" s="243" t="s">
        <v>183</v>
      </c>
    </row>
    <row r="3186" s="14" customFormat="1">
      <c r="A3186" s="14"/>
      <c r="B3186" s="244"/>
      <c r="C3186" s="245"/>
      <c r="D3186" s="235" t="s">
        <v>194</v>
      </c>
      <c r="E3186" s="246" t="s">
        <v>19</v>
      </c>
      <c r="F3186" s="247" t="s">
        <v>3091</v>
      </c>
      <c r="G3186" s="245"/>
      <c r="H3186" s="248">
        <v>120</v>
      </c>
      <c r="I3186" s="249"/>
      <c r="J3186" s="245"/>
      <c r="K3186" s="245"/>
      <c r="L3186" s="250"/>
      <c r="M3186" s="251"/>
      <c r="N3186" s="252"/>
      <c r="O3186" s="252"/>
      <c r="P3186" s="252"/>
      <c r="Q3186" s="252"/>
      <c r="R3186" s="252"/>
      <c r="S3186" s="252"/>
      <c r="T3186" s="253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4" t="s">
        <v>194</v>
      </c>
      <c r="AU3186" s="254" t="s">
        <v>82</v>
      </c>
      <c r="AV3186" s="14" t="s">
        <v>84</v>
      </c>
      <c r="AW3186" s="14" t="s">
        <v>36</v>
      </c>
      <c r="AX3186" s="14" t="s">
        <v>82</v>
      </c>
      <c r="AY3186" s="254" t="s">
        <v>183</v>
      </c>
    </row>
    <row r="3187" s="2" customFormat="1" ht="21.75" customHeight="1">
      <c r="A3187" s="40"/>
      <c r="B3187" s="41"/>
      <c r="C3187" s="215" t="s">
        <v>3092</v>
      </c>
      <c r="D3187" s="215" t="s">
        <v>185</v>
      </c>
      <c r="E3187" s="216" t="s">
        <v>3093</v>
      </c>
      <c r="F3187" s="217" t="s">
        <v>3094</v>
      </c>
      <c r="G3187" s="218" t="s">
        <v>1159</v>
      </c>
      <c r="H3187" s="219">
        <v>120</v>
      </c>
      <c r="I3187" s="220"/>
      <c r="J3187" s="221">
        <f>ROUND(I3187*H3187,2)</f>
        <v>0</v>
      </c>
      <c r="K3187" s="217" t="s">
        <v>189</v>
      </c>
      <c r="L3187" s="46"/>
      <c r="M3187" s="222" t="s">
        <v>19</v>
      </c>
      <c r="N3187" s="223" t="s">
        <v>46</v>
      </c>
      <c r="O3187" s="86"/>
      <c r="P3187" s="224">
        <f>O3187*H3187</f>
        <v>0</v>
      </c>
      <c r="Q3187" s="224">
        <v>0</v>
      </c>
      <c r="R3187" s="224">
        <f>Q3187*H3187</f>
        <v>0</v>
      </c>
      <c r="S3187" s="224">
        <v>0</v>
      </c>
      <c r="T3187" s="225">
        <f>S3187*H3187</f>
        <v>0</v>
      </c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R3187" s="226" t="s">
        <v>3087</v>
      </c>
      <c r="AT3187" s="226" t="s">
        <v>185</v>
      </c>
      <c r="AU3187" s="226" t="s">
        <v>82</v>
      </c>
      <c r="AY3187" s="19" t="s">
        <v>183</v>
      </c>
      <c r="BE3187" s="227">
        <f>IF(N3187="základní",J3187,0)</f>
        <v>0</v>
      </c>
      <c r="BF3187" s="227">
        <f>IF(N3187="snížená",J3187,0)</f>
        <v>0</v>
      </c>
      <c r="BG3187" s="227">
        <f>IF(N3187="zákl. přenesená",J3187,0)</f>
        <v>0</v>
      </c>
      <c r="BH3187" s="227">
        <f>IF(N3187="sníž. přenesená",J3187,0)</f>
        <v>0</v>
      </c>
      <c r="BI3187" s="227">
        <f>IF(N3187="nulová",J3187,0)</f>
        <v>0</v>
      </c>
      <c r="BJ3187" s="19" t="s">
        <v>82</v>
      </c>
      <c r="BK3187" s="227">
        <f>ROUND(I3187*H3187,2)</f>
        <v>0</v>
      </c>
      <c r="BL3187" s="19" t="s">
        <v>3087</v>
      </c>
      <c r="BM3187" s="226" t="s">
        <v>3095</v>
      </c>
    </row>
    <row r="3188" s="2" customFormat="1">
      <c r="A3188" s="40"/>
      <c r="B3188" s="41"/>
      <c r="C3188" s="42"/>
      <c r="D3188" s="228" t="s">
        <v>192</v>
      </c>
      <c r="E3188" s="42"/>
      <c r="F3188" s="229" t="s">
        <v>3096</v>
      </c>
      <c r="G3188" s="42"/>
      <c r="H3188" s="42"/>
      <c r="I3188" s="230"/>
      <c r="J3188" s="42"/>
      <c r="K3188" s="42"/>
      <c r="L3188" s="46"/>
      <c r="M3188" s="231"/>
      <c r="N3188" s="232"/>
      <c r="O3188" s="86"/>
      <c r="P3188" s="86"/>
      <c r="Q3188" s="86"/>
      <c r="R3188" s="86"/>
      <c r="S3188" s="86"/>
      <c r="T3188" s="87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T3188" s="19" t="s">
        <v>192</v>
      </c>
      <c r="AU3188" s="19" t="s">
        <v>82</v>
      </c>
    </row>
    <row r="3189" s="13" customFormat="1">
      <c r="A3189" s="13"/>
      <c r="B3189" s="233"/>
      <c r="C3189" s="234"/>
      <c r="D3189" s="235" t="s">
        <v>194</v>
      </c>
      <c r="E3189" s="236" t="s">
        <v>19</v>
      </c>
      <c r="F3189" s="237" t="s">
        <v>3090</v>
      </c>
      <c r="G3189" s="234"/>
      <c r="H3189" s="236" t="s">
        <v>19</v>
      </c>
      <c r="I3189" s="238"/>
      <c r="J3189" s="234"/>
      <c r="K3189" s="234"/>
      <c r="L3189" s="239"/>
      <c r="M3189" s="240"/>
      <c r="N3189" s="241"/>
      <c r="O3189" s="241"/>
      <c r="P3189" s="241"/>
      <c r="Q3189" s="241"/>
      <c r="R3189" s="241"/>
      <c r="S3189" s="241"/>
      <c r="T3189" s="242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3" t="s">
        <v>194</v>
      </c>
      <c r="AU3189" s="243" t="s">
        <v>82</v>
      </c>
      <c r="AV3189" s="13" t="s">
        <v>82</v>
      </c>
      <c r="AW3189" s="13" t="s">
        <v>36</v>
      </c>
      <c r="AX3189" s="13" t="s">
        <v>75</v>
      </c>
      <c r="AY3189" s="243" t="s">
        <v>183</v>
      </c>
    </row>
    <row r="3190" s="14" customFormat="1">
      <c r="A3190" s="14"/>
      <c r="B3190" s="244"/>
      <c r="C3190" s="245"/>
      <c r="D3190" s="235" t="s">
        <v>194</v>
      </c>
      <c r="E3190" s="246" t="s">
        <v>19</v>
      </c>
      <c r="F3190" s="247" t="s">
        <v>3091</v>
      </c>
      <c r="G3190" s="245"/>
      <c r="H3190" s="248">
        <v>120</v>
      </c>
      <c r="I3190" s="249"/>
      <c r="J3190" s="245"/>
      <c r="K3190" s="245"/>
      <c r="L3190" s="250"/>
      <c r="M3190" s="251"/>
      <c r="N3190" s="252"/>
      <c r="O3190" s="252"/>
      <c r="P3190" s="252"/>
      <c r="Q3190" s="252"/>
      <c r="R3190" s="252"/>
      <c r="S3190" s="252"/>
      <c r="T3190" s="253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4" t="s">
        <v>194</v>
      </c>
      <c r="AU3190" s="254" t="s">
        <v>82</v>
      </c>
      <c r="AV3190" s="14" t="s">
        <v>84</v>
      </c>
      <c r="AW3190" s="14" t="s">
        <v>36</v>
      </c>
      <c r="AX3190" s="14" t="s">
        <v>82</v>
      </c>
      <c r="AY3190" s="254" t="s">
        <v>183</v>
      </c>
    </row>
    <row r="3191" s="12" customFormat="1" ht="25.92" customHeight="1">
      <c r="A3191" s="12"/>
      <c r="B3191" s="199"/>
      <c r="C3191" s="200"/>
      <c r="D3191" s="201" t="s">
        <v>74</v>
      </c>
      <c r="E3191" s="202" t="s">
        <v>3097</v>
      </c>
      <c r="F3191" s="202" t="s">
        <v>3098</v>
      </c>
      <c r="G3191" s="200"/>
      <c r="H3191" s="200"/>
      <c r="I3191" s="203"/>
      <c r="J3191" s="204">
        <f>BK3191</f>
        <v>0</v>
      </c>
      <c r="K3191" s="200"/>
      <c r="L3191" s="205"/>
      <c r="M3191" s="206"/>
      <c r="N3191" s="207"/>
      <c r="O3191" s="207"/>
      <c r="P3191" s="208">
        <f>SUM(P3192:P3217)</f>
        <v>0</v>
      </c>
      <c r="Q3191" s="207"/>
      <c r="R3191" s="208">
        <f>SUM(R3192:R3217)</f>
        <v>6.6299999999999999</v>
      </c>
      <c r="S3191" s="207"/>
      <c r="T3191" s="209">
        <f>SUM(T3192:T3217)</f>
        <v>0</v>
      </c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R3191" s="210" t="s">
        <v>190</v>
      </c>
      <c r="AT3191" s="211" t="s">
        <v>74</v>
      </c>
      <c r="AU3191" s="211" t="s">
        <v>75</v>
      </c>
      <c r="AY3191" s="210" t="s">
        <v>183</v>
      </c>
      <c r="BK3191" s="212">
        <f>SUM(BK3192:BK3217)</f>
        <v>0</v>
      </c>
    </row>
    <row r="3192" s="2" customFormat="1" ht="16.5" customHeight="1">
      <c r="A3192" s="40"/>
      <c r="B3192" s="41"/>
      <c r="C3192" s="215" t="s">
        <v>3099</v>
      </c>
      <c r="D3192" s="215" t="s">
        <v>185</v>
      </c>
      <c r="E3192" s="216" t="s">
        <v>3100</v>
      </c>
      <c r="F3192" s="217" t="s">
        <v>3101</v>
      </c>
      <c r="G3192" s="218" t="s">
        <v>188</v>
      </c>
      <c r="H3192" s="219">
        <v>2</v>
      </c>
      <c r="I3192" s="220"/>
      <c r="J3192" s="221">
        <f>ROUND(I3192*H3192,2)</f>
        <v>0</v>
      </c>
      <c r="K3192" s="217" t="s">
        <v>19</v>
      </c>
      <c r="L3192" s="46"/>
      <c r="M3192" s="222" t="s">
        <v>19</v>
      </c>
      <c r="N3192" s="223" t="s">
        <v>46</v>
      </c>
      <c r="O3192" s="86"/>
      <c r="P3192" s="224">
        <f>O3192*H3192</f>
        <v>0</v>
      </c>
      <c r="Q3192" s="224">
        <v>0.255</v>
      </c>
      <c r="R3192" s="224">
        <f>Q3192*H3192</f>
        <v>0.51000000000000001</v>
      </c>
      <c r="S3192" s="224">
        <v>0</v>
      </c>
      <c r="T3192" s="225">
        <f>S3192*H3192</f>
        <v>0</v>
      </c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R3192" s="226" t="s">
        <v>3087</v>
      </c>
      <c r="AT3192" s="226" t="s">
        <v>185</v>
      </c>
      <c r="AU3192" s="226" t="s">
        <v>82</v>
      </c>
      <c r="AY3192" s="19" t="s">
        <v>183</v>
      </c>
      <c r="BE3192" s="227">
        <f>IF(N3192="základní",J3192,0)</f>
        <v>0</v>
      </c>
      <c r="BF3192" s="227">
        <f>IF(N3192="snížená",J3192,0)</f>
        <v>0</v>
      </c>
      <c r="BG3192" s="227">
        <f>IF(N3192="zákl. přenesená",J3192,0)</f>
        <v>0</v>
      </c>
      <c r="BH3192" s="227">
        <f>IF(N3192="sníž. přenesená",J3192,0)</f>
        <v>0</v>
      </c>
      <c r="BI3192" s="227">
        <f>IF(N3192="nulová",J3192,0)</f>
        <v>0</v>
      </c>
      <c r="BJ3192" s="19" t="s">
        <v>82</v>
      </c>
      <c r="BK3192" s="227">
        <f>ROUND(I3192*H3192,2)</f>
        <v>0</v>
      </c>
      <c r="BL3192" s="19" t="s">
        <v>3087</v>
      </c>
      <c r="BM3192" s="226" t="s">
        <v>3102</v>
      </c>
    </row>
    <row r="3193" s="2" customFormat="1">
      <c r="A3193" s="40"/>
      <c r="B3193" s="41"/>
      <c r="C3193" s="42"/>
      <c r="D3193" s="235" t="s">
        <v>274</v>
      </c>
      <c r="E3193" s="42"/>
      <c r="F3193" s="255" t="s">
        <v>3103</v>
      </c>
      <c r="G3193" s="42"/>
      <c r="H3193" s="42"/>
      <c r="I3193" s="230"/>
      <c r="J3193" s="42"/>
      <c r="K3193" s="42"/>
      <c r="L3193" s="46"/>
      <c r="M3193" s="231"/>
      <c r="N3193" s="232"/>
      <c r="O3193" s="86"/>
      <c r="P3193" s="86"/>
      <c r="Q3193" s="86"/>
      <c r="R3193" s="86"/>
      <c r="S3193" s="86"/>
      <c r="T3193" s="87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T3193" s="19" t="s">
        <v>274</v>
      </c>
      <c r="AU3193" s="19" t="s">
        <v>82</v>
      </c>
    </row>
    <row r="3194" s="2" customFormat="1" ht="16.5" customHeight="1">
      <c r="A3194" s="40"/>
      <c r="B3194" s="41"/>
      <c r="C3194" s="215" t="s">
        <v>3104</v>
      </c>
      <c r="D3194" s="215" t="s">
        <v>185</v>
      </c>
      <c r="E3194" s="216" t="s">
        <v>3105</v>
      </c>
      <c r="F3194" s="217" t="s">
        <v>3106</v>
      </c>
      <c r="G3194" s="218" t="s">
        <v>188</v>
      </c>
      <c r="H3194" s="219">
        <v>2</v>
      </c>
      <c r="I3194" s="220"/>
      <c r="J3194" s="221">
        <f>ROUND(I3194*H3194,2)</f>
        <v>0</v>
      </c>
      <c r="K3194" s="217" t="s">
        <v>19</v>
      </c>
      <c r="L3194" s="46"/>
      <c r="M3194" s="222" t="s">
        <v>19</v>
      </c>
      <c r="N3194" s="223" t="s">
        <v>46</v>
      </c>
      <c r="O3194" s="86"/>
      <c r="P3194" s="224">
        <f>O3194*H3194</f>
        <v>0</v>
      </c>
      <c r="Q3194" s="224">
        <v>0.51000000000000001</v>
      </c>
      <c r="R3194" s="224">
        <f>Q3194*H3194</f>
        <v>1.02</v>
      </c>
      <c r="S3194" s="224">
        <v>0</v>
      </c>
      <c r="T3194" s="225">
        <f>S3194*H3194</f>
        <v>0</v>
      </c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R3194" s="226" t="s">
        <v>3087</v>
      </c>
      <c r="AT3194" s="226" t="s">
        <v>185</v>
      </c>
      <c r="AU3194" s="226" t="s">
        <v>82</v>
      </c>
      <c r="AY3194" s="19" t="s">
        <v>183</v>
      </c>
      <c r="BE3194" s="227">
        <f>IF(N3194="základní",J3194,0)</f>
        <v>0</v>
      </c>
      <c r="BF3194" s="227">
        <f>IF(N3194="snížená",J3194,0)</f>
        <v>0</v>
      </c>
      <c r="BG3194" s="227">
        <f>IF(N3194="zákl. přenesená",J3194,0)</f>
        <v>0</v>
      </c>
      <c r="BH3194" s="227">
        <f>IF(N3194="sníž. přenesená",J3194,0)</f>
        <v>0</v>
      </c>
      <c r="BI3194" s="227">
        <f>IF(N3194="nulová",J3194,0)</f>
        <v>0</v>
      </c>
      <c r="BJ3194" s="19" t="s">
        <v>82</v>
      </c>
      <c r="BK3194" s="227">
        <f>ROUND(I3194*H3194,2)</f>
        <v>0</v>
      </c>
      <c r="BL3194" s="19" t="s">
        <v>3087</v>
      </c>
      <c r="BM3194" s="226" t="s">
        <v>3107</v>
      </c>
    </row>
    <row r="3195" s="2" customFormat="1">
      <c r="A3195" s="40"/>
      <c r="B3195" s="41"/>
      <c r="C3195" s="42"/>
      <c r="D3195" s="235" t="s">
        <v>274</v>
      </c>
      <c r="E3195" s="42"/>
      <c r="F3195" s="255" t="s">
        <v>3108</v>
      </c>
      <c r="G3195" s="42"/>
      <c r="H3195" s="42"/>
      <c r="I3195" s="230"/>
      <c r="J3195" s="42"/>
      <c r="K3195" s="42"/>
      <c r="L3195" s="46"/>
      <c r="M3195" s="231"/>
      <c r="N3195" s="232"/>
      <c r="O3195" s="86"/>
      <c r="P3195" s="86"/>
      <c r="Q3195" s="86"/>
      <c r="R3195" s="86"/>
      <c r="S3195" s="86"/>
      <c r="T3195" s="87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T3195" s="19" t="s">
        <v>274</v>
      </c>
      <c r="AU3195" s="19" t="s">
        <v>82</v>
      </c>
    </row>
    <row r="3196" s="2" customFormat="1" ht="21.75" customHeight="1">
      <c r="A3196" s="40"/>
      <c r="B3196" s="41"/>
      <c r="C3196" s="215" t="s">
        <v>3109</v>
      </c>
      <c r="D3196" s="215" t="s">
        <v>185</v>
      </c>
      <c r="E3196" s="216" t="s">
        <v>3110</v>
      </c>
      <c r="F3196" s="217" t="s">
        <v>3111</v>
      </c>
      <c r="G3196" s="218" t="s">
        <v>188</v>
      </c>
      <c r="H3196" s="219">
        <v>1</v>
      </c>
      <c r="I3196" s="220"/>
      <c r="J3196" s="221">
        <f>ROUND(I3196*H3196,2)</f>
        <v>0</v>
      </c>
      <c r="K3196" s="217" t="s">
        <v>19</v>
      </c>
      <c r="L3196" s="46"/>
      <c r="M3196" s="222" t="s">
        <v>19</v>
      </c>
      <c r="N3196" s="223" t="s">
        <v>46</v>
      </c>
      <c r="O3196" s="86"/>
      <c r="P3196" s="224">
        <f>O3196*H3196</f>
        <v>0</v>
      </c>
      <c r="Q3196" s="224">
        <v>0.32000000000000001</v>
      </c>
      <c r="R3196" s="224">
        <f>Q3196*H3196</f>
        <v>0.32000000000000001</v>
      </c>
      <c r="S3196" s="224">
        <v>0</v>
      </c>
      <c r="T3196" s="225">
        <f>S3196*H3196</f>
        <v>0</v>
      </c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R3196" s="226" t="s">
        <v>3087</v>
      </c>
      <c r="AT3196" s="226" t="s">
        <v>185</v>
      </c>
      <c r="AU3196" s="226" t="s">
        <v>82</v>
      </c>
      <c r="AY3196" s="19" t="s">
        <v>183</v>
      </c>
      <c r="BE3196" s="227">
        <f>IF(N3196="základní",J3196,0)</f>
        <v>0</v>
      </c>
      <c r="BF3196" s="227">
        <f>IF(N3196="snížená",J3196,0)</f>
        <v>0</v>
      </c>
      <c r="BG3196" s="227">
        <f>IF(N3196="zákl. přenesená",J3196,0)</f>
        <v>0</v>
      </c>
      <c r="BH3196" s="227">
        <f>IF(N3196="sníž. přenesená",J3196,0)</f>
        <v>0</v>
      </c>
      <c r="BI3196" s="227">
        <f>IF(N3196="nulová",J3196,0)</f>
        <v>0</v>
      </c>
      <c r="BJ3196" s="19" t="s">
        <v>82</v>
      </c>
      <c r="BK3196" s="227">
        <f>ROUND(I3196*H3196,2)</f>
        <v>0</v>
      </c>
      <c r="BL3196" s="19" t="s">
        <v>3087</v>
      </c>
      <c r="BM3196" s="226" t="s">
        <v>3112</v>
      </c>
    </row>
    <row r="3197" s="2" customFormat="1">
      <c r="A3197" s="40"/>
      <c r="B3197" s="41"/>
      <c r="C3197" s="42"/>
      <c r="D3197" s="235" t="s">
        <v>274</v>
      </c>
      <c r="E3197" s="42"/>
      <c r="F3197" s="255" t="s">
        <v>3113</v>
      </c>
      <c r="G3197" s="42"/>
      <c r="H3197" s="42"/>
      <c r="I3197" s="230"/>
      <c r="J3197" s="42"/>
      <c r="K3197" s="42"/>
      <c r="L3197" s="46"/>
      <c r="M3197" s="231"/>
      <c r="N3197" s="232"/>
      <c r="O3197" s="86"/>
      <c r="P3197" s="86"/>
      <c r="Q3197" s="86"/>
      <c r="R3197" s="86"/>
      <c r="S3197" s="86"/>
      <c r="T3197" s="87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T3197" s="19" t="s">
        <v>274</v>
      </c>
      <c r="AU3197" s="19" t="s">
        <v>82</v>
      </c>
    </row>
    <row r="3198" s="2" customFormat="1" ht="24.15" customHeight="1">
      <c r="A3198" s="40"/>
      <c r="B3198" s="41"/>
      <c r="C3198" s="215" t="s">
        <v>3114</v>
      </c>
      <c r="D3198" s="215" t="s">
        <v>185</v>
      </c>
      <c r="E3198" s="216" t="s">
        <v>3115</v>
      </c>
      <c r="F3198" s="217" t="s">
        <v>3116</v>
      </c>
      <c r="G3198" s="218" t="s">
        <v>188</v>
      </c>
      <c r="H3198" s="219">
        <v>1</v>
      </c>
      <c r="I3198" s="220"/>
      <c r="J3198" s="221">
        <f>ROUND(I3198*H3198,2)</f>
        <v>0</v>
      </c>
      <c r="K3198" s="217" t="s">
        <v>19</v>
      </c>
      <c r="L3198" s="46"/>
      <c r="M3198" s="222" t="s">
        <v>19</v>
      </c>
      <c r="N3198" s="223" t="s">
        <v>46</v>
      </c>
      <c r="O3198" s="86"/>
      <c r="P3198" s="224">
        <f>O3198*H3198</f>
        <v>0</v>
      </c>
      <c r="Q3198" s="224">
        <v>1.5</v>
      </c>
      <c r="R3198" s="224">
        <f>Q3198*H3198</f>
        <v>1.5</v>
      </c>
      <c r="S3198" s="224">
        <v>0</v>
      </c>
      <c r="T3198" s="225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26" t="s">
        <v>3087</v>
      </c>
      <c r="AT3198" s="226" t="s">
        <v>185</v>
      </c>
      <c r="AU3198" s="226" t="s">
        <v>82</v>
      </c>
      <c r="AY3198" s="19" t="s">
        <v>183</v>
      </c>
      <c r="BE3198" s="227">
        <f>IF(N3198="základní",J3198,0)</f>
        <v>0</v>
      </c>
      <c r="BF3198" s="227">
        <f>IF(N3198="snížená",J3198,0)</f>
        <v>0</v>
      </c>
      <c r="BG3198" s="227">
        <f>IF(N3198="zákl. přenesená",J3198,0)</f>
        <v>0</v>
      </c>
      <c r="BH3198" s="227">
        <f>IF(N3198="sníž. přenesená",J3198,0)</f>
        <v>0</v>
      </c>
      <c r="BI3198" s="227">
        <f>IF(N3198="nulová",J3198,0)</f>
        <v>0</v>
      </c>
      <c r="BJ3198" s="19" t="s">
        <v>82</v>
      </c>
      <c r="BK3198" s="227">
        <f>ROUND(I3198*H3198,2)</f>
        <v>0</v>
      </c>
      <c r="BL3198" s="19" t="s">
        <v>3087</v>
      </c>
      <c r="BM3198" s="226" t="s">
        <v>3117</v>
      </c>
    </row>
    <row r="3199" s="2" customFormat="1">
      <c r="A3199" s="40"/>
      <c r="B3199" s="41"/>
      <c r="C3199" s="42"/>
      <c r="D3199" s="235" t="s">
        <v>274</v>
      </c>
      <c r="E3199" s="42"/>
      <c r="F3199" s="255" t="s">
        <v>3118</v>
      </c>
      <c r="G3199" s="42"/>
      <c r="H3199" s="42"/>
      <c r="I3199" s="230"/>
      <c r="J3199" s="42"/>
      <c r="K3199" s="42"/>
      <c r="L3199" s="46"/>
      <c r="M3199" s="231"/>
      <c r="N3199" s="232"/>
      <c r="O3199" s="86"/>
      <c r="P3199" s="86"/>
      <c r="Q3199" s="86"/>
      <c r="R3199" s="86"/>
      <c r="S3199" s="86"/>
      <c r="T3199" s="87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T3199" s="19" t="s">
        <v>274</v>
      </c>
      <c r="AU3199" s="19" t="s">
        <v>82</v>
      </c>
    </row>
    <row r="3200" s="2" customFormat="1" ht="16.5" customHeight="1">
      <c r="A3200" s="40"/>
      <c r="B3200" s="41"/>
      <c r="C3200" s="215" t="s">
        <v>3119</v>
      </c>
      <c r="D3200" s="215" t="s">
        <v>185</v>
      </c>
      <c r="E3200" s="216" t="s">
        <v>3120</v>
      </c>
      <c r="F3200" s="217" t="s">
        <v>3121</v>
      </c>
      <c r="G3200" s="218" t="s">
        <v>188</v>
      </c>
      <c r="H3200" s="219">
        <v>1</v>
      </c>
      <c r="I3200" s="220"/>
      <c r="J3200" s="221">
        <f>ROUND(I3200*H3200,2)</f>
        <v>0</v>
      </c>
      <c r="K3200" s="217" t="s">
        <v>19</v>
      </c>
      <c r="L3200" s="46"/>
      <c r="M3200" s="222" t="s">
        <v>19</v>
      </c>
      <c r="N3200" s="223" t="s">
        <v>46</v>
      </c>
      <c r="O3200" s="86"/>
      <c r="P3200" s="224">
        <f>O3200*H3200</f>
        <v>0</v>
      </c>
      <c r="Q3200" s="224">
        <v>0.029999999999999999</v>
      </c>
      <c r="R3200" s="224">
        <f>Q3200*H3200</f>
        <v>0.029999999999999999</v>
      </c>
      <c r="S3200" s="224">
        <v>0</v>
      </c>
      <c r="T3200" s="225">
        <f>S3200*H3200</f>
        <v>0</v>
      </c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R3200" s="226" t="s">
        <v>3087</v>
      </c>
      <c r="AT3200" s="226" t="s">
        <v>185</v>
      </c>
      <c r="AU3200" s="226" t="s">
        <v>82</v>
      </c>
      <c r="AY3200" s="19" t="s">
        <v>183</v>
      </c>
      <c r="BE3200" s="227">
        <f>IF(N3200="základní",J3200,0)</f>
        <v>0</v>
      </c>
      <c r="BF3200" s="227">
        <f>IF(N3200="snížená",J3200,0)</f>
        <v>0</v>
      </c>
      <c r="BG3200" s="227">
        <f>IF(N3200="zákl. přenesená",J3200,0)</f>
        <v>0</v>
      </c>
      <c r="BH3200" s="227">
        <f>IF(N3200="sníž. přenesená",J3200,0)</f>
        <v>0</v>
      </c>
      <c r="BI3200" s="227">
        <f>IF(N3200="nulová",J3200,0)</f>
        <v>0</v>
      </c>
      <c r="BJ3200" s="19" t="s">
        <v>82</v>
      </c>
      <c r="BK3200" s="227">
        <f>ROUND(I3200*H3200,2)</f>
        <v>0</v>
      </c>
      <c r="BL3200" s="19" t="s">
        <v>3087</v>
      </c>
      <c r="BM3200" s="226" t="s">
        <v>3122</v>
      </c>
    </row>
    <row r="3201" s="2" customFormat="1">
      <c r="A3201" s="40"/>
      <c r="B3201" s="41"/>
      <c r="C3201" s="42"/>
      <c r="D3201" s="235" t="s">
        <v>274</v>
      </c>
      <c r="E3201" s="42"/>
      <c r="F3201" s="255" t="s">
        <v>3123</v>
      </c>
      <c r="G3201" s="42"/>
      <c r="H3201" s="42"/>
      <c r="I3201" s="230"/>
      <c r="J3201" s="42"/>
      <c r="K3201" s="42"/>
      <c r="L3201" s="46"/>
      <c r="M3201" s="231"/>
      <c r="N3201" s="232"/>
      <c r="O3201" s="86"/>
      <c r="P3201" s="86"/>
      <c r="Q3201" s="86"/>
      <c r="R3201" s="86"/>
      <c r="S3201" s="86"/>
      <c r="T3201" s="87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T3201" s="19" t="s">
        <v>274</v>
      </c>
      <c r="AU3201" s="19" t="s">
        <v>82</v>
      </c>
    </row>
    <row r="3202" s="2" customFormat="1" ht="16.5" customHeight="1">
      <c r="A3202" s="40"/>
      <c r="B3202" s="41"/>
      <c r="C3202" s="215" t="s">
        <v>3124</v>
      </c>
      <c r="D3202" s="215" t="s">
        <v>185</v>
      </c>
      <c r="E3202" s="216" t="s">
        <v>3125</v>
      </c>
      <c r="F3202" s="217" t="s">
        <v>3126</v>
      </c>
      <c r="G3202" s="218" t="s">
        <v>188</v>
      </c>
      <c r="H3202" s="219">
        <v>2</v>
      </c>
      <c r="I3202" s="220"/>
      <c r="J3202" s="221">
        <f>ROUND(I3202*H3202,2)</f>
        <v>0</v>
      </c>
      <c r="K3202" s="217" t="s">
        <v>19</v>
      </c>
      <c r="L3202" s="46"/>
      <c r="M3202" s="222" t="s">
        <v>19</v>
      </c>
      <c r="N3202" s="223" t="s">
        <v>46</v>
      </c>
      <c r="O3202" s="86"/>
      <c r="P3202" s="224">
        <f>O3202*H3202</f>
        <v>0</v>
      </c>
      <c r="Q3202" s="224">
        <v>0.029999999999999999</v>
      </c>
      <c r="R3202" s="224">
        <f>Q3202*H3202</f>
        <v>0.059999999999999998</v>
      </c>
      <c r="S3202" s="224">
        <v>0</v>
      </c>
      <c r="T3202" s="225">
        <f>S3202*H3202</f>
        <v>0</v>
      </c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R3202" s="226" t="s">
        <v>3087</v>
      </c>
      <c r="AT3202" s="226" t="s">
        <v>185</v>
      </c>
      <c r="AU3202" s="226" t="s">
        <v>82</v>
      </c>
      <c r="AY3202" s="19" t="s">
        <v>183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19" t="s">
        <v>82</v>
      </c>
      <c r="BK3202" s="227">
        <f>ROUND(I3202*H3202,2)</f>
        <v>0</v>
      </c>
      <c r="BL3202" s="19" t="s">
        <v>3087</v>
      </c>
      <c r="BM3202" s="226" t="s">
        <v>3127</v>
      </c>
    </row>
    <row r="3203" s="2" customFormat="1">
      <c r="A3203" s="40"/>
      <c r="B3203" s="41"/>
      <c r="C3203" s="42"/>
      <c r="D3203" s="235" t="s">
        <v>274</v>
      </c>
      <c r="E3203" s="42"/>
      <c r="F3203" s="255" t="s">
        <v>3128</v>
      </c>
      <c r="G3203" s="42"/>
      <c r="H3203" s="42"/>
      <c r="I3203" s="230"/>
      <c r="J3203" s="42"/>
      <c r="K3203" s="42"/>
      <c r="L3203" s="46"/>
      <c r="M3203" s="231"/>
      <c r="N3203" s="232"/>
      <c r="O3203" s="86"/>
      <c r="P3203" s="86"/>
      <c r="Q3203" s="86"/>
      <c r="R3203" s="86"/>
      <c r="S3203" s="86"/>
      <c r="T3203" s="87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T3203" s="19" t="s">
        <v>274</v>
      </c>
      <c r="AU3203" s="19" t="s">
        <v>82</v>
      </c>
    </row>
    <row r="3204" s="2" customFormat="1" ht="21.75" customHeight="1">
      <c r="A3204" s="40"/>
      <c r="B3204" s="41"/>
      <c r="C3204" s="215" t="s">
        <v>3129</v>
      </c>
      <c r="D3204" s="215" t="s">
        <v>185</v>
      </c>
      <c r="E3204" s="216" t="s">
        <v>3130</v>
      </c>
      <c r="F3204" s="217" t="s">
        <v>3131</v>
      </c>
      <c r="G3204" s="218" t="s">
        <v>188</v>
      </c>
      <c r="H3204" s="219">
        <v>15</v>
      </c>
      <c r="I3204" s="220"/>
      <c r="J3204" s="221">
        <f>ROUND(I3204*H3204,2)</f>
        <v>0</v>
      </c>
      <c r="K3204" s="217" t="s">
        <v>19</v>
      </c>
      <c r="L3204" s="46"/>
      <c r="M3204" s="222" t="s">
        <v>19</v>
      </c>
      <c r="N3204" s="223" t="s">
        <v>46</v>
      </c>
      <c r="O3204" s="86"/>
      <c r="P3204" s="224">
        <f>O3204*H3204</f>
        <v>0</v>
      </c>
      <c r="Q3204" s="224">
        <v>0.029999999999999999</v>
      </c>
      <c r="R3204" s="224">
        <f>Q3204*H3204</f>
        <v>0.44999999999999996</v>
      </c>
      <c r="S3204" s="224">
        <v>0</v>
      </c>
      <c r="T3204" s="225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26" t="s">
        <v>3087</v>
      </c>
      <c r="AT3204" s="226" t="s">
        <v>185</v>
      </c>
      <c r="AU3204" s="226" t="s">
        <v>82</v>
      </c>
      <c r="AY3204" s="19" t="s">
        <v>183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19" t="s">
        <v>82</v>
      </c>
      <c r="BK3204" s="227">
        <f>ROUND(I3204*H3204,2)</f>
        <v>0</v>
      </c>
      <c r="BL3204" s="19" t="s">
        <v>3087</v>
      </c>
      <c r="BM3204" s="226" t="s">
        <v>3132</v>
      </c>
    </row>
    <row r="3205" s="2" customFormat="1">
      <c r="A3205" s="40"/>
      <c r="B3205" s="41"/>
      <c r="C3205" s="42"/>
      <c r="D3205" s="235" t="s">
        <v>274</v>
      </c>
      <c r="E3205" s="42"/>
      <c r="F3205" s="255" t="s">
        <v>3133</v>
      </c>
      <c r="G3205" s="42"/>
      <c r="H3205" s="42"/>
      <c r="I3205" s="230"/>
      <c r="J3205" s="42"/>
      <c r="K3205" s="42"/>
      <c r="L3205" s="46"/>
      <c r="M3205" s="231"/>
      <c r="N3205" s="232"/>
      <c r="O3205" s="86"/>
      <c r="P3205" s="86"/>
      <c r="Q3205" s="86"/>
      <c r="R3205" s="86"/>
      <c r="S3205" s="86"/>
      <c r="T3205" s="87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T3205" s="19" t="s">
        <v>274</v>
      </c>
      <c r="AU3205" s="19" t="s">
        <v>82</v>
      </c>
    </row>
    <row r="3206" s="2" customFormat="1" ht="21.75" customHeight="1">
      <c r="A3206" s="40"/>
      <c r="B3206" s="41"/>
      <c r="C3206" s="215" t="s">
        <v>3134</v>
      </c>
      <c r="D3206" s="215" t="s">
        <v>185</v>
      </c>
      <c r="E3206" s="216" t="s">
        <v>3135</v>
      </c>
      <c r="F3206" s="217" t="s">
        <v>3136</v>
      </c>
      <c r="G3206" s="218" t="s">
        <v>188</v>
      </c>
      <c r="H3206" s="219">
        <v>54</v>
      </c>
      <c r="I3206" s="220"/>
      <c r="J3206" s="221">
        <f>ROUND(I3206*H3206,2)</f>
        <v>0</v>
      </c>
      <c r="K3206" s="217" t="s">
        <v>19</v>
      </c>
      <c r="L3206" s="46"/>
      <c r="M3206" s="222" t="s">
        <v>19</v>
      </c>
      <c r="N3206" s="223" t="s">
        <v>46</v>
      </c>
      <c r="O3206" s="86"/>
      <c r="P3206" s="224">
        <f>O3206*H3206</f>
        <v>0</v>
      </c>
      <c r="Q3206" s="224">
        <v>0.029999999999999999</v>
      </c>
      <c r="R3206" s="224">
        <f>Q3206*H3206</f>
        <v>1.6199999999999999</v>
      </c>
      <c r="S3206" s="224">
        <v>0</v>
      </c>
      <c r="T3206" s="225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26" t="s">
        <v>3087</v>
      </c>
      <c r="AT3206" s="226" t="s">
        <v>185</v>
      </c>
      <c r="AU3206" s="226" t="s">
        <v>82</v>
      </c>
      <c r="AY3206" s="19" t="s">
        <v>183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19" t="s">
        <v>82</v>
      </c>
      <c r="BK3206" s="227">
        <f>ROUND(I3206*H3206,2)</f>
        <v>0</v>
      </c>
      <c r="BL3206" s="19" t="s">
        <v>3087</v>
      </c>
      <c r="BM3206" s="226" t="s">
        <v>3137</v>
      </c>
    </row>
    <row r="3207" s="2" customFormat="1">
      <c r="A3207" s="40"/>
      <c r="B3207" s="41"/>
      <c r="C3207" s="42"/>
      <c r="D3207" s="235" t="s">
        <v>274</v>
      </c>
      <c r="E3207" s="42"/>
      <c r="F3207" s="255" t="s">
        <v>3138</v>
      </c>
      <c r="G3207" s="42"/>
      <c r="H3207" s="42"/>
      <c r="I3207" s="230"/>
      <c r="J3207" s="42"/>
      <c r="K3207" s="42"/>
      <c r="L3207" s="46"/>
      <c r="M3207" s="231"/>
      <c r="N3207" s="232"/>
      <c r="O3207" s="86"/>
      <c r="P3207" s="86"/>
      <c r="Q3207" s="86"/>
      <c r="R3207" s="86"/>
      <c r="S3207" s="86"/>
      <c r="T3207" s="87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9" t="s">
        <v>274</v>
      </c>
      <c r="AU3207" s="19" t="s">
        <v>82</v>
      </c>
    </row>
    <row r="3208" s="2" customFormat="1" ht="24.15" customHeight="1">
      <c r="A3208" s="40"/>
      <c r="B3208" s="41"/>
      <c r="C3208" s="215" t="s">
        <v>3139</v>
      </c>
      <c r="D3208" s="215" t="s">
        <v>185</v>
      </c>
      <c r="E3208" s="216" t="s">
        <v>3140</v>
      </c>
      <c r="F3208" s="217" t="s">
        <v>3141</v>
      </c>
      <c r="G3208" s="218" t="s">
        <v>188</v>
      </c>
      <c r="H3208" s="219">
        <v>2</v>
      </c>
      <c r="I3208" s="220"/>
      <c r="J3208" s="221">
        <f>ROUND(I3208*H3208,2)</f>
        <v>0</v>
      </c>
      <c r="K3208" s="217" t="s">
        <v>19</v>
      </c>
      <c r="L3208" s="46"/>
      <c r="M3208" s="222" t="s">
        <v>19</v>
      </c>
      <c r="N3208" s="223" t="s">
        <v>46</v>
      </c>
      <c r="O3208" s="86"/>
      <c r="P3208" s="224">
        <f>O3208*H3208</f>
        <v>0</v>
      </c>
      <c r="Q3208" s="224">
        <v>0.5</v>
      </c>
      <c r="R3208" s="224">
        <f>Q3208*H3208</f>
        <v>1</v>
      </c>
      <c r="S3208" s="224">
        <v>0</v>
      </c>
      <c r="T3208" s="225">
        <f>S3208*H3208</f>
        <v>0</v>
      </c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R3208" s="226" t="s">
        <v>3087</v>
      </c>
      <c r="AT3208" s="226" t="s">
        <v>185</v>
      </c>
      <c r="AU3208" s="226" t="s">
        <v>82</v>
      </c>
      <c r="AY3208" s="19" t="s">
        <v>183</v>
      </c>
      <c r="BE3208" s="227">
        <f>IF(N3208="základní",J3208,0)</f>
        <v>0</v>
      </c>
      <c r="BF3208" s="227">
        <f>IF(N3208="snížená",J3208,0)</f>
        <v>0</v>
      </c>
      <c r="BG3208" s="227">
        <f>IF(N3208="zákl. přenesená",J3208,0)</f>
        <v>0</v>
      </c>
      <c r="BH3208" s="227">
        <f>IF(N3208="sníž. přenesená",J3208,0)</f>
        <v>0</v>
      </c>
      <c r="BI3208" s="227">
        <f>IF(N3208="nulová",J3208,0)</f>
        <v>0</v>
      </c>
      <c r="BJ3208" s="19" t="s">
        <v>82</v>
      </c>
      <c r="BK3208" s="227">
        <f>ROUND(I3208*H3208,2)</f>
        <v>0</v>
      </c>
      <c r="BL3208" s="19" t="s">
        <v>3087</v>
      </c>
      <c r="BM3208" s="226" t="s">
        <v>3142</v>
      </c>
    </row>
    <row r="3209" s="2" customFormat="1">
      <c r="A3209" s="40"/>
      <c r="B3209" s="41"/>
      <c r="C3209" s="42"/>
      <c r="D3209" s="235" t="s">
        <v>274</v>
      </c>
      <c r="E3209" s="42"/>
      <c r="F3209" s="255" t="s">
        <v>3143</v>
      </c>
      <c r="G3209" s="42"/>
      <c r="H3209" s="42"/>
      <c r="I3209" s="230"/>
      <c r="J3209" s="42"/>
      <c r="K3209" s="42"/>
      <c r="L3209" s="46"/>
      <c r="M3209" s="231"/>
      <c r="N3209" s="232"/>
      <c r="O3209" s="86"/>
      <c r="P3209" s="86"/>
      <c r="Q3209" s="86"/>
      <c r="R3209" s="86"/>
      <c r="S3209" s="86"/>
      <c r="T3209" s="87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T3209" s="19" t="s">
        <v>274</v>
      </c>
      <c r="AU3209" s="19" t="s">
        <v>82</v>
      </c>
    </row>
    <row r="3210" s="2" customFormat="1" ht="16.5" customHeight="1">
      <c r="A3210" s="40"/>
      <c r="B3210" s="41"/>
      <c r="C3210" s="215" t="s">
        <v>3144</v>
      </c>
      <c r="D3210" s="215" t="s">
        <v>185</v>
      </c>
      <c r="E3210" s="216" t="s">
        <v>3145</v>
      </c>
      <c r="F3210" s="217" t="s">
        <v>3146</v>
      </c>
      <c r="G3210" s="218" t="s">
        <v>188</v>
      </c>
      <c r="H3210" s="219">
        <v>1</v>
      </c>
      <c r="I3210" s="220"/>
      <c r="J3210" s="221">
        <f>ROUND(I3210*H3210,2)</f>
        <v>0</v>
      </c>
      <c r="K3210" s="217" t="s">
        <v>19</v>
      </c>
      <c r="L3210" s="46"/>
      <c r="M3210" s="222" t="s">
        <v>19</v>
      </c>
      <c r="N3210" s="223" t="s">
        <v>46</v>
      </c>
      <c r="O3210" s="86"/>
      <c r="P3210" s="224">
        <f>O3210*H3210</f>
        <v>0</v>
      </c>
      <c r="Q3210" s="224">
        <v>0.029999999999999999</v>
      </c>
      <c r="R3210" s="224">
        <f>Q3210*H3210</f>
        <v>0.029999999999999999</v>
      </c>
      <c r="S3210" s="224">
        <v>0</v>
      </c>
      <c r="T3210" s="225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26" t="s">
        <v>3087</v>
      </c>
      <c r="AT3210" s="226" t="s">
        <v>185</v>
      </c>
      <c r="AU3210" s="226" t="s">
        <v>82</v>
      </c>
      <c r="AY3210" s="19" t="s">
        <v>183</v>
      </c>
      <c r="BE3210" s="227">
        <f>IF(N3210="základní",J3210,0)</f>
        <v>0</v>
      </c>
      <c r="BF3210" s="227">
        <f>IF(N3210="snížená",J3210,0)</f>
        <v>0</v>
      </c>
      <c r="BG3210" s="227">
        <f>IF(N3210="zákl. přenesená",J3210,0)</f>
        <v>0</v>
      </c>
      <c r="BH3210" s="227">
        <f>IF(N3210="sníž. přenesená",J3210,0)</f>
        <v>0</v>
      </c>
      <c r="BI3210" s="227">
        <f>IF(N3210="nulová",J3210,0)</f>
        <v>0</v>
      </c>
      <c r="BJ3210" s="19" t="s">
        <v>82</v>
      </c>
      <c r="BK3210" s="227">
        <f>ROUND(I3210*H3210,2)</f>
        <v>0</v>
      </c>
      <c r="BL3210" s="19" t="s">
        <v>3087</v>
      </c>
      <c r="BM3210" s="226" t="s">
        <v>3147</v>
      </c>
    </row>
    <row r="3211" s="2" customFormat="1">
      <c r="A3211" s="40"/>
      <c r="B3211" s="41"/>
      <c r="C3211" s="42"/>
      <c r="D3211" s="235" t="s">
        <v>274</v>
      </c>
      <c r="E3211" s="42"/>
      <c r="F3211" s="255" t="s">
        <v>3148</v>
      </c>
      <c r="G3211" s="42"/>
      <c r="H3211" s="42"/>
      <c r="I3211" s="230"/>
      <c r="J3211" s="42"/>
      <c r="K3211" s="42"/>
      <c r="L3211" s="46"/>
      <c r="M3211" s="231"/>
      <c r="N3211" s="232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274</v>
      </c>
      <c r="AU3211" s="19" t="s">
        <v>82</v>
      </c>
    </row>
    <row r="3212" s="2" customFormat="1" ht="16.5" customHeight="1">
      <c r="A3212" s="40"/>
      <c r="B3212" s="41"/>
      <c r="C3212" s="215" t="s">
        <v>3149</v>
      </c>
      <c r="D3212" s="215" t="s">
        <v>185</v>
      </c>
      <c r="E3212" s="216" t="s">
        <v>3150</v>
      </c>
      <c r="F3212" s="217" t="s">
        <v>3151</v>
      </c>
      <c r="G3212" s="218" t="s">
        <v>188</v>
      </c>
      <c r="H3212" s="219">
        <v>1</v>
      </c>
      <c r="I3212" s="220"/>
      <c r="J3212" s="221">
        <f>ROUND(I3212*H3212,2)</f>
        <v>0</v>
      </c>
      <c r="K3212" s="217" t="s">
        <v>19</v>
      </c>
      <c r="L3212" s="46"/>
      <c r="M3212" s="222" t="s">
        <v>19</v>
      </c>
      <c r="N3212" s="223" t="s">
        <v>46</v>
      </c>
      <c r="O3212" s="86"/>
      <c r="P3212" s="224">
        <f>O3212*H3212</f>
        <v>0</v>
      </c>
      <c r="Q3212" s="224">
        <v>0.029999999999999999</v>
      </c>
      <c r="R3212" s="224">
        <f>Q3212*H3212</f>
        <v>0.029999999999999999</v>
      </c>
      <c r="S3212" s="224">
        <v>0</v>
      </c>
      <c r="T3212" s="225">
        <f>S3212*H3212</f>
        <v>0</v>
      </c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R3212" s="226" t="s">
        <v>3087</v>
      </c>
      <c r="AT3212" s="226" t="s">
        <v>185</v>
      </c>
      <c r="AU3212" s="226" t="s">
        <v>82</v>
      </c>
      <c r="AY3212" s="19" t="s">
        <v>183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19" t="s">
        <v>82</v>
      </c>
      <c r="BK3212" s="227">
        <f>ROUND(I3212*H3212,2)</f>
        <v>0</v>
      </c>
      <c r="BL3212" s="19" t="s">
        <v>3087</v>
      </c>
      <c r="BM3212" s="226" t="s">
        <v>3152</v>
      </c>
    </row>
    <row r="3213" s="2" customFormat="1">
      <c r="A3213" s="40"/>
      <c r="B3213" s="41"/>
      <c r="C3213" s="42"/>
      <c r="D3213" s="235" t="s">
        <v>274</v>
      </c>
      <c r="E3213" s="42"/>
      <c r="F3213" s="255" t="s">
        <v>3153</v>
      </c>
      <c r="G3213" s="42"/>
      <c r="H3213" s="42"/>
      <c r="I3213" s="230"/>
      <c r="J3213" s="42"/>
      <c r="K3213" s="42"/>
      <c r="L3213" s="46"/>
      <c r="M3213" s="231"/>
      <c r="N3213" s="232"/>
      <c r="O3213" s="86"/>
      <c r="P3213" s="86"/>
      <c r="Q3213" s="86"/>
      <c r="R3213" s="86"/>
      <c r="S3213" s="86"/>
      <c r="T3213" s="87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T3213" s="19" t="s">
        <v>274</v>
      </c>
      <c r="AU3213" s="19" t="s">
        <v>82</v>
      </c>
    </row>
    <row r="3214" s="2" customFormat="1" ht="16.5" customHeight="1">
      <c r="A3214" s="40"/>
      <c r="B3214" s="41"/>
      <c r="C3214" s="215" t="s">
        <v>3154</v>
      </c>
      <c r="D3214" s="215" t="s">
        <v>185</v>
      </c>
      <c r="E3214" s="216" t="s">
        <v>3155</v>
      </c>
      <c r="F3214" s="217" t="s">
        <v>3156</v>
      </c>
      <c r="G3214" s="218" t="s">
        <v>188</v>
      </c>
      <c r="H3214" s="219">
        <v>1</v>
      </c>
      <c r="I3214" s="220"/>
      <c r="J3214" s="221">
        <f>ROUND(I3214*H3214,2)</f>
        <v>0</v>
      </c>
      <c r="K3214" s="217" t="s">
        <v>19</v>
      </c>
      <c r="L3214" s="46"/>
      <c r="M3214" s="222" t="s">
        <v>19</v>
      </c>
      <c r="N3214" s="223" t="s">
        <v>46</v>
      </c>
      <c r="O3214" s="86"/>
      <c r="P3214" s="224">
        <f>O3214*H3214</f>
        <v>0</v>
      </c>
      <c r="Q3214" s="224">
        <v>0.029999999999999999</v>
      </c>
      <c r="R3214" s="224">
        <f>Q3214*H3214</f>
        <v>0.029999999999999999</v>
      </c>
      <c r="S3214" s="224">
        <v>0</v>
      </c>
      <c r="T3214" s="225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26" t="s">
        <v>3087</v>
      </c>
      <c r="AT3214" s="226" t="s">
        <v>185</v>
      </c>
      <c r="AU3214" s="226" t="s">
        <v>82</v>
      </c>
      <c r="AY3214" s="19" t="s">
        <v>183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19" t="s">
        <v>82</v>
      </c>
      <c r="BK3214" s="227">
        <f>ROUND(I3214*H3214,2)</f>
        <v>0</v>
      </c>
      <c r="BL3214" s="19" t="s">
        <v>3087</v>
      </c>
      <c r="BM3214" s="226" t="s">
        <v>3157</v>
      </c>
    </row>
    <row r="3215" s="2" customFormat="1">
      <c r="A3215" s="40"/>
      <c r="B3215" s="41"/>
      <c r="C3215" s="42"/>
      <c r="D3215" s="235" t="s">
        <v>274</v>
      </c>
      <c r="E3215" s="42"/>
      <c r="F3215" s="255" t="s">
        <v>3158</v>
      </c>
      <c r="G3215" s="42"/>
      <c r="H3215" s="42"/>
      <c r="I3215" s="230"/>
      <c r="J3215" s="42"/>
      <c r="K3215" s="42"/>
      <c r="L3215" s="46"/>
      <c r="M3215" s="231"/>
      <c r="N3215" s="232"/>
      <c r="O3215" s="86"/>
      <c r="P3215" s="86"/>
      <c r="Q3215" s="86"/>
      <c r="R3215" s="86"/>
      <c r="S3215" s="86"/>
      <c r="T3215" s="87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9" t="s">
        <v>274</v>
      </c>
      <c r="AU3215" s="19" t="s">
        <v>82</v>
      </c>
    </row>
    <row r="3216" s="2" customFormat="1" ht="16.5" customHeight="1">
      <c r="A3216" s="40"/>
      <c r="B3216" s="41"/>
      <c r="C3216" s="215" t="s">
        <v>3159</v>
      </c>
      <c r="D3216" s="215" t="s">
        <v>185</v>
      </c>
      <c r="E3216" s="216" t="s">
        <v>3160</v>
      </c>
      <c r="F3216" s="217" t="s">
        <v>3161</v>
      </c>
      <c r="G3216" s="218" t="s">
        <v>188</v>
      </c>
      <c r="H3216" s="219">
        <v>1</v>
      </c>
      <c r="I3216" s="220"/>
      <c r="J3216" s="221">
        <f>ROUND(I3216*H3216,2)</f>
        <v>0</v>
      </c>
      <c r="K3216" s="217" t="s">
        <v>19</v>
      </c>
      <c r="L3216" s="46"/>
      <c r="M3216" s="222" t="s">
        <v>19</v>
      </c>
      <c r="N3216" s="223" t="s">
        <v>46</v>
      </c>
      <c r="O3216" s="86"/>
      <c r="P3216" s="224">
        <f>O3216*H3216</f>
        <v>0</v>
      </c>
      <c r="Q3216" s="224">
        <v>0.029999999999999999</v>
      </c>
      <c r="R3216" s="224">
        <f>Q3216*H3216</f>
        <v>0.029999999999999999</v>
      </c>
      <c r="S3216" s="224">
        <v>0</v>
      </c>
      <c r="T3216" s="225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26" t="s">
        <v>3087</v>
      </c>
      <c r="AT3216" s="226" t="s">
        <v>185</v>
      </c>
      <c r="AU3216" s="226" t="s">
        <v>82</v>
      </c>
      <c r="AY3216" s="19" t="s">
        <v>183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19" t="s">
        <v>82</v>
      </c>
      <c r="BK3216" s="227">
        <f>ROUND(I3216*H3216,2)</f>
        <v>0</v>
      </c>
      <c r="BL3216" s="19" t="s">
        <v>3087</v>
      </c>
      <c r="BM3216" s="226" t="s">
        <v>3162</v>
      </c>
    </row>
    <row r="3217" s="2" customFormat="1">
      <c r="A3217" s="40"/>
      <c r="B3217" s="41"/>
      <c r="C3217" s="42"/>
      <c r="D3217" s="235" t="s">
        <v>274</v>
      </c>
      <c r="E3217" s="42"/>
      <c r="F3217" s="255" t="s">
        <v>3163</v>
      </c>
      <c r="G3217" s="42"/>
      <c r="H3217" s="42"/>
      <c r="I3217" s="230"/>
      <c r="J3217" s="42"/>
      <c r="K3217" s="42"/>
      <c r="L3217" s="46"/>
      <c r="M3217" s="283"/>
      <c r="N3217" s="284"/>
      <c r="O3217" s="285"/>
      <c r="P3217" s="285"/>
      <c r="Q3217" s="285"/>
      <c r="R3217" s="285"/>
      <c r="S3217" s="285"/>
      <c r="T3217" s="286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T3217" s="19" t="s">
        <v>274</v>
      </c>
      <c r="AU3217" s="19" t="s">
        <v>82</v>
      </c>
    </row>
    <row r="3218" s="2" customFormat="1" ht="6.96" customHeight="1">
      <c r="A3218" s="40"/>
      <c r="B3218" s="61"/>
      <c r="C3218" s="62"/>
      <c r="D3218" s="62"/>
      <c r="E3218" s="62"/>
      <c r="F3218" s="62"/>
      <c r="G3218" s="62"/>
      <c r="H3218" s="62"/>
      <c r="I3218" s="62"/>
      <c r="J3218" s="62"/>
      <c r="K3218" s="62"/>
      <c r="L3218" s="46"/>
      <c r="M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</row>
  </sheetData>
  <sheetProtection sheet="1" autoFilter="0" formatColumns="0" formatRows="0" objects="1" scenarios="1" spinCount="100000" saltValue="Ndn79iv+lLIqnY3s5o6iZWfMaUZxLFvGnS0H8YhmODson4vKIC10XFuRLRG69HMciKSnZKgyNHOpT1YICZhXbA==" hashValue="4slAS8Va9wZAUz/e8fCBmLW8CYiRU9ZM+hzDpgKFoX+yTDNmtqg3KF6BmSVEPwvNEPWFtQm7AMAR6eBF2J7l3A==" algorithmName="SHA-512" password="CC35"/>
  <autoFilter ref="C110:K3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hyperlinks>
    <hyperlink ref="F115" r:id="rId1" display="https://podminky.urs.cz/item/CS_URS_2023_01/131251100"/>
    <hyperlink ref="F123" r:id="rId2" display="https://podminky.urs.cz/item/CS_URS_2023_01/131251105"/>
    <hyperlink ref="F132" r:id="rId3" display="https://podminky.urs.cz/item/CS_URS_2023_01/132251251"/>
    <hyperlink ref="F158" r:id="rId4" display="https://podminky.urs.cz/item/CS_URS_2023_01/132254101"/>
    <hyperlink ref="F164" r:id="rId5" display="https://podminky.urs.cz/item/CS_URS_2023_01/133251102"/>
    <hyperlink ref="F188" r:id="rId6" display="https://podminky.urs.cz/item/CS_URS_2023_01/162351103"/>
    <hyperlink ref="F192" r:id="rId7" display="https://podminky.urs.cz/item/CS_URS_2023_01/162751117"/>
    <hyperlink ref="F203" r:id="rId8" display="https://podminky.urs.cz/item/CS_URS_2023_01/162751119"/>
    <hyperlink ref="F206" r:id="rId9" display="https://podminky.urs.cz/item/CS_URS_2023_01/167151101"/>
    <hyperlink ref="F210" r:id="rId10" display="https://podminky.urs.cz/item/CS_URS_2023_01/171152501"/>
    <hyperlink ref="F214" r:id="rId11" display="https://podminky.urs.cz/item/CS_URS_2023_01/171201231"/>
    <hyperlink ref="F217" r:id="rId12" display="https://podminky.urs.cz/item/CS_URS_2023_01/171251201"/>
    <hyperlink ref="F221" r:id="rId13" display="https://podminky.urs.cz/item/CS_URS_2023_01/174111101"/>
    <hyperlink ref="F236" r:id="rId14" display="https://podminky.urs.cz/item/CS_URS_2023_01/310235241"/>
    <hyperlink ref="F249" r:id="rId15" display="https://podminky.urs.cz/item/CS_URS_2023_01/310279842"/>
    <hyperlink ref="F267" r:id="rId16" display="https://podminky.urs.cz/item/CS_URS_2023_01/311272225"/>
    <hyperlink ref="F301" r:id="rId17" display="https://podminky.urs.cz/item/CS_URS_2023_01/317234410"/>
    <hyperlink ref="F314" r:id="rId18" display="https://podminky.urs.cz/item/CS_URS_2023_01/317318141"/>
    <hyperlink ref="F322" r:id="rId19" display="https://podminky.urs.cz/item/CS_URS_2023_01/317944321"/>
    <hyperlink ref="F335" r:id="rId20" display="https://podminky.urs.cz/item/CS_URS_2023_01/342151111"/>
    <hyperlink ref="F361" r:id="rId21" display="https://podminky.urs.cz/item/CS_URS_2023_01/346481112"/>
    <hyperlink ref="F375" r:id="rId22" display="https://podminky.urs.cz/item/CS_URS_2023_01/451577777"/>
    <hyperlink ref="F383" r:id="rId23" display="https://podminky.urs.cz/item/CS_URS_2023_01/451577877"/>
    <hyperlink ref="F407" r:id="rId24" display="https://podminky.urs.cz/item/CS_URS_2023_01/452312141"/>
    <hyperlink ref="F416" r:id="rId25" display="https://podminky.urs.cz/item/CS_URS_2023_01/564861011"/>
    <hyperlink ref="F424" r:id="rId26" display="https://podminky.urs.cz/item/CS_URS_2023_01/564962111"/>
    <hyperlink ref="F446" r:id="rId27" display="https://podminky.urs.cz/item/CS_URS_2023_01/612131121"/>
    <hyperlink ref="F513" r:id="rId28" display="https://podminky.urs.cz/item/CS_URS_2023_01/612142001"/>
    <hyperlink ref="F580" r:id="rId29" display="https://podminky.urs.cz/item/CS_URS_2023_01/612181001"/>
    <hyperlink ref="F647" r:id="rId30" display="https://podminky.urs.cz/item/CS_URS_2023_01/612181011"/>
    <hyperlink ref="F706" r:id="rId31" display="https://podminky.urs.cz/item/CS_URS_2023_01/622131121"/>
    <hyperlink ref="F758" r:id="rId32" display="https://podminky.urs.cz/item/CS_URS_2023_01/622142001"/>
    <hyperlink ref="F784" r:id="rId33" display="https://podminky.urs.cz/item/CS_URS_2023_01/622151011"/>
    <hyperlink ref="F800" r:id="rId34" display="https://podminky.urs.cz/item/CS_URS_2023_01/622211011"/>
    <hyperlink ref="F815" r:id="rId35" display="https://podminky.urs.cz/item/CS_URS_2023_01/622211022"/>
    <hyperlink ref="F833" r:id="rId36" display="https://podminky.urs.cz/item/CS_URS_2023_01/622211032"/>
    <hyperlink ref="F852" r:id="rId37" display="https://podminky.urs.cz/item/CS_URS_2023_01/622252001"/>
    <hyperlink ref="F874" r:id="rId38" display="https://podminky.urs.cz/item/CS_URS_2023_01/622252002"/>
    <hyperlink ref="F894" r:id="rId39" display="https://podminky.urs.cz/item/CS_URS_2023_01/622321121"/>
    <hyperlink ref="F952" r:id="rId40" display="https://podminky.urs.cz/item/CS_URS_2023_01/622521022"/>
    <hyperlink ref="F968" r:id="rId41" display="https://podminky.urs.cz/item/CS_URS_2023_01/629991011"/>
    <hyperlink ref="F971" r:id="rId42" display="https://podminky.urs.cz/item/CS_URS_2023_01/629992111"/>
    <hyperlink ref="F978" r:id="rId43" display="https://podminky.urs.cz/item/CS_URS_2023_01/631311136"/>
    <hyperlink ref="F995" r:id="rId44" display="https://podminky.urs.cz/item/CS_URS_2023_01/631319013"/>
    <hyperlink ref="F997" r:id="rId45" display="https://podminky.urs.cz/item/CS_URS_2023_01/631319181"/>
    <hyperlink ref="F1008" r:id="rId46" display="https://podminky.urs.cz/item/CS_URS_2023_01/631319204"/>
    <hyperlink ref="F1010" r:id="rId47" display="https://podminky.urs.cz/item/CS_URS_2023_01/631319222"/>
    <hyperlink ref="F1037" r:id="rId48" display="https://podminky.urs.cz/item/CS_URS_2023_01/632450134"/>
    <hyperlink ref="F1048" r:id="rId49" display="https://podminky.urs.cz/item/CS_URS_2023_01/632451491"/>
    <hyperlink ref="F1059" r:id="rId50" display="https://podminky.urs.cz/item/CS_URS_2023_01/632481213"/>
    <hyperlink ref="F1075" r:id="rId51" display="https://podminky.urs.cz/item/CS_URS_2023_01/633121112"/>
    <hyperlink ref="F1092" r:id="rId52" display="https://podminky.urs.cz/item/CS_URS_2023_01/634663111"/>
    <hyperlink ref="F1099" r:id="rId53" display="https://podminky.urs.cz/item/CS_URS_2023_01/634663113"/>
    <hyperlink ref="F1117" r:id="rId54" display="https://podminky.urs.cz/item/CS_URS_2023_01/634911133"/>
    <hyperlink ref="F1135" r:id="rId55" display="https://podminky.urs.cz/item/CS_URS_2023_01/634112112"/>
    <hyperlink ref="F1153" r:id="rId56" display="https://podminky.urs.cz/item/CS_URS_2023_01/890451851"/>
    <hyperlink ref="F1179" r:id="rId57" display="https://podminky.urs.cz/item/CS_URS_2023_01/938902122"/>
    <hyperlink ref="F1188" r:id="rId58" display="https://podminky.urs.cz/item/CS_URS_2023_01/941211111"/>
    <hyperlink ref="F1199" r:id="rId59" display="https://podminky.urs.cz/item/CS_URS_2023_01/941211211"/>
    <hyperlink ref="F1202" r:id="rId60" display="https://podminky.urs.cz/item/CS_URS_2023_01/941211811"/>
    <hyperlink ref="F1204" r:id="rId61" display="https://podminky.urs.cz/item/CS_URS_2023_01/946112117"/>
    <hyperlink ref="F1213" r:id="rId62" display="https://podminky.urs.cz/item/CS_URS_2023_01/946112217"/>
    <hyperlink ref="F1216" r:id="rId63" display="https://podminky.urs.cz/item/CS_URS_2023_01/946112817"/>
    <hyperlink ref="F1218" r:id="rId64" display="https://podminky.urs.cz/item/CS_URS_2023_01/949101112"/>
    <hyperlink ref="F1246" r:id="rId65" display="https://podminky.urs.cz/item/CS_URS_2023_01/952901221"/>
    <hyperlink ref="F1250" r:id="rId66" display="https://podminky.urs.cz/item/CS_URS_2023_01/965042141"/>
    <hyperlink ref="F1267" r:id="rId67" display="https://podminky.urs.cz/item/CS_URS_2023_01/965045113"/>
    <hyperlink ref="F1284" r:id="rId68" display="https://podminky.urs.cz/item/CS_URS_2023_01/965082923"/>
    <hyperlink ref="F1301" r:id="rId69" display="https://podminky.urs.cz/item/CS_URS_2023_01/968062375"/>
    <hyperlink ref="F1310" r:id="rId70" display="https://podminky.urs.cz/item/CS_URS_2023_01/968072245"/>
    <hyperlink ref="F1319" r:id="rId71" display="https://podminky.urs.cz/item/CS_URS_2023_01/968072455"/>
    <hyperlink ref="F1346" r:id="rId72" display="https://podminky.urs.cz/item/CS_URS_2023_01/968072456"/>
    <hyperlink ref="F1365" r:id="rId73" display="https://podminky.urs.cz/item/CS_URS_2023_01/971033461"/>
    <hyperlink ref="F1373" r:id="rId74" display="https://podminky.urs.cz/item/CS_URS_2023_01/971033651"/>
    <hyperlink ref="F1383" r:id="rId75" display="https://podminky.urs.cz/item/CS_URS_2023_01/973031336"/>
    <hyperlink ref="F1391" r:id="rId76" display="https://podminky.urs.cz/item/CS_URS_2023_01/974031664"/>
    <hyperlink ref="F1404" r:id="rId77" display="https://podminky.urs.cz/item/CS_URS_2023_01/975073121"/>
    <hyperlink ref="F1414" r:id="rId78" display="https://podminky.urs.cz/item/CS_URS_2023_01/977211114"/>
    <hyperlink ref="F1418" r:id="rId79" display="https://podminky.urs.cz/item/CS_URS_2023_01/977211124"/>
    <hyperlink ref="F1422" r:id="rId80" display="https://podminky.urs.cz/item/CS_URS_2023_01/977311113"/>
    <hyperlink ref="F1430" r:id="rId81" display="https://podminky.urs.cz/item/CS_URS_2023_01/985323211"/>
    <hyperlink ref="F1439" r:id="rId82" display="https://podminky.urs.cz/item/CS_URS_2023_01/998021021"/>
    <hyperlink ref="F1442" r:id="rId83" display="https://podminky.urs.cz/item/CS_URS_2023_01/997006511"/>
    <hyperlink ref="F1444" r:id="rId84" display="https://podminky.urs.cz/item/CS_URS_2023_01/997006512"/>
    <hyperlink ref="F1446" r:id="rId85" display="https://podminky.urs.cz/item/CS_URS_2023_01/997006519"/>
    <hyperlink ref="F1449" r:id="rId86" display="https://podminky.urs.cz/item/CS_URS_2023_01/997013861"/>
    <hyperlink ref="F1456" r:id="rId87" display="https://podminky.urs.cz/item/CS_URS_2023_01/997013863"/>
    <hyperlink ref="F1463" r:id="rId88" display="https://podminky.urs.cz/item/CS_URS_2023_01/997013869"/>
    <hyperlink ref="F1471" r:id="rId89" display="https://podminky.urs.cz/item/CS_URS_2023_01/997013871"/>
    <hyperlink ref="F1480" r:id="rId90" display="https://podminky.urs.cz/item/CS_URS_2023_01/711131811"/>
    <hyperlink ref="F1497" r:id="rId91" display="https://podminky.urs.cz/item/CS_URS_2023_01/711161215"/>
    <hyperlink ref="F1520" r:id="rId92" display="https://podminky.urs.cz/item/CS_URS_2023_01/711471051"/>
    <hyperlink ref="F1552" r:id="rId93" display="https://podminky.urs.cz/item/CS_URS_2023_01/711472051"/>
    <hyperlink ref="F1584" r:id="rId94" display="https://podminky.urs.cz/item/CS_URS_2023_01/711491171"/>
    <hyperlink ref="F1614" r:id="rId95" display="https://podminky.urs.cz/item/CS_URS_2023_01/711491172"/>
    <hyperlink ref="F1644" r:id="rId96" display="https://podminky.urs.cz/item/CS_URS_2023_01/711491271"/>
    <hyperlink ref="F1670" r:id="rId97" display="https://podminky.urs.cz/item/CS_URS_2023_01/711491272"/>
    <hyperlink ref="F1696" r:id="rId98" display="https://podminky.urs.cz/item/CS_URS_2023_01/711772111"/>
    <hyperlink ref="F1702" r:id="rId99" display="https://podminky.urs.cz/item/CS_URS_2023_01/998711101"/>
    <hyperlink ref="F1705" r:id="rId100" display="https://podminky.urs.cz/item/CS_URS_2023_01/712311101"/>
    <hyperlink ref="F1754" r:id="rId101" display="https://podminky.urs.cz/item/CS_URS_2023_01/712331111"/>
    <hyperlink ref="F1803" r:id="rId102" display="https://podminky.urs.cz/item/CS_URS_2023_01/712363103"/>
    <hyperlink ref="F1808" r:id="rId103" display="https://podminky.urs.cz/item/CS_URS_2023_01/712363412"/>
    <hyperlink ref="F1844" r:id="rId104" display="https://podminky.urs.cz/item/CS_URS_2023_01/712391172"/>
    <hyperlink ref="F1893" r:id="rId105" display="https://podminky.urs.cz/item/CS_URS_2023_01/712393001"/>
    <hyperlink ref="F1905" r:id="rId106" display="https://podminky.urs.cz/item/CS_URS_2023_01/712411101"/>
    <hyperlink ref="F1925" r:id="rId107" display="https://podminky.urs.cz/item/CS_URS_2023_01/712431111"/>
    <hyperlink ref="F1945" r:id="rId108" display="https://podminky.urs.cz/item/CS_URS_2023_01/712491172"/>
    <hyperlink ref="F1949" r:id="rId109" display="https://podminky.urs.cz/item/CS_URS_2023_01/998712102"/>
    <hyperlink ref="F1952" r:id="rId110" display="https://podminky.urs.cz/item/CS_URS_2023_01/713121111"/>
    <hyperlink ref="F1971" r:id="rId111" display="https://podminky.urs.cz/item/CS_URS_2023_01/713141152"/>
    <hyperlink ref="F1991" r:id="rId112" display="https://podminky.urs.cz/item/CS_URS_2023_01/713141262"/>
    <hyperlink ref="F2009" r:id="rId113" display="https://podminky.urs.cz/item/CS_URS_2023_01/998713102"/>
    <hyperlink ref="F2014" r:id="rId114" display="https://podminky.urs.cz/item/CS_URS_2023_01/762083122"/>
    <hyperlink ref="F2016" r:id="rId115" display="https://podminky.urs.cz/item/CS_URS_2023_01/762332141"/>
    <hyperlink ref="F2036" r:id="rId116" display="https://podminky.urs.cz/item/CS_URS_2023_01/762332142"/>
    <hyperlink ref="F2060" r:id="rId117" display="https://podminky.urs.cz/item/CS_URS_2023_01/762341210"/>
    <hyperlink ref="F2076" r:id="rId118" display="https://podminky.urs.cz/item/CS_URS_2023_01/762395000"/>
    <hyperlink ref="F2082" r:id="rId119" display="https://podminky.urs.cz/item/CS_URS_2023_01/998762101"/>
    <hyperlink ref="F2085" r:id="rId120" display="https://podminky.urs.cz/item/CS_URS_2023_01/763111411"/>
    <hyperlink ref="F2101" r:id="rId121" display="https://podminky.urs.cz/item/CS_URS_2023_01/763111417"/>
    <hyperlink ref="F2135" r:id="rId122" display="https://podminky.urs.cz/item/CS_URS_2023_01/763111621"/>
    <hyperlink ref="F2158" r:id="rId123" display="https://podminky.urs.cz/item/CS_URS_2023_01/763111717"/>
    <hyperlink ref="F2206" r:id="rId124" display="https://podminky.urs.cz/item/CS_URS_2023_01/763121714"/>
    <hyperlink ref="F2211" r:id="rId125" display="https://podminky.urs.cz/item/CS_URS_2023_01/763131411"/>
    <hyperlink ref="F2224" r:id="rId126" display="https://podminky.urs.cz/item/CS_URS_2023_01/763131714"/>
    <hyperlink ref="F2226" r:id="rId127" display="https://podminky.urs.cz/item/CS_URS_2023_01/763131751"/>
    <hyperlink ref="F2241" r:id="rId128" display="https://podminky.urs.cz/item/CS_URS_2023_01/763131752"/>
    <hyperlink ref="F2294" r:id="rId129" display="https://podminky.urs.cz/item/CS_URS_2023_01/763135101"/>
    <hyperlink ref="F2304" r:id="rId130" display="https://podminky.urs.cz/item/CS_URS_2023_01/763182411"/>
    <hyperlink ref="F2320" r:id="rId131" display="https://podminky.urs.cz/item/CS_URS_2023_01/998763301"/>
    <hyperlink ref="F2380" r:id="rId132" display="https://podminky.urs.cz/item/CS_URS_2023_01/998764102"/>
    <hyperlink ref="F2423" r:id="rId133" display="https://podminky.urs.cz/item/CS_URS_2023_01/998766102"/>
    <hyperlink ref="F2426" r:id="rId134" display="https://podminky.urs.cz/item/CS_URS_2023_01/767391113"/>
    <hyperlink ref="F2439" r:id="rId135" display="https://podminky.urs.cz/item/CS_URS_2023_01/767691822"/>
    <hyperlink ref="F2466" r:id="rId136" display="https://podminky.urs.cz/item/CS_URS_2023_01/767691823"/>
    <hyperlink ref="F2632" r:id="rId137" display="https://podminky.urs.cz/item/CS_URS_2023_01/998767102"/>
    <hyperlink ref="F2635" r:id="rId138" display="https://podminky.urs.cz/item/CS_URS_2023_01/771111011"/>
    <hyperlink ref="F2637" r:id="rId139" display="https://podminky.urs.cz/item/CS_URS_2023_01/771121011"/>
    <hyperlink ref="F2654" r:id="rId140" display="https://podminky.urs.cz/item/CS_URS_2023_01/771151012"/>
    <hyperlink ref="F2671" r:id="rId141" display="https://podminky.urs.cz/item/CS_URS_2023_01/771576114"/>
    <hyperlink ref="F2690" r:id="rId142" display="https://podminky.urs.cz/item/CS_URS_2023_01/771577114"/>
    <hyperlink ref="F2692" r:id="rId143" display="https://podminky.urs.cz/item/CS_URS_2023_01/771577115"/>
    <hyperlink ref="F2694" r:id="rId144" display="https://podminky.urs.cz/item/CS_URS_2023_01/771591112"/>
    <hyperlink ref="F2696" r:id="rId145" display="https://podminky.urs.cz/item/CS_URS_2023_01/771592011"/>
    <hyperlink ref="F2698" r:id="rId146" display="https://podminky.urs.cz/item/CS_URS_2023_01/998771101"/>
    <hyperlink ref="F2701" r:id="rId147" display="https://podminky.urs.cz/item/CS_URS_2023_01/781111011"/>
    <hyperlink ref="F2703" r:id="rId148" display="https://podminky.urs.cz/item/CS_URS_2023_01/781121011"/>
    <hyperlink ref="F2705" r:id="rId149" display="https://podminky.urs.cz/item/CS_URS_2023_01/781131112"/>
    <hyperlink ref="F2711" r:id="rId150" display="https://podminky.urs.cz/item/CS_URS_2023_01/781131264"/>
    <hyperlink ref="F2716" r:id="rId151" display="https://podminky.urs.cz/item/CS_URS_2023_01/781474154"/>
    <hyperlink ref="F2735" r:id="rId152" display="https://podminky.urs.cz/item/CS_URS_2023_01/781477114"/>
    <hyperlink ref="F2737" r:id="rId153" display="https://podminky.urs.cz/item/CS_URS_2023_01/781477115"/>
    <hyperlink ref="F2739" r:id="rId154" display="https://podminky.urs.cz/item/CS_URS_2023_01/781494111"/>
    <hyperlink ref="F2754" r:id="rId155" display="https://podminky.urs.cz/item/CS_URS_2023_01/781494511"/>
    <hyperlink ref="F2770" r:id="rId156" display="https://podminky.urs.cz/item/CS_URS_2023_01/781495115"/>
    <hyperlink ref="F2777" r:id="rId157" display="https://podminky.urs.cz/item/CS_URS_2023_01/781495211"/>
    <hyperlink ref="F2779" r:id="rId158" display="https://podminky.urs.cz/item/CS_URS_2023_01/998781101"/>
    <hyperlink ref="F2782" r:id="rId159" display="https://podminky.urs.cz/item/CS_URS_2023_01/783301313"/>
    <hyperlink ref="F2796" r:id="rId160" display="https://podminky.urs.cz/item/CS_URS_2023_01/783314203"/>
    <hyperlink ref="F2798" r:id="rId161" display="https://podminky.urs.cz/item/CS_URS_2023_01/783813101"/>
    <hyperlink ref="F2914" r:id="rId162" display="https://podminky.urs.cz/item/CS_URS_2023_01/783817101"/>
    <hyperlink ref="F2916" r:id="rId163" display="https://podminky.urs.cz/item/CS_URS_2023_01/783823133"/>
    <hyperlink ref="F2974" r:id="rId164" display="https://podminky.urs.cz/item/CS_URS_2023_01/783827423"/>
    <hyperlink ref="F3031" r:id="rId165" display="https://podminky.urs.cz/item/CS_URS_2023_01/783933161"/>
    <hyperlink ref="F3059" r:id="rId166" display="https://podminky.urs.cz/item/CS_URS_2023_01/783937163"/>
    <hyperlink ref="F3088" r:id="rId167" display="https://podminky.urs.cz/item/CS_URS_2023_01/784111003"/>
    <hyperlink ref="F3090" r:id="rId168" display="https://podminky.urs.cz/item/CS_URS_2023_01/784181123"/>
    <hyperlink ref="F3092" r:id="rId169" display="https://podminky.urs.cz/item/CS_URS_2023_01/784211103"/>
    <hyperlink ref="F3177" r:id="rId170" display="https://podminky.urs.cz/item/CS_URS_2023_01/784660101"/>
    <hyperlink ref="F3184" r:id="rId171" display="https://podminky.urs.cz/item/CS_URS_2023_01/HZS1292"/>
    <hyperlink ref="F3188" r:id="rId172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3164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3166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ROUND(J99,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ROUND((SUM(BE99:BE215)),  2)</f>
        <v>0</v>
      </c>
      <c r="G37" s="40"/>
      <c r="H37" s="40"/>
      <c r="I37" s="160">
        <v>0.20999999999999999</v>
      </c>
      <c r="J37" s="159">
        <f>ROUND(((SUM(BE99:BE215))*I37),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ROUND((SUM(BF99:BF215)),  2)</f>
        <v>0</v>
      </c>
      <c r="G38" s="40"/>
      <c r="H38" s="40"/>
      <c r="I38" s="160">
        <v>0.14999999999999999</v>
      </c>
      <c r="J38" s="159">
        <f>ROUND(((SUM(BF99:BF215))*I38),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ROUND((SUM(BG99:BG215)),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ROUND((SUM(BH99:BH215)),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ROUND((SUM(BI99:BI215)),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3164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D.1.2.1 - Železobetonové prefabrikované konstrukce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J100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738</v>
      </c>
      <c r="E69" s="185"/>
      <c r="F69" s="185"/>
      <c r="G69" s="185"/>
      <c r="H69" s="185"/>
      <c r="I69" s="185"/>
      <c r="J69" s="186">
        <f>J101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291</v>
      </c>
      <c r="E70" s="185"/>
      <c r="F70" s="185"/>
      <c r="G70" s="185"/>
      <c r="H70" s="185"/>
      <c r="I70" s="185"/>
      <c r="J70" s="186">
        <f>J156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J176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740</v>
      </c>
      <c r="E72" s="185"/>
      <c r="F72" s="185"/>
      <c r="G72" s="185"/>
      <c r="H72" s="185"/>
      <c r="I72" s="185"/>
      <c r="J72" s="186">
        <f>J201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1080</v>
      </c>
      <c r="E73" s="180"/>
      <c r="F73" s="180"/>
      <c r="G73" s="180"/>
      <c r="H73" s="180"/>
      <c r="I73" s="180"/>
      <c r="J73" s="181">
        <f>J206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688</v>
      </c>
      <c r="E74" s="180"/>
      <c r="F74" s="180"/>
      <c r="G74" s="180"/>
      <c r="H74" s="180"/>
      <c r="I74" s="180"/>
      <c r="J74" s="181">
        <f>J211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689</v>
      </c>
      <c r="E75" s="185"/>
      <c r="F75" s="185"/>
      <c r="G75" s="185"/>
      <c r="H75" s="185"/>
      <c r="I75" s="185"/>
      <c r="J75" s="186">
        <f>J212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168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PROJEKTOVÁ DOKUMENTACE PRO VÝSTAVBU NOVÉ HALY V DÍLNÁCH SŠ KRALOVICE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1174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157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298" t="s">
        <v>3164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3165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D.1.2.1 - Železobetonové prefabrikované konstrukce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p.č.664, 5665/2, 5665/3, obec:Kralovice [559075]</v>
      </c>
      <c r="G93" s="42"/>
      <c r="H93" s="42"/>
      <c r="I93" s="34" t="s">
        <v>23</v>
      </c>
      <c r="J93" s="74" t="str">
        <f>IF(J16="","",J16)</f>
        <v>3. 11. 2023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54.45" customHeight="1">
      <c r="A95" s="40"/>
      <c r="B95" s="41"/>
      <c r="C95" s="34" t="s">
        <v>25</v>
      </c>
      <c r="D95" s="42"/>
      <c r="E95" s="42"/>
      <c r="F95" s="29" t="str">
        <f>E19</f>
        <v>Střední škola,Kralovice,nám.Osvobození 32,Kralovic</v>
      </c>
      <c r="G95" s="42"/>
      <c r="H95" s="42"/>
      <c r="I95" s="34" t="s">
        <v>33</v>
      </c>
      <c r="J95" s="38" t="str">
        <f>E25</f>
        <v>TORION, projekční kancelář s.r.o.,Mánesova 1,Plzeň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IF(E22="","",E22)</f>
        <v>Vyplň údaj</v>
      </c>
      <c r="G96" s="42"/>
      <c r="H96" s="42"/>
      <c r="I96" s="34" t="s">
        <v>37</v>
      </c>
      <c r="J96" s="38" t="str">
        <f>E28</f>
        <v xml:space="preserve"> 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169</v>
      </c>
      <c r="D98" s="191" t="s">
        <v>60</v>
      </c>
      <c r="E98" s="191" t="s">
        <v>56</v>
      </c>
      <c r="F98" s="191" t="s">
        <v>57</v>
      </c>
      <c r="G98" s="191" t="s">
        <v>170</v>
      </c>
      <c r="H98" s="191" t="s">
        <v>171</v>
      </c>
      <c r="I98" s="191" t="s">
        <v>172</v>
      </c>
      <c r="J98" s="191" t="s">
        <v>162</v>
      </c>
      <c r="K98" s="192" t="s">
        <v>173</v>
      </c>
      <c r="L98" s="193"/>
      <c r="M98" s="94" t="s">
        <v>19</v>
      </c>
      <c r="N98" s="95" t="s">
        <v>45</v>
      </c>
      <c r="O98" s="95" t="s">
        <v>174</v>
      </c>
      <c r="P98" s="95" t="s">
        <v>175</v>
      </c>
      <c r="Q98" s="95" t="s">
        <v>176</v>
      </c>
      <c r="R98" s="95" t="s">
        <v>177</v>
      </c>
      <c r="S98" s="95" t="s">
        <v>178</v>
      </c>
      <c r="T98" s="96" t="s">
        <v>179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180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P100+P206+P211</f>
        <v>0</v>
      </c>
      <c r="Q99" s="98"/>
      <c r="R99" s="196">
        <f>R100+R206+R211</f>
        <v>188.90776315999995</v>
      </c>
      <c r="S99" s="98"/>
      <c r="T99" s="197">
        <f>T100+T206+T211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74</v>
      </c>
      <c r="AU99" s="19" t="s">
        <v>163</v>
      </c>
      <c r="BK99" s="198">
        <f>BK100+BK206+BK211</f>
        <v>0</v>
      </c>
    </row>
    <row r="100" s="12" customFormat="1" ht="25.92" customHeight="1">
      <c r="A100" s="12"/>
      <c r="B100" s="199"/>
      <c r="C100" s="200"/>
      <c r="D100" s="201" t="s">
        <v>74</v>
      </c>
      <c r="E100" s="202" t="s">
        <v>181</v>
      </c>
      <c r="F100" s="202" t="s">
        <v>182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P101+P156+P176</f>
        <v>0</v>
      </c>
      <c r="Q100" s="207"/>
      <c r="R100" s="208">
        <f>R101+R156+R176</f>
        <v>188.90776315999995</v>
      </c>
      <c r="S100" s="207"/>
      <c r="T100" s="209">
        <f>T101+T156+T176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82</v>
      </c>
      <c r="AT100" s="211" t="s">
        <v>74</v>
      </c>
      <c r="AU100" s="211" t="s">
        <v>75</v>
      </c>
      <c r="AY100" s="210" t="s">
        <v>183</v>
      </c>
      <c r="BK100" s="212">
        <f>BK101+BK156+BK176</f>
        <v>0</v>
      </c>
    </row>
    <row r="101" s="12" customFormat="1" ht="22.8" customHeight="1">
      <c r="A101" s="12"/>
      <c r="B101" s="199"/>
      <c r="C101" s="200"/>
      <c r="D101" s="201" t="s">
        <v>74</v>
      </c>
      <c r="E101" s="213" t="s">
        <v>114</v>
      </c>
      <c r="F101" s="213" t="s">
        <v>745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SUM(P102:P155)</f>
        <v>0</v>
      </c>
      <c r="Q101" s="207"/>
      <c r="R101" s="208">
        <f>SUM(R102:R155)</f>
        <v>35.544031960000005</v>
      </c>
      <c r="S101" s="207"/>
      <c r="T101" s="209">
        <f>SUM(T102:T155)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74</v>
      </c>
      <c r="AU101" s="211" t="s">
        <v>82</v>
      </c>
      <c r="AY101" s="210" t="s">
        <v>183</v>
      </c>
      <c r="BK101" s="212">
        <f>SUM(BK102:BK155)</f>
        <v>0</v>
      </c>
    </row>
    <row r="102" s="2" customFormat="1" ht="24.15" customHeight="1">
      <c r="A102" s="40"/>
      <c r="B102" s="41"/>
      <c r="C102" s="215" t="s">
        <v>82</v>
      </c>
      <c r="D102" s="215" t="s">
        <v>185</v>
      </c>
      <c r="E102" s="216" t="s">
        <v>3167</v>
      </c>
      <c r="F102" s="217" t="s">
        <v>3168</v>
      </c>
      <c r="G102" s="218" t="s">
        <v>438</v>
      </c>
      <c r="H102" s="219">
        <v>23.800000000000001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0.160245</v>
      </c>
      <c r="R102" s="224">
        <f>Q102*H102</f>
        <v>3.813831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190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3169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3170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>
      <c r="A104" s="40"/>
      <c r="B104" s="41"/>
      <c r="C104" s="42"/>
      <c r="D104" s="235" t="s">
        <v>274</v>
      </c>
      <c r="E104" s="42"/>
      <c r="F104" s="255" t="s">
        <v>3171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274</v>
      </c>
      <c r="AU104" s="19" t="s">
        <v>84</v>
      </c>
    </row>
    <row r="105" s="13" customFormat="1">
      <c r="A105" s="13"/>
      <c r="B105" s="233"/>
      <c r="C105" s="234"/>
      <c r="D105" s="235" t="s">
        <v>194</v>
      </c>
      <c r="E105" s="236" t="s">
        <v>19</v>
      </c>
      <c r="F105" s="237" t="s">
        <v>3172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194</v>
      </c>
      <c r="AU105" s="243" t="s">
        <v>84</v>
      </c>
      <c r="AV105" s="13" t="s">
        <v>82</v>
      </c>
      <c r="AW105" s="13" t="s">
        <v>36</v>
      </c>
      <c r="AX105" s="13" t="s">
        <v>75</v>
      </c>
      <c r="AY105" s="243" t="s">
        <v>183</v>
      </c>
    </row>
    <row r="106" s="13" customFormat="1">
      <c r="A106" s="13"/>
      <c r="B106" s="233"/>
      <c r="C106" s="234"/>
      <c r="D106" s="235" t="s">
        <v>194</v>
      </c>
      <c r="E106" s="236" t="s">
        <v>19</v>
      </c>
      <c r="F106" s="237" t="s">
        <v>3173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194</v>
      </c>
      <c r="AU106" s="243" t="s">
        <v>84</v>
      </c>
      <c r="AV106" s="13" t="s">
        <v>82</v>
      </c>
      <c r="AW106" s="13" t="s">
        <v>36</v>
      </c>
      <c r="AX106" s="13" t="s">
        <v>75</v>
      </c>
      <c r="AY106" s="243" t="s">
        <v>183</v>
      </c>
    </row>
    <row r="107" s="14" customFormat="1">
      <c r="A107" s="14"/>
      <c r="B107" s="244"/>
      <c r="C107" s="245"/>
      <c r="D107" s="235" t="s">
        <v>194</v>
      </c>
      <c r="E107" s="246" t="s">
        <v>19</v>
      </c>
      <c r="F107" s="247" t="s">
        <v>3174</v>
      </c>
      <c r="G107" s="245"/>
      <c r="H107" s="248">
        <v>7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194</v>
      </c>
      <c r="AU107" s="254" t="s">
        <v>84</v>
      </c>
      <c r="AV107" s="14" t="s">
        <v>84</v>
      </c>
      <c r="AW107" s="14" t="s">
        <v>36</v>
      </c>
      <c r="AX107" s="14" t="s">
        <v>75</v>
      </c>
      <c r="AY107" s="254" t="s">
        <v>183</v>
      </c>
    </row>
    <row r="108" s="13" customFormat="1">
      <c r="A108" s="13"/>
      <c r="B108" s="233"/>
      <c r="C108" s="234"/>
      <c r="D108" s="235" t="s">
        <v>194</v>
      </c>
      <c r="E108" s="236" t="s">
        <v>19</v>
      </c>
      <c r="F108" s="237" t="s">
        <v>3175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194</v>
      </c>
      <c r="AU108" s="243" t="s">
        <v>84</v>
      </c>
      <c r="AV108" s="13" t="s">
        <v>82</v>
      </c>
      <c r="AW108" s="13" t="s">
        <v>36</v>
      </c>
      <c r="AX108" s="13" t="s">
        <v>75</v>
      </c>
      <c r="AY108" s="243" t="s">
        <v>183</v>
      </c>
    </row>
    <row r="109" s="13" customFormat="1">
      <c r="A109" s="13"/>
      <c r="B109" s="233"/>
      <c r="C109" s="234"/>
      <c r="D109" s="235" t="s">
        <v>194</v>
      </c>
      <c r="E109" s="236" t="s">
        <v>19</v>
      </c>
      <c r="F109" s="237" t="s">
        <v>3173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194</v>
      </c>
      <c r="AU109" s="243" t="s">
        <v>84</v>
      </c>
      <c r="AV109" s="13" t="s">
        <v>82</v>
      </c>
      <c r="AW109" s="13" t="s">
        <v>36</v>
      </c>
      <c r="AX109" s="13" t="s">
        <v>75</v>
      </c>
      <c r="AY109" s="243" t="s">
        <v>183</v>
      </c>
    </row>
    <row r="110" s="14" customFormat="1">
      <c r="A110" s="14"/>
      <c r="B110" s="244"/>
      <c r="C110" s="245"/>
      <c r="D110" s="235" t="s">
        <v>194</v>
      </c>
      <c r="E110" s="246" t="s">
        <v>19</v>
      </c>
      <c r="F110" s="247" t="s">
        <v>3176</v>
      </c>
      <c r="G110" s="245"/>
      <c r="H110" s="248">
        <v>9.8000000000000007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194</v>
      </c>
      <c r="AU110" s="254" t="s">
        <v>84</v>
      </c>
      <c r="AV110" s="14" t="s">
        <v>84</v>
      </c>
      <c r="AW110" s="14" t="s">
        <v>36</v>
      </c>
      <c r="AX110" s="14" t="s">
        <v>75</v>
      </c>
      <c r="AY110" s="254" t="s">
        <v>183</v>
      </c>
    </row>
    <row r="111" s="13" customFormat="1">
      <c r="A111" s="13"/>
      <c r="B111" s="233"/>
      <c r="C111" s="234"/>
      <c r="D111" s="235" t="s">
        <v>194</v>
      </c>
      <c r="E111" s="236" t="s">
        <v>19</v>
      </c>
      <c r="F111" s="237" t="s">
        <v>3177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194</v>
      </c>
      <c r="AU111" s="243" t="s">
        <v>84</v>
      </c>
      <c r="AV111" s="13" t="s">
        <v>82</v>
      </c>
      <c r="AW111" s="13" t="s">
        <v>36</v>
      </c>
      <c r="AX111" s="13" t="s">
        <v>75</v>
      </c>
      <c r="AY111" s="243" t="s">
        <v>183</v>
      </c>
    </row>
    <row r="112" s="13" customFormat="1">
      <c r="A112" s="13"/>
      <c r="B112" s="233"/>
      <c r="C112" s="234"/>
      <c r="D112" s="235" t="s">
        <v>194</v>
      </c>
      <c r="E112" s="236" t="s">
        <v>19</v>
      </c>
      <c r="F112" s="237" t="s">
        <v>3178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194</v>
      </c>
      <c r="AU112" s="243" t="s">
        <v>84</v>
      </c>
      <c r="AV112" s="13" t="s">
        <v>82</v>
      </c>
      <c r="AW112" s="13" t="s">
        <v>36</v>
      </c>
      <c r="AX112" s="13" t="s">
        <v>75</v>
      </c>
      <c r="AY112" s="243" t="s">
        <v>183</v>
      </c>
    </row>
    <row r="113" s="14" customFormat="1">
      <c r="A113" s="14"/>
      <c r="B113" s="244"/>
      <c r="C113" s="245"/>
      <c r="D113" s="235" t="s">
        <v>194</v>
      </c>
      <c r="E113" s="246" t="s">
        <v>19</v>
      </c>
      <c r="F113" s="247" t="s">
        <v>3179</v>
      </c>
      <c r="G113" s="245"/>
      <c r="H113" s="248">
        <v>7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194</v>
      </c>
      <c r="AU113" s="254" t="s">
        <v>84</v>
      </c>
      <c r="AV113" s="14" t="s">
        <v>84</v>
      </c>
      <c r="AW113" s="14" t="s">
        <v>36</v>
      </c>
      <c r="AX113" s="14" t="s">
        <v>75</v>
      </c>
      <c r="AY113" s="254" t="s">
        <v>183</v>
      </c>
    </row>
    <row r="114" s="15" customFormat="1">
      <c r="A114" s="15"/>
      <c r="B114" s="259"/>
      <c r="C114" s="260"/>
      <c r="D114" s="235" t="s">
        <v>194</v>
      </c>
      <c r="E114" s="261" t="s">
        <v>19</v>
      </c>
      <c r="F114" s="262" t="s">
        <v>320</v>
      </c>
      <c r="G114" s="260"/>
      <c r="H114" s="263">
        <v>23.800000000000001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194</v>
      </c>
      <c r="AU114" s="269" t="s">
        <v>84</v>
      </c>
      <c r="AV114" s="15" t="s">
        <v>190</v>
      </c>
      <c r="AW114" s="15" t="s">
        <v>36</v>
      </c>
      <c r="AX114" s="15" t="s">
        <v>82</v>
      </c>
      <c r="AY114" s="269" t="s">
        <v>183</v>
      </c>
    </row>
    <row r="115" s="2" customFormat="1" ht="16.5" customHeight="1">
      <c r="A115" s="40"/>
      <c r="B115" s="41"/>
      <c r="C115" s="215" t="s">
        <v>84</v>
      </c>
      <c r="D115" s="215" t="s">
        <v>185</v>
      </c>
      <c r="E115" s="216" t="s">
        <v>3180</v>
      </c>
      <c r="F115" s="217" t="s">
        <v>3181</v>
      </c>
      <c r="G115" s="218" t="s">
        <v>229</v>
      </c>
      <c r="H115" s="219">
        <v>3.8719999999999999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2.6446800000000001</v>
      </c>
      <c r="R115" s="224">
        <f>Q115*H115</f>
        <v>10.240200960000001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3182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3183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>
      <c r="A117" s="40"/>
      <c r="B117" s="41"/>
      <c r="C117" s="42"/>
      <c r="D117" s="235" t="s">
        <v>274</v>
      </c>
      <c r="E117" s="42"/>
      <c r="F117" s="255" t="s">
        <v>3184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274</v>
      </c>
      <c r="AU117" s="19" t="s">
        <v>84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3185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194</v>
      </c>
      <c r="AU118" s="243" t="s">
        <v>84</v>
      </c>
      <c r="AV118" s="13" t="s">
        <v>82</v>
      </c>
      <c r="AW118" s="13" t="s">
        <v>36</v>
      </c>
      <c r="AX118" s="13" t="s">
        <v>75</v>
      </c>
      <c r="AY118" s="243" t="s">
        <v>183</v>
      </c>
    </row>
    <row r="119" s="14" customFormat="1">
      <c r="A119" s="14"/>
      <c r="B119" s="244"/>
      <c r="C119" s="245"/>
      <c r="D119" s="235" t="s">
        <v>194</v>
      </c>
      <c r="E119" s="246" t="s">
        <v>19</v>
      </c>
      <c r="F119" s="247" t="s">
        <v>3186</v>
      </c>
      <c r="G119" s="245"/>
      <c r="H119" s="248">
        <v>3.52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194</v>
      </c>
      <c r="AU119" s="254" t="s">
        <v>84</v>
      </c>
      <c r="AV119" s="14" t="s">
        <v>84</v>
      </c>
      <c r="AW119" s="14" t="s">
        <v>36</v>
      </c>
      <c r="AX119" s="14" t="s">
        <v>75</v>
      </c>
      <c r="AY119" s="254" t="s">
        <v>183</v>
      </c>
    </row>
    <row r="120" s="14" customFormat="1">
      <c r="A120" s="14"/>
      <c r="B120" s="244"/>
      <c r="C120" s="245"/>
      <c r="D120" s="235" t="s">
        <v>194</v>
      </c>
      <c r="E120" s="246" t="s">
        <v>19</v>
      </c>
      <c r="F120" s="247" t="s">
        <v>3187</v>
      </c>
      <c r="G120" s="245"/>
      <c r="H120" s="248">
        <v>0.35199999999999998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194</v>
      </c>
      <c r="AU120" s="254" t="s">
        <v>84</v>
      </c>
      <c r="AV120" s="14" t="s">
        <v>84</v>
      </c>
      <c r="AW120" s="14" t="s">
        <v>36</v>
      </c>
      <c r="AX120" s="14" t="s">
        <v>75</v>
      </c>
      <c r="AY120" s="254" t="s">
        <v>183</v>
      </c>
    </row>
    <row r="121" s="15" customFormat="1">
      <c r="A121" s="15"/>
      <c r="B121" s="259"/>
      <c r="C121" s="260"/>
      <c r="D121" s="235" t="s">
        <v>194</v>
      </c>
      <c r="E121" s="261" t="s">
        <v>19</v>
      </c>
      <c r="F121" s="262" t="s">
        <v>320</v>
      </c>
      <c r="G121" s="260"/>
      <c r="H121" s="263">
        <v>3.8719999999999999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194</v>
      </c>
      <c r="AU121" s="269" t="s">
        <v>84</v>
      </c>
      <c r="AV121" s="15" t="s">
        <v>190</v>
      </c>
      <c r="AW121" s="15" t="s">
        <v>36</v>
      </c>
      <c r="AX121" s="15" t="s">
        <v>82</v>
      </c>
      <c r="AY121" s="269" t="s">
        <v>183</v>
      </c>
    </row>
    <row r="122" s="2" customFormat="1" ht="21.75" customHeight="1">
      <c r="A122" s="40"/>
      <c r="B122" s="41"/>
      <c r="C122" s="215" t="s">
        <v>114</v>
      </c>
      <c r="D122" s="215" t="s">
        <v>185</v>
      </c>
      <c r="E122" s="216" t="s">
        <v>3188</v>
      </c>
      <c r="F122" s="217" t="s">
        <v>2966</v>
      </c>
      <c r="G122" s="218" t="s">
        <v>188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0.63</v>
      </c>
      <c r="R122" s="224">
        <f>Q122*H122</f>
        <v>1.26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3189</v>
      </c>
    </row>
    <row r="123" s="2" customFormat="1" ht="21.75" customHeight="1">
      <c r="A123" s="40"/>
      <c r="B123" s="41"/>
      <c r="C123" s="215" t="s">
        <v>190</v>
      </c>
      <c r="D123" s="215" t="s">
        <v>185</v>
      </c>
      <c r="E123" s="216" t="s">
        <v>3190</v>
      </c>
      <c r="F123" s="217" t="s">
        <v>2968</v>
      </c>
      <c r="G123" s="218" t="s">
        <v>188</v>
      </c>
      <c r="H123" s="219">
        <v>3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0.5</v>
      </c>
      <c r="R123" s="224">
        <f>Q123*H123</f>
        <v>1.5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3191</v>
      </c>
    </row>
    <row r="124" s="2" customFormat="1" ht="21.75" customHeight="1">
      <c r="A124" s="40"/>
      <c r="B124" s="41"/>
      <c r="C124" s="215" t="s">
        <v>208</v>
      </c>
      <c r="D124" s="215" t="s">
        <v>185</v>
      </c>
      <c r="E124" s="216" t="s">
        <v>3192</v>
      </c>
      <c r="F124" s="217" t="s">
        <v>2970</v>
      </c>
      <c r="G124" s="218" t="s">
        <v>188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0.5</v>
      </c>
      <c r="R124" s="224">
        <f>Q124*H124</f>
        <v>0.5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190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190</v>
      </c>
      <c r="BM124" s="226" t="s">
        <v>3193</v>
      </c>
    </row>
    <row r="125" s="2" customFormat="1" ht="21.75" customHeight="1">
      <c r="A125" s="40"/>
      <c r="B125" s="41"/>
      <c r="C125" s="215" t="s">
        <v>214</v>
      </c>
      <c r="D125" s="215" t="s">
        <v>185</v>
      </c>
      <c r="E125" s="216" t="s">
        <v>3194</v>
      </c>
      <c r="F125" s="217" t="s">
        <v>2972</v>
      </c>
      <c r="G125" s="218" t="s">
        <v>188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0.5</v>
      </c>
      <c r="R125" s="224">
        <f>Q125*H125</f>
        <v>0.5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3195</v>
      </c>
    </row>
    <row r="126" s="2" customFormat="1" ht="16.5" customHeight="1">
      <c r="A126" s="40"/>
      <c r="B126" s="41"/>
      <c r="C126" s="215" t="s">
        <v>219</v>
      </c>
      <c r="D126" s="215" t="s">
        <v>185</v>
      </c>
      <c r="E126" s="216" t="s">
        <v>3196</v>
      </c>
      <c r="F126" s="217" t="s">
        <v>2974</v>
      </c>
      <c r="G126" s="218" t="s">
        <v>188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0.44</v>
      </c>
      <c r="R126" s="224">
        <f>Q126*H126</f>
        <v>0.88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3197</v>
      </c>
    </row>
    <row r="127" s="2" customFormat="1" ht="21.75" customHeight="1">
      <c r="A127" s="40"/>
      <c r="B127" s="41"/>
      <c r="C127" s="215" t="s">
        <v>226</v>
      </c>
      <c r="D127" s="215" t="s">
        <v>185</v>
      </c>
      <c r="E127" s="216" t="s">
        <v>3198</v>
      </c>
      <c r="F127" s="217" t="s">
        <v>2976</v>
      </c>
      <c r="G127" s="218" t="s">
        <v>188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0.44</v>
      </c>
      <c r="R127" s="224">
        <f>Q127*H127</f>
        <v>0.44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3199</v>
      </c>
    </row>
    <row r="128" s="2" customFormat="1" ht="21.75" customHeight="1">
      <c r="A128" s="40"/>
      <c r="B128" s="41"/>
      <c r="C128" s="215" t="s">
        <v>224</v>
      </c>
      <c r="D128" s="215" t="s">
        <v>185</v>
      </c>
      <c r="E128" s="216" t="s">
        <v>3200</v>
      </c>
      <c r="F128" s="217" t="s">
        <v>2977</v>
      </c>
      <c r="G128" s="218" t="s">
        <v>188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0.44</v>
      </c>
      <c r="R128" s="224">
        <f>Q128*H128</f>
        <v>0.44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3201</v>
      </c>
    </row>
    <row r="129" s="2" customFormat="1" ht="21.75" customHeight="1">
      <c r="A129" s="40"/>
      <c r="B129" s="41"/>
      <c r="C129" s="215" t="s">
        <v>239</v>
      </c>
      <c r="D129" s="215" t="s">
        <v>185</v>
      </c>
      <c r="E129" s="216" t="s">
        <v>3202</v>
      </c>
      <c r="F129" s="217" t="s">
        <v>2978</v>
      </c>
      <c r="G129" s="218" t="s">
        <v>188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0.44</v>
      </c>
      <c r="R129" s="224">
        <f>Q129*H129</f>
        <v>0.44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3203</v>
      </c>
    </row>
    <row r="130" s="2" customFormat="1" ht="21.75" customHeight="1">
      <c r="A130" s="40"/>
      <c r="B130" s="41"/>
      <c r="C130" s="215" t="s">
        <v>245</v>
      </c>
      <c r="D130" s="215" t="s">
        <v>185</v>
      </c>
      <c r="E130" s="216" t="s">
        <v>3204</v>
      </c>
      <c r="F130" s="217" t="s">
        <v>2979</v>
      </c>
      <c r="G130" s="218" t="s">
        <v>188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0.63</v>
      </c>
      <c r="R130" s="224">
        <f>Q130*H130</f>
        <v>0.63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3205</v>
      </c>
    </row>
    <row r="131" s="2" customFormat="1" ht="21.75" customHeight="1">
      <c r="A131" s="40"/>
      <c r="B131" s="41"/>
      <c r="C131" s="215" t="s">
        <v>253</v>
      </c>
      <c r="D131" s="215" t="s">
        <v>185</v>
      </c>
      <c r="E131" s="216" t="s">
        <v>3206</v>
      </c>
      <c r="F131" s="217" t="s">
        <v>2981</v>
      </c>
      <c r="G131" s="218" t="s">
        <v>188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0.56999999999999995</v>
      </c>
      <c r="R131" s="224">
        <f>Q131*H131</f>
        <v>0.56999999999999995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3207</v>
      </c>
    </row>
    <row r="132" s="2" customFormat="1" ht="21.75" customHeight="1">
      <c r="A132" s="40"/>
      <c r="B132" s="41"/>
      <c r="C132" s="215" t="s">
        <v>259</v>
      </c>
      <c r="D132" s="215" t="s">
        <v>185</v>
      </c>
      <c r="E132" s="216" t="s">
        <v>3208</v>
      </c>
      <c r="F132" s="217" t="s">
        <v>2983</v>
      </c>
      <c r="G132" s="218" t="s">
        <v>188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0.56999999999999995</v>
      </c>
      <c r="R132" s="224">
        <f>Q132*H132</f>
        <v>0.56999999999999995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84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3209</v>
      </c>
    </row>
    <row r="133" s="2" customFormat="1" ht="21.75" customHeight="1">
      <c r="A133" s="40"/>
      <c r="B133" s="41"/>
      <c r="C133" s="215" t="s">
        <v>264</v>
      </c>
      <c r="D133" s="215" t="s">
        <v>185</v>
      </c>
      <c r="E133" s="216" t="s">
        <v>3210</v>
      </c>
      <c r="F133" s="217" t="s">
        <v>2984</v>
      </c>
      <c r="G133" s="218" t="s">
        <v>188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0.53000000000000003</v>
      </c>
      <c r="R133" s="224">
        <f>Q133*H133</f>
        <v>0.53000000000000003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3211</v>
      </c>
    </row>
    <row r="134" s="2" customFormat="1" ht="21.75" customHeight="1">
      <c r="A134" s="40"/>
      <c r="B134" s="41"/>
      <c r="C134" s="215" t="s">
        <v>8</v>
      </c>
      <c r="D134" s="215" t="s">
        <v>185</v>
      </c>
      <c r="E134" s="216" t="s">
        <v>3212</v>
      </c>
      <c r="F134" s="217" t="s">
        <v>2986</v>
      </c>
      <c r="G134" s="218" t="s">
        <v>188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0.46999999999999997</v>
      </c>
      <c r="R134" s="224">
        <f>Q134*H134</f>
        <v>0.46999999999999997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84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3213</v>
      </c>
    </row>
    <row r="135" s="2" customFormat="1" ht="21.75" customHeight="1">
      <c r="A135" s="40"/>
      <c r="B135" s="41"/>
      <c r="C135" s="215" t="s">
        <v>277</v>
      </c>
      <c r="D135" s="215" t="s">
        <v>185</v>
      </c>
      <c r="E135" s="216" t="s">
        <v>3214</v>
      </c>
      <c r="F135" s="217" t="s">
        <v>2988</v>
      </c>
      <c r="G135" s="218" t="s">
        <v>188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0.68999999999999995</v>
      </c>
      <c r="R135" s="224">
        <f>Q135*H135</f>
        <v>0.68999999999999995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3215</v>
      </c>
    </row>
    <row r="136" s="2" customFormat="1" ht="21.75" customHeight="1">
      <c r="A136" s="40"/>
      <c r="B136" s="41"/>
      <c r="C136" s="215" t="s">
        <v>283</v>
      </c>
      <c r="D136" s="215" t="s">
        <v>185</v>
      </c>
      <c r="E136" s="216" t="s">
        <v>3216</v>
      </c>
      <c r="F136" s="217" t="s">
        <v>2990</v>
      </c>
      <c r="G136" s="218" t="s">
        <v>188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0.63</v>
      </c>
      <c r="R136" s="224">
        <f>Q136*H136</f>
        <v>0.63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3217</v>
      </c>
    </row>
    <row r="137" s="2" customFormat="1" ht="21.75" customHeight="1">
      <c r="A137" s="40"/>
      <c r="B137" s="41"/>
      <c r="C137" s="215" t="s">
        <v>333</v>
      </c>
      <c r="D137" s="215" t="s">
        <v>185</v>
      </c>
      <c r="E137" s="216" t="s">
        <v>3218</v>
      </c>
      <c r="F137" s="217" t="s">
        <v>2992</v>
      </c>
      <c r="G137" s="218" t="s">
        <v>188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46</v>
      </c>
      <c r="O137" s="86"/>
      <c r="P137" s="224">
        <f>O137*H137</f>
        <v>0</v>
      </c>
      <c r="Q137" s="224">
        <v>0.63</v>
      </c>
      <c r="R137" s="224">
        <f>Q137*H137</f>
        <v>0.63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190</v>
      </c>
      <c r="AT137" s="226" t="s">
        <v>185</v>
      </c>
      <c r="AU137" s="226" t="s">
        <v>84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190</v>
      </c>
      <c r="BM137" s="226" t="s">
        <v>3219</v>
      </c>
    </row>
    <row r="138" s="2" customFormat="1" ht="21.75" customHeight="1">
      <c r="A138" s="40"/>
      <c r="B138" s="41"/>
      <c r="C138" s="215" t="s">
        <v>384</v>
      </c>
      <c r="D138" s="215" t="s">
        <v>185</v>
      </c>
      <c r="E138" s="216" t="s">
        <v>3220</v>
      </c>
      <c r="F138" s="217" t="s">
        <v>2993</v>
      </c>
      <c r="G138" s="218" t="s">
        <v>188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0.53000000000000003</v>
      </c>
      <c r="R138" s="224">
        <f>Q138*H138</f>
        <v>0.53000000000000003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3221</v>
      </c>
    </row>
    <row r="139" s="2" customFormat="1" ht="21.75" customHeight="1">
      <c r="A139" s="40"/>
      <c r="B139" s="41"/>
      <c r="C139" s="215" t="s">
        <v>338</v>
      </c>
      <c r="D139" s="215" t="s">
        <v>185</v>
      </c>
      <c r="E139" s="216" t="s">
        <v>3222</v>
      </c>
      <c r="F139" s="217" t="s">
        <v>2994</v>
      </c>
      <c r="G139" s="218" t="s">
        <v>188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0.53000000000000003</v>
      </c>
      <c r="R139" s="224">
        <f>Q139*H139</f>
        <v>0.53000000000000003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3223</v>
      </c>
    </row>
    <row r="140" s="2" customFormat="1" ht="24.15" customHeight="1">
      <c r="A140" s="40"/>
      <c r="B140" s="41"/>
      <c r="C140" s="215" t="s">
        <v>7</v>
      </c>
      <c r="D140" s="215" t="s">
        <v>185</v>
      </c>
      <c r="E140" s="216" t="s">
        <v>3224</v>
      </c>
      <c r="F140" s="217" t="s">
        <v>3225</v>
      </c>
      <c r="G140" s="218" t="s">
        <v>188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0.59999999999999998</v>
      </c>
      <c r="R140" s="224">
        <f>Q140*H140</f>
        <v>1.2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3226</v>
      </c>
    </row>
    <row r="141" s="2" customFormat="1" ht="24.15" customHeight="1">
      <c r="A141" s="40"/>
      <c r="B141" s="41"/>
      <c r="C141" s="215" t="s">
        <v>344</v>
      </c>
      <c r="D141" s="215" t="s">
        <v>185</v>
      </c>
      <c r="E141" s="216" t="s">
        <v>3227</v>
      </c>
      <c r="F141" s="217" t="s">
        <v>3228</v>
      </c>
      <c r="G141" s="218" t="s">
        <v>188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46</v>
      </c>
      <c r="O141" s="86"/>
      <c r="P141" s="224">
        <f>O141*H141</f>
        <v>0</v>
      </c>
      <c r="Q141" s="224">
        <v>0.59999999999999998</v>
      </c>
      <c r="R141" s="224">
        <f>Q141*H141</f>
        <v>0.59999999999999998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190</v>
      </c>
      <c r="AT141" s="226" t="s">
        <v>185</v>
      </c>
      <c r="AU141" s="226" t="s">
        <v>84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3229</v>
      </c>
    </row>
    <row r="142" s="2" customFormat="1" ht="24.15" customHeight="1">
      <c r="A142" s="40"/>
      <c r="B142" s="41"/>
      <c r="C142" s="215" t="s">
        <v>401</v>
      </c>
      <c r="D142" s="215" t="s">
        <v>185</v>
      </c>
      <c r="E142" s="216" t="s">
        <v>3230</v>
      </c>
      <c r="F142" s="217" t="s">
        <v>3231</v>
      </c>
      <c r="G142" s="218" t="s">
        <v>188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0.59999999999999998</v>
      </c>
      <c r="R142" s="224">
        <f>Q142*H142</f>
        <v>0.59999999999999998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3232</v>
      </c>
    </row>
    <row r="143" s="2" customFormat="1" ht="24.15" customHeight="1">
      <c r="A143" s="40"/>
      <c r="B143" s="41"/>
      <c r="C143" s="215" t="s">
        <v>351</v>
      </c>
      <c r="D143" s="215" t="s">
        <v>185</v>
      </c>
      <c r="E143" s="216" t="s">
        <v>3233</v>
      </c>
      <c r="F143" s="217" t="s">
        <v>3234</v>
      </c>
      <c r="G143" s="218" t="s">
        <v>188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0.62</v>
      </c>
      <c r="R143" s="224">
        <f>Q143*H143</f>
        <v>0.62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3235</v>
      </c>
    </row>
    <row r="144" s="2" customFormat="1" ht="24.15" customHeight="1">
      <c r="A144" s="40"/>
      <c r="B144" s="41"/>
      <c r="C144" s="215" t="s">
        <v>409</v>
      </c>
      <c r="D144" s="215" t="s">
        <v>185</v>
      </c>
      <c r="E144" s="216" t="s">
        <v>3236</v>
      </c>
      <c r="F144" s="217" t="s">
        <v>3237</v>
      </c>
      <c r="G144" s="218" t="s">
        <v>188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0.59999999999999998</v>
      </c>
      <c r="R144" s="224">
        <f>Q144*H144</f>
        <v>0.59999999999999998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190</v>
      </c>
      <c r="AT144" s="226" t="s">
        <v>185</v>
      </c>
      <c r="AU144" s="226" t="s">
        <v>84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190</v>
      </c>
      <c r="BM144" s="226" t="s">
        <v>3238</v>
      </c>
    </row>
    <row r="145" s="2" customFormat="1" ht="24.15" customHeight="1">
      <c r="A145" s="40"/>
      <c r="B145" s="41"/>
      <c r="C145" s="215" t="s">
        <v>355</v>
      </c>
      <c r="D145" s="215" t="s">
        <v>185</v>
      </c>
      <c r="E145" s="216" t="s">
        <v>3239</v>
      </c>
      <c r="F145" s="217" t="s">
        <v>3240</v>
      </c>
      <c r="G145" s="218" t="s">
        <v>188</v>
      </c>
      <c r="H145" s="219">
        <v>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0.59999999999999998</v>
      </c>
      <c r="R145" s="224">
        <f>Q145*H145</f>
        <v>1.2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190</v>
      </c>
      <c r="AT145" s="226" t="s">
        <v>185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3241</v>
      </c>
    </row>
    <row r="146" s="2" customFormat="1" ht="24.15" customHeight="1">
      <c r="A146" s="40"/>
      <c r="B146" s="41"/>
      <c r="C146" s="215" t="s">
        <v>419</v>
      </c>
      <c r="D146" s="215" t="s">
        <v>185</v>
      </c>
      <c r="E146" s="216" t="s">
        <v>3242</v>
      </c>
      <c r="F146" s="217" t="s">
        <v>3243</v>
      </c>
      <c r="G146" s="218" t="s">
        <v>188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0.59999999999999998</v>
      </c>
      <c r="R146" s="224">
        <f>Q146*H146</f>
        <v>0.59999999999999998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190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190</v>
      </c>
      <c r="BM146" s="226" t="s">
        <v>3244</v>
      </c>
    </row>
    <row r="147" s="2" customFormat="1" ht="24.15" customHeight="1">
      <c r="A147" s="40"/>
      <c r="B147" s="41"/>
      <c r="C147" s="215" t="s">
        <v>361</v>
      </c>
      <c r="D147" s="215" t="s">
        <v>185</v>
      </c>
      <c r="E147" s="216" t="s">
        <v>3245</v>
      </c>
      <c r="F147" s="217" t="s">
        <v>3246</v>
      </c>
      <c r="G147" s="218" t="s">
        <v>188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0.59999999999999998</v>
      </c>
      <c r="R147" s="224">
        <f>Q147*H147</f>
        <v>0.59999999999999998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190</v>
      </c>
      <c r="AT147" s="226" t="s">
        <v>185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3247</v>
      </c>
    </row>
    <row r="148" s="2" customFormat="1" ht="24.15" customHeight="1">
      <c r="A148" s="40"/>
      <c r="B148" s="41"/>
      <c r="C148" s="215" t="s">
        <v>430</v>
      </c>
      <c r="D148" s="215" t="s">
        <v>185</v>
      </c>
      <c r="E148" s="216" t="s">
        <v>3248</v>
      </c>
      <c r="F148" s="217" t="s">
        <v>3249</v>
      </c>
      <c r="G148" s="218" t="s">
        <v>188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0.20000000000000001</v>
      </c>
      <c r="R148" s="224">
        <f>Q148*H148</f>
        <v>0.20000000000000001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190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3250</v>
      </c>
    </row>
    <row r="149" s="2" customFormat="1" ht="24.15" customHeight="1">
      <c r="A149" s="40"/>
      <c r="B149" s="41"/>
      <c r="C149" s="215" t="s">
        <v>365</v>
      </c>
      <c r="D149" s="215" t="s">
        <v>185</v>
      </c>
      <c r="E149" s="216" t="s">
        <v>3251</v>
      </c>
      <c r="F149" s="217" t="s">
        <v>3252</v>
      </c>
      <c r="G149" s="218" t="s">
        <v>188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46</v>
      </c>
      <c r="O149" s="86"/>
      <c r="P149" s="224">
        <f>O149*H149</f>
        <v>0</v>
      </c>
      <c r="Q149" s="224">
        <v>0.10000000000000001</v>
      </c>
      <c r="R149" s="224">
        <f>Q149*H149</f>
        <v>0.10000000000000001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190</v>
      </c>
      <c r="AT149" s="226" t="s">
        <v>185</v>
      </c>
      <c r="AU149" s="226" t="s">
        <v>84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190</v>
      </c>
      <c r="BM149" s="226" t="s">
        <v>3253</v>
      </c>
    </row>
    <row r="150" s="2" customFormat="1" ht="24.15" customHeight="1">
      <c r="A150" s="40"/>
      <c r="B150" s="41"/>
      <c r="C150" s="215" t="s">
        <v>443</v>
      </c>
      <c r="D150" s="215" t="s">
        <v>185</v>
      </c>
      <c r="E150" s="216" t="s">
        <v>3254</v>
      </c>
      <c r="F150" s="217" t="s">
        <v>3255</v>
      </c>
      <c r="G150" s="218" t="s">
        <v>188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46</v>
      </c>
      <c r="O150" s="86"/>
      <c r="P150" s="224">
        <f>O150*H150</f>
        <v>0</v>
      </c>
      <c r="Q150" s="224">
        <v>0.59999999999999998</v>
      </c>
      <c r="R150" s="224">
        <f>Q150*H150</f>
        <v>0.59999999999999998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190</v>
      </c>
      <c r="AT150" s="226" t="s">
        <v>185</v>
      </c>
      <c r="AU150" s="226" t="s">
        <v>84</v>
      </c>
      <c r="AY150" s="19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190</v>
      </c>
      <c r="BM150" s="226" t="s">
        <v>3256</v>
      </c>
    </row>
    <row r="151" s="2" customFormat="1" ht="24.15" customHeight="1">
      <c r="A151" s="40"/>
      <c r="B151" s="41"/>
      <c r="C151" s="215" t="s">
        <v>370</v>
      </c>
      <c r="D151" s="215" t="s">
        <v>185</v>
      </c>
      <c r="E151" s="216" t="s">
        <v>3257</v>
      </c>
      <c r="F151" s="217" t="s">
        <v>3258</v>
      </c>
      <c r="G151" s="218" t="s">
        <v>188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0.59999999999999998</v>
      </c>
      <c r="R151" s="224">
        <f>Q151*H151</f>
        <v>0.59999999999999998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190</v>
      </c>
      <c r="AT151" s="226" t="s">
        <v>185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190</v>
      </c>
      <c r="BM151" s="226" t="s">
        <v>3259</v>
      </c>
    </row>
    <row r="152" s="2" customFormat="1" ht="24.15" customHeight="1">
      <c r="A152" s="40"/>
      <c r="B152" s="41"/>
      <c r="C152" s="215" t="s">
        <v>456</v>
      </c>
      <c r="D152" s="215" t="s">
        <v>185</v>
      </c>
      <c r="E152" s="216" t="s">
        <v>3260</v>
      </c>
      <c r="F152" s="217" t="s">
        <v>3261</v>
      </c>
      <c r="G152" s="218" t="s">
        <v>188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0.52000000000000002</v>
      </c>
      <c r="R152" s="224">
        <f>Q152*H152</f>
        <v>0.52000000000000002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3262</v>
      </c>
    </row>
    <row r="153" s="2" customFormat="1" ht="24.15" customHeight="1">
      <c r="A153" s="40"/>
      <c r="B153" s="41"/>
      <c r="C153" s="215" t="s">
        <v>376</v>
      </c>
      <c r="D153" s="215" t="s">
        <v>185</v>
      </c>
      <c r="E153" s="216" t="s">
        <v>3263</v>
      </c>
      <c r="F153" s="217" t="s">
        <v>3264</v>
      </c>
      <c r="G153" s="218" t="s">
        <v>188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46</v>
      </c>
      <c r="O153" s="86"/>
      <c r="P153" s="224">
        <f>O153*H153</f>
        <v>0</v>
      </c>
      <c r="Q153" s="224">
        <v>0.52000000000000002</v>
      </c>
      <c r="R153" s="224">
        <f>Q153*H153</f>
        <v>0.52000000000000002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190</v>
      </c>
      <c r="AT153" s="226" t="s">
        <v>185</v>
      </c>
      <c r="AU153" s="226" t="s">
        <v>84</v>
      </c>
      <c r="AY153" s="19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190</v>
      </c>
      <c r="BM153" s="226" t="s">
        <v>3265</v>
      </c>
    </row>
    <row r="154" s="2" customFormat="1" ht="24.15" customHeight="1">
      <c r="A154" s="40"/>
      <c r="B154" s="41"/>
      <c r="C154" s="215" t="s">
        <v>468</v>
      </c>
      <c r="D154" s="215" t="s">
        <v>185</v>
      </c>
      <c r="E154" s="216" t="s">
        <v>3266</v>
      </c>
      <c r="F154" s="217" t="s">
        <v>3267</v>
      </c>
      <c r="G154" s="218" t="s">
        <v>188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0.56999999999999995</v>
      </c>
      <c r="R154" s="224">
        <f>Q154*H154</f>
        <v>0.56999999999999995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3268</v>
      </c>
    </row>
    <row r="155" s="2" customFormat="1" ht="24.15" customHeight="1">
      <c r="A155" s="40"/>
      <c r="B155" s="41"/>
      <c r="C155" s="215" t="s">
        <v>381</v>
      </c>
      <c r="D155" s="215" t="s">
        <v>185</v>
      </c>
      <c r="E155" s="216" t="s">
        <v>3269</v>
      </c>
      <c r="F155" s="217" t="s">
        <v>3270</v>
      </c>
      <c r="G155" s="218" t="s">
        <v>188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46</v>
      </c>
      <c r="O155" s="86"/>
      <c r="P155" s="224">
        <f>O155*H155</f>
        <v>0</v>
      </c>
      <c r="Q155" s="224">
        <v>0.62</v>
      </c>
      <c r="R155" s="224">
        <f>Q155*H155</f>
        <v>0.62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190</v>
      </c>
      <c r="AT155" s="226" t="s">
        <v>185</v>
      </c>
      <c r="AU155" s="226" t="s">
        <v>84</v>
      </c>
      <c r="AY155" s="19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190</v>
      </c>
      <c r="BM155" s="226" t="s">
        <v>3271</v>
      </c>
    </row>
    <row r="156" s="12" customFormat="1" ht="22.8" customHeight="1">
      <c r="A156" s="12"/>
      <c r="B156" s="199"/>
      <c r="C156" s="200"/>
      <c r="D156" s="201" t="s">
        <v>74</v>
      </c>
      <c r="E156" s="213" t="s">
        <v>190</v>
      </c>
      <c r="F156" s="213" t="s">
        <v>442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SUM(P157:P175)</f>
        <v>0</v>
      </c>
      <c r="Q156" s="207"/>
      <c r="R156" s="208">
        <f>SUM(R157:R175)</f>
        <v>152.79999999999993</v>
      </c>
      <c r="S156" s="207"/>
      <c r="T156" s="209">
        <f>SUM(T157:T175)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82</v>
      </c>
      <c r="AT156" s="211" t="s">
        <v>74</v>
      </c>
      <c r="AU156" s="211" t="s">
        <v>82</v>
      </c>
      <c r="AY156" s="210" t="s">
        <v>183</v>
      </c>
      <c r="BK156" s="212">
        <f>SUM(BK157:BK175)</f>
        <v>0</v>
      </c>
    </row>
    <row r="157" s="2" customFormat="1" ht="16.5" customHeight="1">
      <c r="A157" s="40"/>
      <c r="B157" s="41"/>
      <c r="C157" s="215" t="s">
        <v>478</v>
      </c>
      <c r="D157" s="215" t="s">
        <v>185</v>
      </c>
      <c r="E157" s="216" t="s">
        <v>3272</v>
      </c>
      <c r="F157" s="217" t="s">
        <v>2995</v>
      </c>
      <c r="G157" s="218" t="s">
        <v>188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46</v>
      </c>
      <c r="O157" s="86"/>
      <c r="P157" s="224">
        <f>O157*H157</f>
        <v>0</v>
      </c>
      <c r="Q157" s="224">
        <v>0.59999999999999998</v>
      </c>
      <c r="R157" s="224">
        <f>Q157*H157</f>
        <v>2.3999999999999999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190</v>
      </c>
      <c r="AT157" s="226" t="s">
        <v>185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3273</v>
      </c>
    </row>
    <row r="158" s="2" customFormat="1" ht="16.5" customHeight="1">
      <c r="A158" s="40"/>
      <c r="B158" s="41"/>
      <c r="C158" s="215" t="s">
        <v>387</v>
      </c>
      <c r="D158" s="215" t="s">
        <v>185</v>
      </c>
      <c r="E158" s="216" t="s">
        <v>3274</v>
      </c>
      <c r="F158" s="217" t="s">
        <v>2997</v>
      </c>
      <c r="G158" s="218" t="s">
        <v>188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0.59999999999999998</v>
      </c>
      <c r="R158" s="224">
        <f>Q158*H158</f>
        <v>0.59999999999999998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190</v>
      </c>
      <c r="AT158" s="226" t="s">
        <v>185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3275</v>
      </c>
    </row>
    <row r="159" s="2" customFormat="1" ht="16.5" customHeight="1">
      <c r="A159" s="40"/>
      <c r="B159" s="41"/>
      <c r="C159" s="215" t="s">
        <v>489</v>
      </c>
      <c r="D159" s="215" t="s">
        <v>185</v>
      </c>
      <c r="E159" s="216" t="s">
        <v>3276</v>
      </c>
      <c r="F159" s="217" t="s">
        <v>2999</v>
      </c>
      <c r="G159" s="218" t="s">
        <v>188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0.59999999999999998</v>
      </c>
      <c r="R159" s="224">
        <f>Q159*H159</f>
        <v>0.59999999999999998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190</v>
      </c>
      <c r="AT159" s="226" t="s">
        <v>185</v>
      </c>
      <c r="AU159" s="226" t="s">
        <v>84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190</v>
      </c>
      <c r="BM159" s="226" t="s">
        <v>3277</v>
      </c>
    </row>
    <row r="160" s="2" customFormat="1" ht="16.5" customHeight="1">
      <c r="A160" s="40"/>
      <c r="B160" s="41"/>
      <c r="C160" s="215" t="s">
        <v>391</v>
      </c>
      <c r="D160" s="215" t="s">
        <v>185</v>
      </c>
      <c r="E160" s="216" t="s">
        <v>3278</v>
      </c>
      <c r="F160" s="217" t="s">
        <v>3000</v>
      </c>
      <c r="G160" s="218" t="s">
        <v>188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46</v>
      </c>
      <c r="O160" s="86"/>
      <c r="P160" s="224">
        <f>O160*H160</f>
        <v>0</v>
      </c>
      <c r="Q160" s="224">
        <v>0.59999999999999998</v>
      </c>
      <c r="R160" s="224">
        <f>Q160*H160</f>
        <v>0.59999999999999998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190</v>
      </c>
      <c r="AT160" s="226" t="s">
        <v>185</v>
      </c>
      <c r="AU160" s="226" t="s">
        <v>84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3279</v>
      </c>
    </row>
    <row r="161" s="2" customFormat="1" ht="16.5" customHeight="1">
      <c r="A161" s="40"/>
      <c r="B161" s="41"/>
      <c r="C161" s="215" t="s">
        <v>498</v>
      </c>
      <c r="D161" s="215" t="s">
        <v>185</v>
      </c>
      <c r="E161" s="216" t="s">
        <v>3280</v>
      </c>
      <c r="F161" s="217" t="s">
        <v>3001</v>
      </c>
      <c r="G161" s="218" t="s">
        <v>188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46</v>
      </c>
      <c r="O161" s="86"/>
      <c r="P161" s="224">
        <f>O161*H161</f>
        <v>0</v>
      </c>
      <c r="Q161" s="224">
        <v>0.59999999999999998</v>
      </c>
      <c r="R161" s="224">
        <f>Q161*H161</f>
        <v>0.59999999999999998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190</v>
      </c>
      <c r="AT161" s="226" t="s">
        <v>185</v>
      </c>
      <c r="AU161" s="226" t="s">
        <v>84</v>
      </c>
      <c r="AY161" s="19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190</v>
      </c>
      <c r="BM161" s="226" t="s">
        <v>3281</v>
      </c>
    </row>
    <row r="162" s="2" customFormat="1" ht="21.75" customHeight="1">
      <c r="A162" s="40"/>
      <c r="B162" s="41"/>
      <c r="C162" s="215" t="s">
        <v>439</v>
      </c>
      <c r="D162" s="215" t="s">
        <v>185</v>
      </c>
      <c r="E162" s="216" t="s">
        <v>3282</v>
      </c>
      <c r="F162" s="217" t="s">
        <v>3002</v>
      </c>
      <c r="G162" s="218" t="s">
        <v>188</v>
      </c>
      <c r="H162" s="219">
        <v>3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11.6</v>
      </c>
      <c r="R162" s="224">
        <f>Q162*H162</f>
        <v>34.799999999999997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3283</v>
      </c>
    </row>
    <row r="163" s="2" customFormat="1" ht="21.75" customHeight="1">
      <c r="A163" s="40"/>
      <c r="B163" s="41"/>
      <c r="C163" s="215" t="s">
        <v>508</v>
      </c>
      <c r="D163" s="215" t="s">
        <v>185</v>
      </c>
      <c r="E163" s="216" t="s">
        <v>3284</v>
      </c>
      <c r="F163" s="217" t="s">
        <v>3004</v>
      </c>
      <c r="G163" s="218" t="s">
        <v>188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46</v>
      </c>
      <c r="O163" s="86"/>
      <c r="P163" s="224">
        <f>O163*H163</f>
        <v>0</v>
      </c>
      <c r="Q163" s="224">
        <v>10.6</v>
      </c>
      <c r="R163" s="224">
        <f>Q163*H163</f>
        <v>42.399999999999999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190</v>
      </c>
      <c r="AT163" s="226" t="s">
        <v>185</v>
      </c>
      <c r="AU163" s="226" t="s">
        <v>84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3285</v>
      </c>
    </row>
    <row r="164" s="2" customFormat="1" ht="21.75" customHeight="1">
      <c r="A164" s="40"/>
      <c r="B164" s="41"/>
      <c r="C164" s="215" t="s">
        <v>446</v>
      </c>
      <c r="D164" s="215" t="s">
        <v>185</v>
      </c>
      <c r="E164" s="216" t="s">
        <v>3286</v>
      </c>
      <c r="F164" s="217" t="s">
        <v>3006</v>
      </c>
      <c r="G164" s="218" t="s">
        <v>188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46</v>
      </c>
      <c r="O164" s="86"/>
      <c r="P164" s="224">
        <f>O164*H164</f>
        <v>0</v>
      </c>
      <c r="Q164" s="224">
        <v>10.6</v>
      </c>
      <c r="R164" s="224">
        <f>Q164*H164</f>
        <v>10.6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190</v>
      </c>
      <c r="AT164" s="226" t="s">
        <v>185</v>
      </c>
      <c r="AU164" s="226" t="s">
        <v>84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3287</v>
      </c>
    </row>
    <row r="165" s="2" customFormat="1" ht="21.75" customHeight="1">
      <c r="A165" s="40"/>
      <c r="B165" s="41"/>
      <c r="C165" s="215" t="s">
        <v>519</v>
      </c>
      <c r="D165" s="215" t="s">
        <v>185</v>
      </c>
      <c r="E165" s="216" t="s">
        <v>3288</v>
      </c>
      <c r="F165" s="217" t="s">
        <v>3008</v>
      </c>
      <c r="G165" s="218" t="s">
        <v>188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46</v>
      </c>
      <c r="O165" s="86"/>
      <c r="P165" s="224">
        <f>O165*H165</f>
        <v>0</v>
      </c>
      <c r="Q165" s="224">
        <v>10.6</v>
      </c>
      <c r="R165" s="224">
        <f>Q165*H165</f>
        <v>10.6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190</v>
      </c>
      <c r="AT165" s="226" t="s">
        <v>185</v>
      </c>
      <c r="AU165" s="226" t="s">
        <v>84</v>
      </c>
      <c r="AY165" s="19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190</v>
      </c>
      <c r="BM165" s="226" t="s">
        <v>3289</v>
      </c>
    </row>
    <row r="166" s="2" customFormat="1" ht="21.75" customHeight="1">
      <c r="A166" s="40"/>
      <c r="B166" s="41"/>
      <c r="C166" s="215" t="s">
        <v>452</v>
      </c>
      <c r="D166" s="215" t="s">
        <v>185</v>
      </c>
      <c r="E166" s="216" t="s">
        <v>3290</v>
      </c>
      <c r="F166" s="217" t="s">
        <v>3009</v>
      </c>
      <c r="G166" s="218" t="s">
        <v>188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10.6</v>
      </c>
      <c r="R166" s="224">
        <f>Q166*H166</f>
        <v>10.6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3291</v>
      </c>
    </row>
    <row r="167" s="2" customFormat="1" ht="21.75" customHeight="1">
      <c r="A167" s="40"/>
      <c r="B167" s="41"/>
      <c r="C167" s="215" t="s">
        <v>530</v>
      </c>
      <c r="D167" s="215" t="s">
        <v>185</v>
      </c>
      <c r="E167" s="216" t="s">
        <v>3292</v>
      </c>
      <c r="F167" s="217" t="s">
        <v>3010</v>
      </c>
      <c r="G167" s="218" t="s">
        <v>188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46</v>
      </c>
      <c r="O167" s="86"/>
      <c r="P167" s="224">
        <f>O167*H167</f>
        <v>0</v>
      </c>
      <c r="Q167" s="224">
        <v>10.6</v>
      </c>
      <c r="R167" s="224">
        <f>Q167*H167</f>
        <v>10.6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190</v>
      </c>
      <c r="AT167" s="226" t="s">
        <v>185</v>
      </c>
      <c r="AU167" s="226" t="s">
        <v>84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190</v>
      </c>
      <c r="BM167" s="226" t="s">
        <v>3293</v>
      </c>
    </row>
    <row r="168" s="2" customFormat="1" ht="21.75" customHeight="1">
      <c r="A168" s="40"/>
      <c r="B168" s="41"/>
      <c r="C168" s="215" t="s">
        <v>459</v>
      </c>
      <c r="D168" s="215" t="s">
        <v>185</v>
      </c>
      <c r="E168" s="216" t="s">
        <v>3294</v>
      </c>
      <c r="F168" s="217" t="s">
        <v>3011</v>
      </c>
      <c r="G168" s="218" t="s">
        <v>188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10.6</v>
      </c>
      <c r="R168" s="224">
        <f>Q168*H168</f>
        <v>10.6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3295</v>
      </c>
    </row>
    <row r="169" s="2" customFormat="1" ht="21.75" customHeight="1">
      <c r="A169" s="40"/>
      <c r="B169" s="41"/>
      <c r="C169" s="215" t="s">
        <v>538</v>
      </c>
      <c r="D169" s="215" t="s">
        <v>185</v>
      </c>
      <c r="E169" s="216" t="s">
        <v>3296</v>
      </c>
      <c r="F169" s="217" t="s">
        <v>3012</v>
      </c>
      <c r="G169" s="218" t="s">
        <v>188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46</v>
      </c>
      <c r="O169" s="86"/>
      <c r="P169" s="224">
        <f>O169*H169</f>
        <v>0</v>
      </c>
      <c r="Q169" s="224">
        <v>10.6</v>
      </c>
      <c r="R169" s="224">
        <f>Q169*H169</f>
        <v>10.6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190</v>
      </c>
      <c r="AT169" s="226" t="s">
        <v>185</v>
      </c>
      <c r="AU169" s="226" t="s">
        <v>84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190</v>
      </c>
      <c r="BM169" s="226" t="s">
        <v>3297</v>
      </c>
    </row>
    <row r="170" s="2" customFormat="1" ht="16.5" customHeight="1">
      <c r="A170" s="40"/>
      <c r="B170" s="41"/>
      <c r="C170" s="215" t="s">
        <v>464</v>
      </c>
      <c r="D170" s="215" t="s">
        <v>185</v>
      </c>
      <c r="E170" s="216" t="s">
        <v>3298</v>
      </c>
      <c r="F170" s="217" t="s">
        <v>3013</v>
      </c>
      <c r="G170" s="218" t="s">
        <v>188</v>
      </c>
      <c r="H170" s="219">
        <v>7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0.59999999999999998</v>
      </c>
      <c r="R170" s="224">
        <f>Q170*H170</f>
        <v>4.2000000000000002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190</v>
      </c>
      <c r="AT170" s="226" t="s">
        <v>185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3299</v>
      </c>
    </row>
    <row r="171" s="2" customFormat="1" ht="16.5" customHeight="1">
      <c r="A171" s="40"/>
      <c r="B171" s="41"/>
      <c r="C171" s="215" t="s">
        <v>546</v>
      </c>
      <c r="D171" s="215" t="s">
        <v>185</v>
      </c>
      <c r="E171" s="216" t="s">
        <v>3300</v>
      </c>
      <c r="F171" s="217" t="s">
        <v>3015</v>
      </c>
      <c r="G171" s="218" t="s">
        <v>188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46</v>
      </c>
      <c r="O171" s="86"/>
      <c r="P171" s="224">
        <f>O171*H171</f>
        <v>0</v>
      </c>
      <c r="Q171" s="224">
        <v>0.59999999999999998</v>
      </c>
      <c r="R171" s="224">
        <f>Q171*H171</f>
        <v>0.59999999999999998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190</v>
      </c>
      <c r="AT171" s="226" t="s">
        <v>185</v>
      </c>
      <c r="AU171" s="226" t="s">
        <v>84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190</v>
      </c>
      <c r="BM171" s="226" t="s">
        <v>3301</v>
      </c>
    </row>
    <row r="172" s="2" customFormat="1" ht="16.5" customHeight="1">
      <c r="A172" s="40"/>
      <c r="B172" s="41"/>
      <c r="C172" s="215" t="s">
        <v>471</v>
      </c>
      <c r="D172" s="215" t="s">
        <v>185</v>
      </c>
      <c r="E172" s="216" t="s">
        <v>3302</v>
      </c>
      <c r="F172" s="217" t="s">
        <v>3017</v>
      </c>
      <c r="G172" s="218" t="s">
        <v>188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0.59999999999999998</v>
      </c>
      <c r="R172" s="224">
        <f>Q172*H172</f>
        <v>0.59999999999999998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3303</v>
      </c>
    </row>
    <row r="173" s="2" customFormat="1" ht="16.5" customHeight="1">
      <c r="A173" s="40"/>
      <c r="B173" s="41"/>
      <c r="C173" s="215" t="s">
        <v>554</v>
      </c>
      <c r="D173" s="215" t="s">
        <v>185</v>
      </c>
      <c r="E173" s="216" t="s">
        <v>3304</v>
      </c>
      <c r="F173" s="217" t="s">
        <v>3018</v>
      </c>
      <c r="G173" s="218" t="s">
        <v>188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0.59999999999999998</v>
      </c>
      <c r="R173" s="224">
        <f>Q173*H173</f>
        <v>0.59999999999999998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190</v>
      </c>
      <c r="AT173" s="226" t="s">
        <v>185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190</v>
      </c>
      <c r="BM173" s="226" t="s">
        <v>3305</v>
      </c>
    </row>
    <row r="174" s="2" customFormat="1" ht="16.5" customHeight="1">
      <c r="A174" s="40"/>
      <c r="B174" s="41"/>
      <c r="C174" s="215" t="s">
        <v>476</v>
      </c>
      <c r="D174" s="215" t="s">
        <v>185</v>
      </c>
      <c r="E174" s="216" t="s">
        <v>3306</v>
      </c>
      <c r="F174" s="217" t="s">
        <v>3019</v>
      </c>
      <c r="G174" s="218" t="s">
        <v>188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46</v>
      </c>
      <c r="O174" s="86"/>
      <c r="P174" s="224">
        <f>O174*H174</f>
        <v>0</v>
      </c>
      <c r="Q174" s="224">
        <v>0.59999999999999998</v>
      </c>
      <c r="R174" s="224">
        <f>Q174*H174</f>
        <v>0.59999999999999998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190</v>
      </c>
      <c r="AT174" s="226" t="s">
        <v>185</v>
      </c>
      <c r="AU174" s="226" t="s">
        <v>84</v>
      </c>
      <c r="AY174" s="19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190</v>
      </c>
      <c r="BM174" s="226" t="s">
        <v>3307</v>
      </c>
    </row>
    <row r="175" s="2" customFormat="1" ht="16.5" customHeight="1">
      <c r="A175" s="40"/>
      <c r="B175" s="41"/>
      <c r="C175" s="215" t="s">
        <v>563</v>
      </c>
      <c r="D175" s="215" t="s">
        <v>185</v>
      </c>
      <c r="E175" s="216" t="s">
        <v>3308</v>
      </c>
      <c r="F175" s="217" t="s">
        <v>3020</v>
      </c>
      <c r="G175" s="218" t="s">
        <v>188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46</v>
      </c>
      <c r="O175" s="86"/>
      <c r="P175" s="224">
        <f>O175*H175</f>
        <v>0</v>
      </c>
      <c r="Q175" s="224">
        <v>0.59999999999999998</v>
      </c>
      <c r="R175" s="224">
        <f>Q175*H175</f>
        <v>0.59999999999999998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190</v>
      </c>
      <c r="AT175" s="226" t="s">
        <v>185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190</v>
      </c>
      <c r="BM175" s="226" t="s">
        <v>3309</v>
      </c>
    </row>
    <row r="176" s="12" customFormat="1" ht="22.8" customHeight="1">
      <c r="A176" s="12"/>
      <c r="B176" s="199"/>
      <c r="C176" s="200"/>
      <c r="D176" s="201" t="s">
        <v>74</v>
      </c>
      <c r="E176" s="213" t="s">
        <v>224</v>
      </c>
      <c r="F176" s="213" t="s">
        <v>225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P177+SUM(P178:P201)</f>
        <v>0</v>
      </c>
      <c r="Q176" s="207"/>
      <c r="R176" s="208">
        <f>R177+SUM(R178:R201)</f>
        <v>0.56373119999999999</v>
      </c>
      <c r="S176" s="207"/>
      <c r="T176" s="209">
        <f>T177+SUM(T178:T201)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82</v>
      </c>
      <c r="AT176" s="211" t="s">
        <v>74</v>
      </c>
      <c r="AU176" s="211" t="s">
        <v>82</v>
      </c>
      <c r="AY176" s="210" t="s">
        <v>183</v>
      </c>
      <c r="BK176" s="212">
        <f>BK177+SUM(BK178:BK201)</f>
        <v>0</v>
      </c>
    </row>
    <row r="177" s="2" customFormat="1" ht="16.5" customHeight="1">
      <c r="A177" s="40"/>
      <c r="B177" s="41"/>
      <c r="C177" s="215" t="s">
        <v>481</v>
      </c>
      <c r="D177" s="215" t="s">
        <v>185</v>
      </c>
      <c r="E177" s="216" t="s">
        <v>3310</v>
      </c>
      <c r="F177" s="217" t="s">
        <v>3311</v>
      </c>
      <c r="G177" s="218" t="s">
        <v>188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190</v>
      </c>
      <c r="AT177" s="226" t="s">
        <v>185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190</v>
      </c>
      <c r="BM177" s="226" t="s">
        <v>3312</v>
      </c>
    </row>
    <row r="178" s="2" customFormat="1" ht="21.75" customHeight="1">
      <c r="A178" s="40"/>
      <c r="B178" s="41"/>
      <c r="C178" s="215" t="s">
        <v>570</v>
      </c>
      <c r="D178" s="215" t="s">
        <v>185</v>
      </c>
      <c r="E178" s="216" t="s">
        <v>3313</v>
      </c>
      <c r="F178" s="217" t="s">
        <v>3314</v>
      </c>
      <c r="G178" s="218" t="s">
        <v>304</v>
      </c>
      <c r="H178" s="219">
        <v>8.5999999999999996</v>
      </c>
      <c r="I178" s="220"/>
      <c r="J178" s="221">
        <f>ROUND(I178*H178,2)</f>
        <v>0</v>
      </c>
      <c r="K178" s="217" t="s">
        <v>189</v>
      </c>
      <c r="L178" s="46"/>
      <c r="M178" s="222" t="s">
        <v>19</v>
      </c>
      <c r="N178" s="223" t="s">
        <v>46</v>
      </c>
      <c r="O178" s="86"/>
      <c r="P178" s="224">
        <f>O178*H178</f>
        <v>0</v>
      </c>
      <c r="Q178" s="224">
        <v>0.001575</v>
      </c>
      <c r="R178" s="224">
        <f>Q178*H178</f>
        <v>0.013545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190</v>
      </c>
      <c r="AT178" s="226" t="s">
        <v>185</v>
      </c>
      <c r="AU178" s="226" t="s">
        <v>84</v>
      </c>
      <c r="AY178" s="19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190</v>
      </c>
      <c r="BM178" s="226" t="s">
        <v>3315</v>
      </c>
    </row>
    <row r="179" s="2" customFormat="1">
      <c r="A179" s="40"/>
      <c r="B179" s="41"/>
      <c r="C179" s="42"/>
      <c r="D179" s="228" t="s">
        <v>192</v>
      </c>
      <c r="E179" s="42"/>
      <c r="F179" s="229" t="s">
        <v>3316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192</v>
      </c>
      <c r="AU179" s="19" t="s">
        <v>84</v>
      </c>
    </row>
    <row r="180" s="2" customFormat="1">
      <c r="A180" s="40"/>
      <c r="B180" s="41"/>
      <c r="C180" s="42"/>
      <c r="D180" s="235" t="s">
        <v>274</v>
      </c>
      <c r="E180" s="42"/>
      <c r="F180" s="255" t="s">
        <v>3171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274</v>
      </c>
      <c r="AU180" s="19" t="s">
        <v>84</v>
      </c>
    </row>
    <row r="181" s="13" customFormat="1">
      <c r="A181" s="13"/>
      <c r="B181" s="233"/>
      <c r="C181" s="234"/>
      <c r="D181" s="235" t="s">
        <v>194</v>
      </c>
      <c r="E181" s="236" t="s">
        <v>19</v>
      </c>
      <c r="F181" s="237" t="s">
        <v>3172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194</v>
      </c>
      <c r="AU181" s="243" t="s">
        <v>84</v>
      </c>
      <c r="AV181" s="13" t="s">
        <v>82</v>
      </c>
      <c r="AW181" s="13" t="s">
        <v>36</v>
      </c>
      <c r="AX181" s="13" t="s">
        <v>75</v>
      </c>
      <c r="AY181" s="243" t="s">
        <v>183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3317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194</v>
      </c>
      <c r="AU182" s="243" t="s">
        <v>84</v>
      </c>
      <c r="AV182" s="13" t="s">
        <v>82</v>
      </c>
      <c r="AW182" s="13" t="s">
        <v>36</v>
      </c>
      <c r="AX182" s="13" t="s">
        <v>75</v>
      </c>
      <c r="AY182" s="243" t="s">
        <v>183</v>
      </c>
    </row>
    <row r="183" s="14" customFormat="1">
      <c r="A183" s="14"/>
      <c r="B183" s="244"/>
      <c r="C183" s="245"/>
      <c r="D183" s="235" t="s">
        <v>194</v>
      </c>
      <c r="E183" s="246" t="s">
        <v>19</v>
      </c>
      <c r="F183" s="247" t="s">
        <v>3318</v>
      </c>
      <c r="G183" s="245"/>
      <c r="H183" s="248">
        <v>0.76000000000000001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194</v>
      </c>
      <c r="AU183" s="254" t="s">
        <v>84</v>
      </c>
      <c r="AV183" s="14" t="s">
        <v>84</v>
      </c>
      <c r="AW183" s="14" t="s">
        <v>36</v>
      </c>
      <c r="AX183" s="14" t="s">
        <v>75</v>
      </c>
      <c r="AY183" s="254" t="s">
        <v>183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3175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194</v>
      </c>
      <c r="AU184" s="243" t="s">
        <v>84</v>
      </c>
      <c r="AV184" s="13" t="s">
        <v>82</v>
      </c>
      <c r="AW184" s="13" t="s">
        <v>36</v>
      </c>
      <c r="AX184" s="13" t="s">
        <v>75</v>
      </c>
      <c r="AY184" s="243" t="s">
        <v>183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3319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194</v>
      </c>
      <c r="AU185" s="243" t="s">
        <v>84</v>
      </c>
      <c r="AV185" s="13" t="s">
        <v>82</v>
      </c>
      <c r="AW185" s="13" t="s">
        <v>36</v>
      </c>
      <c r="AX185" s="13" t="s">
        <v>75</v>
      </c>
      <c r="AY185" s="243" t="s">
        <v>183</v>
      </c>
    </row>
    <row r="186" s="14" customFormat="1">
      <c r="A186" s="14"/>
      <c r="B186" s="244"/>
      <c r="C186" s="245"/>
      <c r="D186" s="235" t="s">
        <v>194</v>
      </c>
      <c r="E186" s="246" t="s">
        <v>19</v>
      </c>
      <c r="F186" s="247" t="s">
        <v>3320</v>
      </c>
      <c r="G186" s="245"/>
      <c r="H186" s="248">
        <v>2.2400000000000002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194</v>
      </c>
      <c r="AU186" s="254" t="s">
        <v>84</v>
      </c>
      <c r="AV186" s="14" t="s">
        <v>84</v>
      </c>
      <c r="AW186" s="14" t="s">
        <v>36</v>
      </c>
      <c r="AX186" s="14" t="s">
        <v>75</v>
      </c>
      <c r="AY186" s="254" t="s">
        <v>183</v>
      </c>
    </row>
    <row r="187" s="14" customFormat="1">
      <c r="A187" s="14"/>
      <c r="B187" s="244"/>
      <c r="C187" s="245"/>
      <c r="D187" s="235" t="s">
        <v>194</v>
      </c>
      <c r="E187" s="246" t="s">
        <v>19</v>
      </c>
      <c r="F187" s="247" t="s">
        <v>3321</v>
      </c>
      <c r="G187" s="245"/>
      <c r="H187" s="248">
        <v>2.2400000000000002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194</v>
      </c>
      <c r="AU187" s="254" t="s">
        <v>84</v>
      </c>
      <c r="AV187" s="14" t="s">
        <v>84</v>
      </c>
      <c r="AW187" s="14" t="s">
        <v>36</v>
      </c>
      <c r="AX187" s="14" t="s">
        <v>75</v>
      </c>
      <c r="AY187" s="254" t="s">
        <v>183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3177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194</v>
      </c>
      <c r="AU188" s="243" t="s">
        <v>84</v>
      </c>
      <c r="AV188" s="13" t="s">
        <v>82</v>
      </c>
      <c r="AW188" s="13" t="s">
        <v>36</v>
      </c>
      <c r="AX188" s="13" t="s">
        <v>75</v>
      </c>
      <c r="AY188" s="243" t="s">
        <v>183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3322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194</v>
      </c>
      <c r="AU189" s="243" t="s">
        <v>84</v>
      </c>
      <c r="AV189" s="13" t="s">
        <v>82</v>
      </c>
      <c r="AW189" s="13" t="s">
        <v>36</v>
      </c>
      <c r="AX189" s="13" t="s">
        <v>75</v>
      </c>
      <c r="AY189" s="243" t="s">
        <v>183</v>
      </c>
    </row>
    <row r="190" s="14" customFormat="1">
      <c r="A190" s="14"/>
      <c r="B190" s="244"/>
      <c r="C190" s="245"/>
      <c r="D190" s="235" t="s">
        <v>194</v>
      </c>
      <c r="E190" s="246" t="s">
        <v>19</v>
      </c>
      <c r="F190" s="247" t="s">
        <v>3323</v>
      </c>
      <c r="G190" s="245"/>
      <c r="H190" s="248">
        <v>2.2400000000000002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194</v>
      </c>
      <c r="AU190" s="254" t="s">
        <v>84</v>
      </c>
      <c r="AV190" s="14" t="s">
        <v>84</v>
      </c>
      <c r="AW190" s="14" t="s">
        <v>36</v>
      </c>
      <c r="AX190" s="14" t="s">
        <v>75</v>
      </c>
      <c r="AY190" s="254" t="s">
        <v>183</v>
      </c>
    </row>
    <row r="191" s="14" customFormat="1">
      <c r="A191" s="14"/>
      <c r="B191" s="244"/>
      <c r="C191" s="245"/>
      <c r="D191" s="235" t="s">
        <v>194</v>
      </c>
      <c r="E191" s="246" t="s">
        <v>19</v>
      </c>
      <c r="F191" s="247" t="s">
        <v>3324</v>
      </c>
      <c r="G191" s="245"/>
      <c r="H191" s="248">
        <v>1.1200000000000001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194</v>
      </c>
      <c r="AU191" s="254" t="s">
        <v>84</v>
      </c>
      <c r="AV191" s="14" t="s">
        <v>84</v>
      </c>
      <c r="AW191" s="14" t="s">
        <v>36</v>
      </c>
      <c r="AX191" s="14" t="s">
        <v>75</v>
      </c>
      <c r="AY191" s="254" t="s">
        <v>183</v>
      </c>
    </row>
    <row r="192" s="15" customFormat="1">
      <c r="A192" s="15"/>
      <c r="B192" s="259"/>
      <c r="C192" s="260"/>
      <c r="D192" s="235" t="s">
        <v>194</v>
      </c>
      <c r="E192" s="261" t="s">
        <v>19</v>
      </c>
      <c r="F192" s="262" t="s">
        <v>320</v>
      </c>
      <c r="G192" s="260"/>
      <c r="H192" s="263">
        <v>8.6000000000000014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9" t="s">
        <v>194</v>
      </c>
      <c r="AU192" s="269" t="s">
        <v>84</v>
      </c>
      <c r="AV192" s="15" t="s">
        <v>190</v>
      </c>
      <c r="AW192" s="15" t="s">
        <v>36</v>
      </c>
      <c r="AX192" s="15" t="s">
        <v>82</v>
      </c>
      <c r="AY192" s="269" t="s">
        <v>183</v>
      </c>
    </row>
    <row r="193" s="2" customFormat="1" ht="16.5" customHeight="1">
      <c r="A193" s="40"/>
      <c r="B193" s="41"/>
      <c r="C193" s="215" t="s">
        <v>486</v>
      </c>
      <c r="D193" s="215" t="s">
        <v>185</v>
      </c>
      <c r="E193" s="216" t="s">
        <v>3325</v>
      </c>
      <c r="F193" s="217" t="s">
        <v>3326</v>
      </c>
      <c r="G193" s="218" t="s">
        <v>229</v>
      </c>
      <c r="H193" s="219">
        <v>0.22</v>
      </c>
      <c r="I193" s="220"/>
      <c r="J193" s="221">
        <f>ROUND(I193*H193,2)</f>
        <v>0</v>
      </c>
      <c r="K193" s="217" t="s">
        <v>189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1.6372100000000001</v>
      </c>
      <c r="R193" s="224">
        <f>Q193*H193</f>
        <v>0.36018620000000001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190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190</v>
      </c>
      <c r="BM193" s="226" t="s">
        <v>3327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3328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3329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194</v>
      </c>
      <c r="AU195" s="243" t="s">
        <v>84</v>
      </c>
      <c r="AV195" s="13" t="s">
        <v>82</v>
      </c>
      <c r="AW195" s="13" t="s">
        <v>36</v>
      </c>
      <c r="AX195" s="13" t="s">
        <v>75</v>
      </c>
      <c r="AY195" s="243" t="s">
        <v>183</v>
      </c>
    </row>
    <row r="196" s="13" customFormat="1">
      <c r="A196" s="13"/>
      <c r="B196" s="233"/>
      <c r="C196" s="234"/>
      <c r="D196" s="235" t="s">
        <v>194</v>
      </c>
      <c r="E196" s="236" t="s">
        <v>19</v>
      </c>
      <c r="F196" s="237" t="s">
        <v>3330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194</v>
      </c>
      <c r="AU196" s="243" t="s">
        <v>84</v>
      </c>
      <c r="AV196" s="13" t="s">
        <v>82</v>
      </c>
      <c r="AW196" s="13" t="s">
        <v>36</v>
      </c>
      <c r="AX196" s="13" t="s">
        <v>75</v>
      </c>
      <c r="AY196" s="243" t="s">
        <v>183</v>
      </c>
    </row>
    <row r="197" s="14" customFormat="1">
      <c r="A197" s="14"/>
      <c r="B197" s="244"/>
      <c r="C197" s="245"/>
      <c r="D197" s="235" t="s">
        <v>194</v>
      </c>
      <c r="E197" s="246" t="s">
        <v>19</v>
      </c>
      <c r="F197" s="247" t="s">
        <v>3331</v>
      </c>
      <c r="G197" s="245"/>
      <c r="H197" s="248">
        <v>0.22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194</v>
      </c>
      <c r="AU197" s="254" t="s">
        <v>84</v>
      </c>
      <c r="AV197" s="14" t="s">
        <v>84</v>
      </c>
      <c r="AW197" s="14" t="s">
        <v>36</v>
      </c>
      <c r="AX197" s="14" t="s">
        <v>82</v>
      </c>
      <c r="AY197" s="254" t="s">
        <v>183</v>
      </c>
    </row>
    <row r="198" s="2" customFormat="1" ht="16.5" customHeight="1">
      <c r="A198" s="40"/>
      <c r="B198" s="41"/>
      <c r="C198" s="215" t="s">
        <v>582</v>
      </c>
      <c r="D198" s="215" t="s">
        <v>185</v>
      </c>
      <c r="E198" s="216" t="s">
        <v>3332</v>
      </c>
      <c r="F198" s="217" t="s">
        <v>3333</v>
      </c>
      <c r="G198" s="218" t="s">
        <v>3334</v>
      </c>
      <c r="H198" s="219">
        <v>22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46</v>
      </c>
      <c r="O198" s="86"/>
      <c r="P198" s="224">
        <f>O198*H198</f>
        <v>0</v>
      </c>
      <c r="Q198" s="224">
        <v>0.0050000000000000001</v>
      </c>
      <c r="R198" s="224">
        <f>Q198*H198</f>
        <v>0.11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190</v>
      </c>
      <c r="AT198" s="226" t="s">
        <v>185</v>
      </c>
      <c r="AU198" s="226" t="s">
        <v>84</v>
      </c>
      <c r="AY198" s="19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82</v>
      </c>
      <c r="BK198" s="227">
        <f>ROUND(I198*H198,2)</f>
        <v>0</v>
      </c>
      <c r="BL198" s="19" t="s">
        <v>190</v>
      </c>
      <c r="BM198" s="226" t="s">
        <v>3335</v>
      </c>
    </row>
    <row r="199" s="2" customFormat="1" ht="16.5" customHeight="1">
      <c r="A199" s="40"/>
      <c r="B199" s="41"/>
      <c r="C199" s="215" t="s">
        <v>492</v>
      </c>
      <c r="D199" s="215" t="s">
        <v>185</v>
      </c>
      <c r="E199" s="216" t="s">
        <v>3336</v>
      </c>
      <c r="F199" s="217" t="s">
        <v>3337</v>
      </c>
      <c r="G199" s="218" t="s">
        <v>3334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0.0050000000000000001</v>
      </c>
      <c r="R199" s="224">
        <f>Q199*H199</f>
        <v>0.01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190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3338</v>
      </c>
    </row>
    <row r="200" s="2" customFormat="1" ht="16.5" customHeight="1">
      <c r="A200" s="40"/>
      <c r="B200" s="41"/>
      <c r="C200" s="215" t="s">
        <v>592</v>
      </c>
      <c r="D200" s="215" t="s">
        <v>185</v>
      </c>
      <c r="E200" s="216" t="s">
        <v>3339</v>
      </c>
      <c r="F200" s="217" t="s">
        <v>3340</v>
      </c>
      <c r="G200" s="218" t="s">
        <v>3334</v>
      </c>
      <c r="H200" s="219">
        <v>14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46</v>
      </c>
      <c r="O200" s="86"/>
      <c r="P200" s="224">
        <f>O200*H200</f>
        <v>0</v>
      </c>
      <c r="Q200" s="224">
        <v>0.0050000000000000001</v>
      </c>
      <c r="R200" s="224">
        <f>Q200*H200</f>
        <v>0.070000000000000007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190</v>
      </c>
      <c r="AT200" s="226" t="s">
        <v>185</v>
      </c>
      <c r="AU200" s="226" t="s">
        <v>84</v>
      </c>
      <c r="AY200" s="19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190</v>
      </c>
      <c r="BM200" s="226" t="s">
        <v>3341</v>
      </c>
    </row>
    <row r="201" s="12" customFormat="1" ht="20.88" customHeight="1">
      <c r="A201" s="12"/>
      <c r="B201" s="199"/>
      <c r="C201" s="200"/>
      <c r="D201" s="201" t="s">
        <v>74</v>
      </c>
      <c r="E201" s="213" t="s">
        <v>649</v>
      </c>
      <c r="F201" s="213" t="s">
        <v>650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SUM(P202:P205)</f>
        <v>0</v>
      </c>
      <c r="Q201" s="207"/>
      <c r="R201" s="208">
        <f>SUM(R202:R205)</f>
        <v>0</v>
      </c>
      <c r="S201" s="207"/>
      <c r="T201" s="209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82</v>
      </c>
      <c r="AT201" s="211" t="s">
        <v>74</v>
      </c>
      <c r="AU201" s="211" t="s">
        <v>84</v>
      </c>
      <c r="AY201" s="210" t="s">
        <v>183</v>
      </c>
      <c r="BK201" s="212">
        <f>SUM(BK202:BK205)</f>
        <v>0</v>
      </c>
    </row>
    <row r="202" s="2" customFormat="1" ht="44.25" customHeight="1">
      <c r="A202" s="40"/>
      <c r="B202" s="41"/>
      <c r="C202" s="215" t="s">
        <v>496</v>
      </c>
      <c r="D202" s="215" t="s">
        <v>185</v>
      </c>
      <c r="E202" s="216" t="s">
        <v>3342</v>
      </c>
      <c r="F202" s="217" t="s">
        <v>3343</v>
      </c>
      <c r="G202" s="218" t="s">
        <v>256</v>
      </c>
      <c r="H202" s="219">
        <v>188.90799999999999</v>
      </c>
      <c r="I202" s="220"/>
      <c r="J202" s="221">
        <f>ROUND(I202*H202,2)</f>
        <v>0</v>
      </c>
      <c r="K202" s="217" t="s">
        <v>189</v>
      </c>
      <c r="L202" s="46"/>
      <c r="M202" s="222" t="s">
        <v>19</v>
      </c>
      <c r="N202" s="223" t="s">
        <v>46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190</v>
      </c>
      <c r="AT202" s="226" t="s">
        <v>185</v>
      </c>
      <c r="AU202" s="226" t="s">
        <v>114</v>
      </c>
      <c r="AY202" s="19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190</v>
      </c>
      <c r="BM202" s="226" t="s">
        <v>3344</v>
      </c>
    </row>
    <row r="203" s="2" customFormat="1">
      <c r="A203" s="40"/>
      <c r="B203" s="41"/>
      <c r="C203" s="42"/>
      <c r="D203" s="228" t="s">
        <v>192</v>
      </c>
      <c r="E203" s="42"/>
      <c r="F203" s="229" t="s">
        <v>3345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192</v>
      </c>
      <c r="AU203" s="19" t="s">
        <v>114</v>
      </c>
    </row>
    <row r="204" s="2" customFormat="1" ht="44.25" customHeight="1">
      <c r="A204" s="40"/>
      <c r="B204" s="41"/>
      <c r="C204" s="215" t="s">
        <v>603</v>
      </c>
      <c r="D204" s="215" t="s">
        <v>185</v>
      </c>
      <c r="E204" s="216" t="s">
        <v>3346</v>
      </c>
      <c r="F204" s="217" t="s">
        <v>3347</v>
      </c>
      <c r="G204" s="218" t="s">
        <v>256</v>
      </c>
      <c r="H204" s="219">
        <v>188.90799999999999</v>
      </c>
      <c r="I204" s="220"/>
      <c r="J204" s="221">
        <f>ROUND(I204*H204,2)</f>
        <v>0</v>
      </c>
      <c r="K204" s="217" t="s">
        <v>189</v>
      </c>
      <c r="L204" s="46"/>
      <c r="M204" s="222" t="s">
        <v>19</v>
      </c>
      <c r="N204" s="223" t="s">
        <v>46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190</v>
      </c>
      <c r="AT204" s="226" t="s">
        <v>185</v>
      </c>
      <c r="AU204" s="226" t="s">
        <v>114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3348</v>
      </c>
    </row>
    <row r="205" s="2" customFormat="1">
      <c r="A205" s="40"/>
      <c r="B205" s="41"/>
      <c r="C205" s="42"/>
      <c r="D205" s="228" t="s">
        <v>192</v>
      </c>
      <c r="E205" s="42"/>
      <c r="F205" s="229" t="s">
        <v>3349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192</v>
      </c>
      <c r="AU205" s="19" t="s">
        <v>114</v>
      </c>
    </row>
    <row r="206" s="12" customFormat="1" ht="25.92" customHeight="1">
      <c r="A206" s="12"/>
      <c r="B206" s="199"/>
      <c r="C206" s="200"/>
      <c r="D206" s="201" t="s">
        <v>74</v>
      </c>
      <c r="E206" s="202" t="s">
        <v>1155</v>
      </c>
      <c r="F206" s="202" t="s">
        <v>1156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SUM(P207:P210)</f>
        <v>0</v>
      </c>
      <c r="Q206" s="207"/>
      <c r="R206" s="208">
        <f>SUM(R207:R210)</f>
        <v>0</v>
      </c>
      <c r="S206" s="207"/>
      <c r="T206" s="209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190</v>
      </c>
      <c r="AT206" s="211" t="s">
        <v>74</v>
      </c>
      <c r="AU206" s="211" t="s">
        <v>75</v>
      </c>
      <c r="AY206" s="210" t="s">
        <v>183</v>
      </c>
      <c r="BK206" s="212">
        <f>SUM(BK207:BK210)</f>
        <v>0</v>
      </c>
    </row>
    <row r="207" s="2" customFormat="1" ht="16.5" customHeight="1">
      <c r="A207" s="40"/>
      <c r="B207" s="41"/>
      <c r="C207" s="215" t="s">
        <v>501</v>
      </c>
      <c r="D207" s="215" t="s">
        <v>185</v>
      </c>
      <c r="E207" s="216" t="s">
        <v>3350</v>
      </c>
      <c r="F207" s="217" t="s">
        <v>3351</v>
      </c>
      <c r="G207" s="218" t="s">
        <v>1159</v>
      </c>
      <c r="H207" s="219">
        <v>40</v>
      </c>
      <c r="I207" s="220"/>
      <c r="J207" s="221">
        <f>ROUND(I207*H207,2)</f>
        <v>0</v>
      </c>
      <c r="K207" s="217" t="s">
        <v>189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3087</v>
      </c>
      <c r="AT207" s="226" t="s">
        <v>185</v>
      </c>
      <c r="AU207" s="226" t="s">
        <v>82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3087</v>
      </c>
      <c r="BM207" s="226" t="s">
        <v>3352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3353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82</v>
      </c>
    </row>
    <row r="209" s="13" customFormat="1">
      <c r="A209" s="13"/>
      <c r="B209" s="233"/>
      <c r="C209" s="234"/>
      <c r="D209" s="235" t="s">
        <v>194</v>
      </c>
      <c r="E209" s="236" t="s">
        <v>19</v>
      </c>
      <c r="F209" s="237" t="s">
        <v>3354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194</v>
      </c>
      <c r="AU209" s="243" t="s">
        <v>82</v>
      </c>
      <c r="AV209" s="13" t="s">
        <v>82</v>
      </c>
      <c r="AW209" s="13" t="s">
        <v>36</v>
      </c>
      <c r="AX209" s="13" t="s">
        <v>75</v>
      </c>
      <c r="AY209" s="243" t="s">
        <v>183</v>
      </c>
    </row>
    <row r="210" s="14" customFormat="1">
      <c r="A210" s="14"/>
      <c r="B210" s="244"/>
      <c r="C210" s="245"/>
      <c r="D210" s="235" t="s">
        <v>194</v>
      </c>
      <c r="E210" s="246" t="s">
        <v>19</v>
      </c>
      <c r="F210" s="247" t="s">
        <v>3355</v>
      </c>
      <c r="G210" s="245"/>
      <c r="H210" s="248">
        <v>40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194</v>
      </c>
      <c r="AU210" s="254" t="s">
        <v>82</v>
      </c>
      <c r="AV210" s="14" t="s">
        <v>84</v>
      </c>
      <c r="AW210" s="14" t="s">
        <v>36</v>
      </c>
      <c r="AX210" s="14" t="s">
        <v>82</v>
      </c>
      <c r="AY210" s="254" t="s">
        <v>183</v>
      </c>
    </row>
    <row r="211" s="12" customFormat="1" ht="25.92" customHeight="1">
      <c r="A211" s="12"/>
      <c r="B211" s="199"/>
      <c r="C211" s="200"/>
      <c r="D211" s="201" t="s">
        <v>74</v>
      </c>
      <c r="E211" s="202" t="s">
        <v>692</v>
      </c>
      <c r="F211" s="202" t="s">
        <v>693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208</v>
      </c>
      <c r="AT211" s="211" t="s">
        <v>74</v>
      </c>
      <c r="AU211" s="211" t="s">
        <v>75</v>
      </c>
      <c r="AY211" s="210" t="s">
        <v>183</v>
      </c>
      <c r="BK211" s="212">
        <f>BK212</f>
        <v>0</v>
      </c>
    </row>
    <row r="212" s="12" customFormat="1" ht="22.8" customHeight="1">
      <c r="A212" s="12"/>
      <c r="B212" s="199"/>
      <c r="C212" s="200"/>
      <c r="D212" s="201" t="s">
        <v>74</v>
      </c>
      <c r="E212" s="213" t="s">
        <v>694</v>
      </c>
      <c r="F212" s="213" t="s">
        <v>695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SUM(P213:P215)</f>
        <v>0</v>
      </c>
      <c r="Q212" s="207"/>
      <c r="R212" s="208">
        <f>SUM(R213:R215)</f>
        <v>0</v>
      </c>
      <c r="S212" s="207"/>
      <c r="T212" s="209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208</v>
      </c>
      <c r="AT212" s="211" t="s">
        <v>74</v>
      </c>
      <c r="AU212" s="211" t="s">
        <v>82</v>
      </c>
      <c r="AY212" s="210" t="s">
        <v>183</v>
      </c>
      <c r="BK212" s="212">
        <f>SUM(BK213:BK215)</f>
        <v>0</v>
      </c>
    </row>
    <row r="213" s="2" customFormat="1" ht="16.5" customHeight="1">
      <c r="A213" s="40"/>
      <c r="B213" s="41"/>
      <c r="C213" s="215" t="s">
        <v>614</v>
      </c>
      <c r="D213" s="215" t="s">
        <v>185</v>
      </c>
      <c r="E213" s="216" t="s">
        <v>709</v>
      </c>
      <c r="F213" s="217" t="s">
        <v>710</v>
      </c>
      <c r="G213" s="218" t="s">
        <v>188</v>
      </c>
      <c r="H213" s="219">
        <v>1</v>
      </c>
      <c r="I213" s="220"/>
      <c r="J213" s="221">
        <f>ROUND(I213*H213,2)</f>
        <v>0</v>
      </c>
      <c r="K213" s="217" t="s">
        <v>189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698</v>
      </c>
      <c r="AT213" s="226" t="s">
        <v>185</v>
      </c>
      <c r="AU213" s="226" t="s">
        <v>84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698</v>
      </c>
      <c r="BM213" s="226" t="s">
        <v>3356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712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84</v>
      </c>
    </row>
    <row r="215" s="2" customFormat="1">
      <c r="A215" s="40"/>
      <c r="B215" s="41"/>
      <c r="C215" s="42"/>
      <c r="D215" s="235" t="s">
        <v>274</v>
      </c>
      <c r="E215" s="42"/>
      <c r="F215" s="255" t="s">
        <v>3357</v>
      </c>
      <c r="G215" s="42"/>
      <c r="H215" s="42"/>
      <c r="I215" s="230"/>
      <c r="J215" s="42"/>
      <c r="K215" s="42"/>
      <c r="L215" s="46"/>
      <c r="M215" s="283"/>
      <c r="N215" s="284"/>
      <c r="O215" s="285"/>
      <c r="P215" s="285"/>
      <c r="Q215" s="285"/>
      <c r="R215" s="285"/>
      <c r="S215" s="285"/>
      <c r="T215" s="286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274</v>
      </c>
      <c r="AU215" s="19" t="s">
        <v>84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aK7WMsu98+/i16mlnqdSDEK9R9icROmpBt/eAZ1i0RqjF0MCMQintiZl6sCqSFatdpoGy/4Z1G9nuTKagV03ew==" hashValue="bc97UyqQSnCHrcDqAbpHmOKdDrN33HEG2xUDEPBpYMlOgxR1/8enbqgdxnB+T0XVvWVTZ5NtKQLp2P6cCpOODA==" algorithmName="SHA-512" password="CC35"/>
  <autoFilter ref="C98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3_01/332381321"/>
    <hyperlink ref="F116" r:id="rId2" display="https://podminky.urs.cz/item/CS_URS_2023_01/389381001"/>
    <hyperlink ref="F179" r:id="rId3" display="https://podminky.urs.cz/item/CS_URS_2023_01/953332114"/>
    <hyperlink ref="F194" r:id="rId4" display="https://podminky.urs.cz/item/CS_URS_2023_01/985411111"/>
    <hyperlink ref="F203" r:id="rId5" display="https://podminky.urs.cz/item/CS_URS_2023_01/998014011"/>
    <hyperlink ref="F205" r:id="rId6" display="https://podminky.urs.cz/item/CS_URS_2023_01/998014090"/>
    <hyperlink ref="F208" r:id="rId7" display="https://podminky.urs.cz/item/CS_URS_2023_01/HZS1332"/>
    <hyperlink ref="F214" r:id="rId8" display="https://podminky.urs.cz/item/CS_URS_2023_01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3164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3358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ROUND((SUM(BE104:BE612)),  2)</f>
        <v>0</v>
      </c>
      <c r="G37" s="40"/>
      <c r="H37" s="40"/>
      <c r="I37" s="160">
        <v>0.20999999999999999</v>
      </c>
      <c r="J37" s="159">
        <f>ROUND(((SUM(BE104:BE612))*I37),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ROUND((SUM(BF104:BF612)),  2)</f>
        <v>0</v>
      </c>
      <c r="G38" s="40"/>
      <c r="H38" s="40"/>
      <c r="I38" s="160">
        <v>0.14999999999999999</v>
      </c>
      <c r="J38" s="159">
        <f>ROUND(((SUM(BF104:BF612))*I38),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ROUND((SUM(BG104:BG612)),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ROUND((SUM(BH104:BH612)),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ROUND((SUM(BI104:BI612)),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3164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D.1.2.2 -  Železobetonové monolitické a ocelové konstrukce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J105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J106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290</v>
      </c>
      <c r="E70" s="185"/>
      <c r="F70" s="185"/>
      <c r="G70" s="185"/>
      <c r="H70" s="185"/>
      <c r="I70" s="185"/>
      <c r="J70" s="186">
        <f>J108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738</v>
      </c>
      <c r="E71" s="185"/>
      <c r="F71" s="185"/>
      <c r="G71" s="185"/>
      <c r="H71" s="185"/>
      <c r="I71" s="185"/>
      <c r="J71" s="186">
        <f>J422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291</v>
      </c>
      <c r="E72" s="185"/>
      <c r="F72" s="185"/>
      <c r="G72" s="185"/>
      <c r="H72" s="185"/>
      <c r="I72" s="185"/>
      <c r="J72" s="186">
        <f>J462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739</v>
      </c>
      <c r="E73" s="185"/>
      <c r="F73" s="185"/>
      <c r="G73" s="185"/>
      <c r="H73" s="185"/>
      <c r="I73" s="185"/>
      <c r="J73" s="186">
        <f>J504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166</v>
      </c>
      <c r="E74" s="185"/>
      <c r="F74" s="185"/>
      <c r="G74" s="185"/>
      <c r="H74" s="185"/>
      <c r="I74" s="185"/>
      <c r="J74" s="186">
        <f>J511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7"/>
      <c r="D75" s="184" t="s">
        <v>740</v>
      </c>
      <c r="E75" s="185"/>
      <c r="F75" s="185"/>
      <c r="G75" s="185"/>
      <c r="H75" s="185"/>
      <c r="I75" s="185"/>
      <c r="J75" s="186">
        <f>J587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297</v>
      </c>
      <c r="E76" s="180"/>
      <c r="F76" s="180"/>
      <c r="G76" s="180"/>
      <c r="H76" s="180"/>
      <c r="I76" s="180"/>
      <c r="J76" s="181">
        <f>J592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742</v>
      </c>
      <c r="E77" s="185"/>
      <c r="F77" s="185"/>
      <c r="G77" s="185"/>
      <c r="H77" s="185"/>
      <c r="I77" s="185"/>
      <c r="J77" s="186">
        <f>J593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1080</v>
      </c>
      <c r="E78" s="180"/>
      <c r="F78" s="180"/>
      <c r="G78" s="180"/>
      <c r="H78" s="180"/>
      <c r="I78" s="180"/>
      <c r="J78" s="181">
        <f>J603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688</v>
      </c>
      <c r="E79" s="180"/>
      <c r="F79" s="180"/>
      <c r="G79" s="180"/>
      <c r="H79" s="180"/>
      <c r="I79" s="180"/>
      <c r="J79" s="181">
        <f>J608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3"/>
      <c r="C80" s="127"/>
      <c r="D80" s="184" t="s">
        <v>689</v>
      </c>
      <c r="E80" s="185"/>
      <c r="F80" s="185"/>
      <c r="G80" s="185"/>
      <c r="H80" s="185"/>
      <c r="I80" s="185"/>
      <c r="J80" s="186">
        <f>J609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168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PROJEKTOVÁ DOKUMENTACE PRO VÝSTAVBU NOVÉ HALY V DÍLNÁCH SŠ KRALOVICE</v>
      </c>
      <c r="F90" s="34"/>
      <c r="G90" s="34"/>
      <c r="H90" s="34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2" t="s">
        <v>1174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157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298" t="s">
        <v>3164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3165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E13</f>
        <v xml:space="preserve">D.1.2.2 -  Železobetonové monolitické a ocelové konstrukce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F16</f>
        <v>p.č.664, 5665/2, 5665/3, obec:Kralovice [559075]</v>
      </c>
      <c r="G98" s="42"/>
      <c r="H98" s="42"/>
      <c r="I98" s="34" t="s">
        <v>23</v>
      </c>
      <c r="J98" s="74" t="str">
        <f>IF(J16="","",J16)</f>
        <v>3. 11. 2023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54.45" customHeight="1">
      <c r="A100" s="40"/>
      <c r="B100" s="41"/>
      <c r="C100" s="34" t="s">
        <v>25</v>
      </c>
      <c r="D100" s="42"/>
      <c r="E100" s="42"/>
      <c r="F100" s="29" t="str">
        <f>E19</f>
        <v>Střední škola,Kralovice,nám.Osvobození 32,Kralovic</v>
      </c>
      <c r="G100" s="42"/>
      <c r="H100" s="42"/>
      <c r="I100" s="34" t="s">
        <v>33</v>
      </c>
      <c r="J100" s="38" t="str">
        <f>E25</f>
        <v>TORION, projekční kancelář s.r.o.,Mánesova 1,Plzeň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IF(E22="","",E22)</f>
        <v>Vyplň údaj</v>
      </c>
      <c r="G101" s="42"/>
      <c r="H101" s="42"/>
      <c r="I101" s="34" t="s">
        <v>37</v>
      </c>
      <c r="J101" s="38" t="str">
        <f>E28</f>
        <v xml:space="preserve"> 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8"/>
      <c r="B103" s="189"/>
      <c r="C103" s="190" t="s">
        <v>169</v>
      </c>
      <c r="D103" s="191" t="s">
        <v>60</v>
      </c>
      <c r="E103" s="191" t="s">
        <v>56</v>
      </c>
      <c r="F103" s="191" t="s">
        <v>57</v>
      </c>
      <c r="G103" s="191" t="s">
        <v>170</v>
      </c>
      <c r="H103" s="191" t="s">
        <v>171</v>
      </c>
      <c r="I103" s="191" t="s">
        <v>172</v>
      </c>
      <c r="J103" s="191" t="s">
        <v>162</v>
      </c>
      <c r="K103" s="192" t="s">
        <v>173</v>
      </c>
      <c r="L103" s="193"/>
      <c r="M103" s="94" t="s">
        <v>19</v>
      </c>
      <c r="N103" s="95" t="s">
        <v>45</v>
      </c>
      <c r="O103" s="95" t="s">
        <v>174</v>
      </c>
      <c r="P103" s="95" t="s">
        <v>175</v>
      </c>
      <c r="Q103" s="95" t="s">
        <v>176</v>
      </c>
      <c r="R103" s="95" t="s">
        <v>177</v>
      </c>
      <c r="S103" s="95" t="s">
        <v>178</v>
      </c>
      <c r="T103" s="96" t="s">
        <v>179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0"/>
      <c r="B104" s="41"/>
      <c r="C104" s="101" t="s">
        <v>180</v>
      </c>
      <c r="D104" s="42"/>
      <c r="E104" s="42"/>
      <c r="F104" s="42"/>
      <c r="G104" s="42"/>
      <c r="H104" s="42"/>
      <c r="I104" s="42"/>
      <c r="J104" s="194">
        <f>BK104</f>
        <v>0</v>
      </c>
      <c r="K104" s="42"/>
      <c r="L104" s="46"/>
      <c r="M104" s="97"/>
      <c r="N104" s="195"/>
      <c r="O104" s="98"/>
      <c r="P104" s="196">
        <f>P105+P592+P603+P608</f>
        <v>0</v>
      </c>
      <c r="Q104" s="98"/>
      <c r="R104" s="196">
        <f>R105+R592+R603+R608</f>
        <v>1202.5504290361896</v>
      </c>
      <c r="S104" s="98"/>
      <c r="T104" s="197">
        <f>T105+T592+T603+T608</f>
        <v>12.667399999999999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74</v>
      </c>
      <c r="AU104" s="19" t="s">
        <v>163</v>
      </c>
      <c r="BK104" s="198">
        <f>BK105+BK592+BK603+BK608</f>
        <v>0</v>
      </c>
    </row>
    <row r="105" s="12" customFormat="1" ht="25.92" customHeight="1">
      <c r="A105" s="12"/>
      <c r="B105" s="199"/>
      <c r="C105" s="200"/>
      <c r="D105" s="201" t="s">
        <v>74</v>
      </c>
      <c r="E105" s="202" t="s">
        <v>181</v>
      </c>
      <c r="F105" s="202" t="s">
        <v>182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P106+P108+P422+P462+P504+P511</f>
        <v>0</v>
      </c>
      <c r="Q105" s="207"/>
      <c r="R105" s="208">
        <f>R106+R108+R422+R462+R504+R511</f>
        <v>1202.5487010361896</v>
      </c>
      <c r="S105" s="207"/>
      <c r="T105" s="209">
        <f>T106+T108+T422+T462+T504+T511</f>
        <v>12.667399999999999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74</v>
      </c>
      <c r="AU105" s="211" t="s">
        <v>75</v>
      </c>
      <c r="AY105" s="210" t="s">
        <v>183</v>
      </c>
      <c r="BK105" s="212">
        <f>BK106+BK108+BK422+BK462+BK504+BK511</f>
        <v>0</v>
      </c>
    </row>
    <row r="106" s="12" customFormat="1" ht="22.8" customHeight="1">
      <c r="A106" s="12"/>
      <c r="B106" s="199"/>
      <c r="C106" s="200"/>
      <c r="D106" s="201" t="s">
        <v>74</v>
      </c>
      <c r="E106" s="213" t="s">
        <v>82</v>
      </c>
      <c r="F106" s="213" t="s">
        <v>184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P107</f>
        <v>0</v>
      </c>
      <c r="Q106" s="207"/>
      <c r="R106" s="208">
        <f>R107</f>
        <v>0</v>
      </c>
      <c r="S106" s="207"/>
      <c r="T106" s="209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82</v>
      </c>
      <c r="AT106" s="211" t="s">
        <v>74</v>
      </c>
      <c r="AU106" s="211" t="s">
        <v>82</v>
      </c>
      <c r="AY106" s="210" t="s">
        <v>183</v>
      </c>
      <c r="BK106" s="212">
        <f>BK107</f>
        <v>0</v>
      </c>
    </row>
    <row r="107" s="2" customFormat="1" ht="16.5" customHeight="1">
      <c r="A107" s="40"/>
      <c r="B107" s="41"/>
      <c r="C107" s="215" t="s">
        <v>82</v>
      </c>
      <c r="D107" s="215" t="s">
        <v>185</v>
      </c>
      <c r="E107" s="216" t="s">
        <v>3359</v>
      </c>
      <c r="F107" s="217" t="s">
        <v>3360</v>
      </c>
      <c r="G107" s="218" t="s">
        <v>188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3361</v>
      </c>
    </row>
    <row r="108" s="12" customFormat="1" ht="22.8" customHeight="1">
      <c r="A108" s="12"/>
      <c r="B108" s="199"/>
      <c r="C108" s="200"/>
      <c r="D108" s="201" t="s">
        <v>74</v>
      </c>
      <c r="E108" s="213" t="s">
        <v>84</v>
      </c>
      <c r="F108" s="213" t="s">
        <v>435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SUM(P109:P421)</f>
        <v>0</v>
      </c>
      <c r="Q108" s="207"/>
      <c r="R108" s="208">
        <f>SUM(R109:R421)</f>
        <v>1176.7543921919498</v>
      </c>
      <c r="S108" s="207"/>
      <c r="T108" s="209">
        <f>SUM(T109:T421)</f>
        <v>12.638399999999999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82</v>
      </c>
      <c r="AT108" s="211" t="s">
        <v>74</v>
      </c>
      <c r="AU108" s="211" t="s">
        <v>82</v>
      </c>
      <c r="AY108" s="210" t="s">
        <v>183</v>
      </c>
      <c r="BK108" s="212">
        <f>SUM(BK109:BK421)</f>
        <v>0</v>
      </c>
    </row>
    <row r="109" s="2" customFormat="1" ht="24.15" customHeight="1">
      <c r="A109" s="40"/>
      <c r="B109" s="41"/>
      <c r="C109" s="215" t="s">
        <v>84</v>
      </c>
      <c r="D109" s="215" t="s">
        <v>185</v>
      </c>
      <c r="E109" s="216" t="s">
        <v>3362</v>
      </c>
      <c r="F109" s="217" t="s">
        <v>3363</v>
      </c>
      <c r="G109" s="218" t="s">
        <v>229</v>
      </c>
      <c r="H109" s="219">
        <v>8.9559999999999995</v>
      </c>
      <c r="I109" s="220"/>
      <c r="J109" s="221">
        <f>ROUND(I109*H109,2)</f>
        <v>0</v>
      </c>
      <c r="K109" s="217" t="s">
        <v>189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190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190</v>
      </c>
      <c r="BM109" s="226" t="s">
        <v>3364</v>
      </c>
    </row>
    <row r="110" s="2" customFormat="1">
      <c r="A110" s="40"/>
      <c r="B110" s="41"/>
      <c r="C110" s="42"/>
      <c r="D110" s="228" t="s">
        <v>192</v>
      </c>
      <c r="E110" s="42"/>
      <c r="F110" s="229" t="s">
        <v>3365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84</v>
      </c>
    </row>
    <row r="111" s="13" customFormat="1">
      <c r="A111" s="13"/>
      <c r="B111" s="233"/>
      <c r="C111" s="234"/>
      <c r="D111" s="235" t="s">
        <v>194</v>
      </c>
      <c r="E111" s="236" t="s">
        <v>19</v>
      </c>
      <c r="F111" s="237" t="s">
        <v>3366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194</v>
      </c>
      <c r="AU111" s="243" t="s">
        <v>84</v>
      </c>
      <c r="AV111" s="13" t="s">
        <v>82</v>
      </c>
      <c r="AW111" s="13" t="s">
        <v>36</v>
      </c>
      <c r="AX111" s="13" t="s">
        <v>75</v>
      </c>
      <c r="AY111" s="243" t="s">
        <v>183</v>
      </c>
    </row>
    <row r="112" s="13" customFormat="1">
      <c r="A112" s="13"/>
      <c r="B112" s="233"/>
      <c r="C112" s="234"/>
      <c r="D112" s="235" t="s">
        <v>194</v>
      </c>
      <c r="E112" s="236" t="s">
        <v>19</v>
      </c>
      <c r="F112" s="237" t="s">
        <v>3367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194</v>
      </c>
      <c r="AU112" s="243" t="s">
        <v>84</v>
      </c>
      <c r="AV112" s="13" t="s">
        <v>82</v>
      </c>
      <c r="AW112" s="13" t="s">
        <v>36</v>
      </c>
      <c r="AX112" s="13" t="s">
        <v>75</v>
      </c>
      <c r="AY112" s="243" t="s">
        <v>183</v>
      </c>
    </row>
    <row r="113" s="13" customFormat="1">
      <c r="A113" s="13"/>
      <c r="B113" s="233"/>
      <c r="C113" s="234"/>
      <c r="D113" s="235" t="s">
        <v>194</v>
      </c>
      <c r="E113" s="236" t="s">
        <v>19</v>
      </c>
      <c r="F113" s="237" t="s">
        <v>3368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194</v>
      </c>
      <c r="AU113" s="243" t="s">
        <v>84</v>
      </c>
      <c r="AV113" s="13" t="s">
        <v>82</v>
      </c>
      <c r="AW113" s="13" t="s">
        <v>36</v>
      </c>
      <c r="AX113" s="13" t="s">
        <v>75</v>
      </c>
      <c r="AY113" s="243" t="s">
        <v>183</v>
      </c>
    </row>
    <row r="114" s="13" customFormat="1">
      <c r="A114" s="13"/>
      <c r="B114" s="233"/>
      <c r="C114" s="234"/>
      <c r="D114" s="235" t="s">
        <v>194</v>
      </c>
      <c r="E114" s="236" t="s">
        <v>19</v>
      </c>
      <c r="F114" s="237" t="s">
        <v>3369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194</v>
      </c>
      <c r="AU114" s="243" t="s">
        <v>84</v>
      </c>
      <c r="AV114" s="13" t="s">
        <v>82</v>
      </c>
      <c r="AW114" s="13" t="s">
        <v>36</v>
      </c>
      <c r="AX114" s="13" t="s">
        <v>75</v>
      </c>
      <c r="AY114" s="243" t="s">
        <v>183</v>
      </c>
    </row>
    <row r="115" s="14" customFormat="1">
      <c r="A115" s="14"/>
      <c r="B115" s="244"/>
      <c r="C115" s="245"/>
      <c r="D115" s="235" t="s">
        <v>194</v>
      </c>
      <c r="E115" s="246" t="s">
        <v>19</v>
      </c>
      <c r="F115" s="247" t="s">
        <v>3370</v>
      </c>
      <c r="G115" s="245"/>
      <c r="H115" s="248">
        <v>2.5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194</v>
      </c>
      <c r="AU115" s="254" t="s">
        <v>84</v>
      </c>
      <c r="AV115" s="14" t="s">
        <v>84</v>
      </c>
      <c r="AW115" s="14" t="s">
        <v>36</v>
      </c>
      <c r="AX115" s="14" t="s">
        <v>75</v>
      </c>
      <c r="AY115" s="254" t="s">
        <v>183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3371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194</v>
      </c>
      <c r="AU116" s="243" t="s">
        <v>84</v>
      </c>
      <c r="AV116" s="13" t="s">
        <v>82</v>
      </c>
      <c r="AW116" s="13" t="s">
        <v>36</v>
      </c>
      <c r="AX116" s="13" t="s">
        <v>75</v>
      </c>
      <c r="AY116" s="243" t="s">
        <v>183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3372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194</v>
      </c>
      <c r="AU117" s="243" t="s">
        <v>84</v>
      </c>
      <c r="AV117" s="13" t="s">
        <v>82</v>
      </c>
      <c r="AW117" s="13" t="s">
        <v>36</v>
      </c>
      <c r="AX117" s="13" t="s">
        <v>75</v>
      </c>
      <c r="AY117" s="243" t="s">
        <v>183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3373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194</v>
      </c>
      <c r="AU118" s="243" t="s">
        <v>84</v>
      </c>
      <c r="AV118" s="13" t="s">
        <v>82</v>
      </c>
      <c r="AW118" s="13" t="s">
        <v>36</v>
      </c>
      <c r="AX118" s="13" t="s">
        <v>75</v>
      </c>
      <c r="AY118" s="243" t="s">
        <v>183</v>
      </c>
    </row>
    <row r="119" s="13" customFormat="1">
      <c r="A119" s="13"/>
      <c r="B119" s="233"/>
      <c r="C119" s="234"/>
      <c r="D119" s="235" t="s">
        <v>194</v>
      </c>
      <c r="E119" s="236" t="s">
        <v>19</v>
      </c>
      <c r="F119" s="237" t="s">
        <v>3374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194</v>
      </c>
      <c r="AU119" s="243" t="s">
        <v>84</v>
      </c>
      <c r="AV119" s="13" t="s">
        <v>82</v>
      </c>
      <c r="AW119" s="13" t="s">
        <v>36</v>
      </c>
      <c r="AX119" s="13" t="s">
        <v>75</v>
      </c>
      <c r="AY119" s="243" t="s">
        <v>183</v>
      </c>
    </row>
    <row r="120" s="14" customFormat="1">
      <c r="A120" s="14"/>
      <c r="B120" s="244"/>
      <c r="C120" s="245"/>
      <c r="D120" s="235" t="s">
        <v>194</v>
      </c>
      <c r="E120" s="246" t="s">
        <v>19</v>
      </c>
      <c r="F120" s="247" t="s">
        <v>3375</v>
      </c>
      <c r="G120" s="245"/>
      <c r="H120" s="248">
        <v>1.0800000000000001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194</v>
      </c>
      <c r="AU120" s="254" t="s">
        <v>84</v>
      </c>
      <c r="AV120" s="14" t="s">
        <v>84</v>
      </c>
      <c r="AW120" s="14" t="s">
        <v>36</v>
      </c>
      <c r="AX120" s="14" t="s">
        <v>75</v>
      </c>
      <c r="AY120" s="254" t="s">
        <v>183</v>
      </c>
    </row>
    <row r="121" s="13" customFormat="1">
      <c r="A121" s="13"/>
      <c r="B121" s="233"/>
      <c r="C121" s="234"/>
      <c r="D121" s="235" t="s">
        <v>194</v>
      </c>
      <c r="E121" s="236" t="s">
        <v>19</v>
      </c>
      <c r="F121" s="237" t="s">
        <v>1221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194</v>
      </c>
      <c r="AU121" s="243" t="s">
        <v>84</v>
      </c>
      <c r="AV121" s="13" t="s">
        <v>82</v>
      </c>
      <c r="AW121" s="13" t="s">
        <v>36</v>
      </c>
      <c r="AX121" s="13" t="s">
        <v>75</v>
      </c>
      <c r="AY121" s="243" t="s">
        <v>183</v>
      </c>
    </row>
    <row r="122" s="13" customFormat="1">
      <c r="A122" s="13"/>
      <c r="B122" s="233"/>
      <c r="C122" s="234"/>
      <c r="D122" s="235" t="s">
        <v>194</v>
      </c>
      <c r="E122" s="236" t="s">
        <v>19</v>
      </c>
      <c r="F122" s="237" t="s">
        <v>1222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194</v>
      </c>
      <c r="AU122" s="243" t="s">
        <v>84</v>
      </c>
      <c r="AV122" s="13" t="s">
        <v>82</v>
      </c>
      <c r="AW122" s="13" t="s">
        <v>36</v>
      </c>
      <c r="AX122" s="13" t="s">
        <v>75</v>
      </c>
      <c r="AY122" s="243" t="s">
        <v>183</v>
      </c>
    </row>
    <row r="123" s="14" customFormat="1">
      <c r="A123" s="14"/>
      <c r="B123" s="244"/>
      <c r="C123" s="245"/>
      <c r="D123" s="235" t="s">
        <v>194</v>
      </c>
      <c r="E123" s="246" t="s">
        <v>19</v>
      </c>
      <c r="F123" s="247" t="s">
        <v>3376</v>
      </c>
      <c r="G123" s="245"/>
      <c r="H123" s="248">
        <v>0.10000000000000001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194</v>
      </c>
      <c r="AU123" s="254" t="s">
        <v>84</v>
      </c>
      <c r="AV123" s="14" t="s">
        <v>84</v>
      </c>
      <c r="AW123" s="14" t="s">
        <v>36</v>
      </c>
      <c r="AX123" s="14" t="s">
        <v>75</v>
      </c>
      <c r="AY123" s="254" t="s">
        <v>183</v>
      </c>
    </row>
    <row r="124" s="14" customFormat="1">
      <c r="A124" s="14"/>
      <c r="B124" s="244"/>
      <c r="C124" s="245"/>
      <c r="D124" s="235" t="s">
        <v>194</v>
      </c>
      <c r="E124" s="246" t="s">
        <v>19</v>
      </c>
      <c r="F124" s="247" t="s">
        <v>3377</v>
      </c>
      <c r="G124" s="245"/>
      <c r="H124" s="248">
        <v>0.076999999999999999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194</v>
      </c>
      <c r="AU124" s="254" t="s">
        <v>84</v>
      </c>
      <c r="AV124" s="14" t="s">
        <v>84</v>
      </c>
      <c r="AW124" s="14" t="s">
        <v>36</v>
      </c>
      <c r="AX124" s="14" t="s">
        <v>75</v>
      </c>
      <c r="AY124" s="254" t="s">
        <v>183</v>
      </c>
    </row>
    <row r="125" s="14" customFormat="1">
      <c r="A125" s="14"/>
      <c r="B125" s="244"/>
      <c r="C125" s="245"/>
      <c r="D125" s="235" t="s">
        <v>194</v>
      </c>
      <c r="E125" s="246" t="s">
        <v>19</v>
      </c>
      <c r="F125" s="247" t="s">
        <v>3377</v>
      </c>
      <c r="G125" s="245"/>
      <c r="H125" s="248">
        <v>0.076999999999999999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194</v>
      </c>
      <c r="AU125" s="254" t="s">
        <v>84</v>
      </c>
      <c r="AV125" s="14" t="s">
        <v>84</v>
      </c>
      <c r="AW125" s="14" t="s">
        <v>36</v>
      </c>
      <c r="AX125" s="14" t="s">
        <v>75</v>
      </c>
      <c r="AY125" s="254" t="s">
        <v>183</v>
      </c>
    </row>
    <row r="126" s="13" customFormat="1">
      <c r="A126" s="13"/>
      <c r="B126" s="233"/>
      <c r="C126" s="234"/>
      <c r="D126" s="235" t="s">
        <v>194</v>
      </c>
      <c r="E126" s="236" t="s">
        <v>19</v>
      </c>
      <c r="F126" s="237" t="s">
        <v>1240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194</v>
      </c>
      <c r="AU126" s="243" t="s">
        <v>84</v>
      </c>
      <c r="AV126" s="13" t="s">
        <v>82</v>
      </c>
      <c r="AW126" s="13" t="s">
        <v>36</v>
      </c>
      <c r="AX126" s="13" t="s">
        <v>75</v>
      </c>
      <c r="AY126" s="243" t="s">
        <v>183</v>
      </c>
    </row>
    <row r="127" s="13" customFormat="1">
      <c r="A127" s="13"/>
      <c r="B127" s="233"/>
      <c r="C127" s="234"/>
      <c r="D127" s="235" t="s">
        <v>194</v>
      </c>
      <c r="E127" s="236" t="s">
        <v>19</v>
      </c>
      <c r="F127" s="237" t="s">
        <v>1241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194</v>
      </c>
      <c r="AU127" s="243" t="s">
        <v>84</v>
      </c>
      <c r="AV127" s="13" t="s">
        <v>82</v>
      </c>
      <c r="AW127" s="13" t="s">
        <v>36</v>
      </c>
      <c r="AX127" s="13" t="s">
        <v>75</v>
      </c>
      <c r="AY127" s="243" t="s">
        <v>183</v>
      </c>
    </row>
    <row r="128" s="14" customFormat="1">
      <c r="A128" s="14"/>
      <c r="B128" s="244"/>
      <c r="C128" s="245"/>
      <c r="D128" s="235" t="s">
        <v>194</v>
      </c>
      <c r="E128" s="246" t="s">
        <v>19</v>
      </c>
      <c r="F128" s="247" t="s">
        <v>3378</v>
      </c>
      <c r="G128" s="245"/>
      <c r="H128" s="248">
        <v>0.375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194</v>
      </c>
      <c r="AU128" s="254" t="s">
        <v>84</v>
      </c>
      <c r="AV128" s="14" t="s">
        <v>84</v>
      </c>
      <c r="AW128" s="14" t="s">
        <v>36</v>
      </c>
      <c r="AX128" s="14" t="s">
        <v>75</v>
      </c>
      <c r="AY128" s="254" t="s">
        <v>183</v>
      </c>
    </row>
    <row r="129" s="13" customFormat="1">
      <c r="A129" s="13"/>
      <c r="B129" s="233"/>
      <c r="C129" s="234"/>
      <c r="D129" s="235" t="s">
        <v>194</v>
      </c>
      <c r="E129" s="236" t="s">
        <v>19</v>
      </c>
      <c r="F129" s="237" t="s">
        <v>1208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194</v>
      </c>
      <c r="AU129" s="243" t="s">
        <v>84</v>
      </c>
      <c r="AV129" s="13" t="s">
        <v>82</v>
      </c>
      <c r="AW129" s="13" t="s">
        <v>36</v>
      </c>
      <c r="AX129" s="13" t="s">
        <v>75</v>
      </c>
      <c r="AY129" s="243" t="s">
        <v>183</v>
      </c>
    </row>
    <row r="130" s="13" customFormat="1">
      <c r="A130" s="13"/>
      <c r="B130" s="233"/>
      <c r="C130" s="234"/>
      <c r="D130" s="235" t="s">
        <v>194</v>
      </c>
      <c r="E130" s="236" t="s">
        <v>19</v>
      </c>
      <c r="F130" s="237" t="s">
        <v>1209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194</v>
      </c>
      <c r="AU130" s="243" t="s">
        <v>84</v>
      </c>
      <c r="AV130" s="13" t="s">
        <v>82</v>
      </c>
      <c r="AW130" s="13" t="s">
        <v>36</v>
      </c>
      <c r="AX130" s="13" t="s">
        <v>75</v>
      </c>
      <c r="AY130" s="243" t="s">
        <v>183</v>
      </c>
    </row>
    <row r="131" s="14" customFormat="1">
      <c r="A131" s="14"/>
      <c r="B131" s="244"/>
      <c r="C131" s="245"/>
      <c r="D131" s="235" t="s">
        <v>194</v>
      </c>
      <c r="E131" s="246" t="s">
        <v>19</v>
      </c>
      <c r="F131" s="247" t="s">
        <v>3379</v>
      </c>
      <c r="G131" s="245"/>
      <c r="H131" s="248">
        <v>1.155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194</v>
      </c>
      <c r="AU131" s="254" t="s">
        <v>84</v>
      </c>
      <c r="AV131" s="14" t="s">
        <v>84</v>
      </c>
      <c r="AW131" s="14" t="s">
        <v>36</v>
      </c>
      <c r="AX131" s="14" t="s">
        <v>75</v>
      </c>
      <c r="AY131" s="254" t="s">
        <v>183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1243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194</v>
      </c>
      <c r="AU132" s="243" t="s">
        <v>84</v>
      </c>
      <c r="AV132" s="13" t="s">
        <v>82</v>
      </c>
      <c r="AW132" s="13" t="s">
        <v>36</v>
      </c>
      <c r="AX132" s="13" t="s">
        <v>75</v>
      </c>
      <c r="AY132" s="243" t="s">
        <v>183</v>
      </c>
    </row>
    <row r="133" s="14" customFormat="1">
      <c r="A133" s="14"/>
      <c r="B133" s="244"/>
      <c r="C133" s="245"/>
      <c r="D133" s="235" t="s">
        <v>194</v>
      </c>
      <c r="E133" s="246" t="s">
        <v>19</v>
      </c>
      <c r="F133" s="247" t="s">
        <v>3380</v>
      </c>
      <c r="G133" s="245"/>
      <c r="H133" s="248">
        <v>0.70399999999999996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194</v>
      </c>
      <c r="AU133" s="254" t="s">
        <v>84</v>
      </c>
      <c r="AV133" s="14" t="s">
        <v>84</v>
      </c>
      <c r="AW133" s="14" t="s">
        <v>36</v>
      </c>
      <c r="AX133" s="14" t="s">
        <v>75</v>
      </c>
      <c r="AY133" s="254" t="s">
        <v>183</v>
      </c>
    </row>
    <row r="134" s="13" customFormat="1">
      <c r="A134" s="13"/>
      <c r="B134" s="233"/>
      <c r="C134" s="234"/>
      <c r="D134" s="235" t="s">
        <v>194</v>
      </c>
      <c r="E134" s="236" t="s">
        <v>19</v>
      </c>
      <c r="F134" s="237" t="s">
        <v>1212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194</v>
      </c>
      <c r="AU134" s="243" t="s">
        <v>84</v>
      </c>
      <c r="AV134" s="13" t="s">
        <v>82</v>
      </c>
      <c r="AW134" s="13" t="s">
        <v>36</v>
      </c>
      <c r="AX134" s="13" t="s">
        <v>75</v>
      </c>
      <c r="AY134" s="243" t="s">
        <v>183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1213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194</v>
      </c>
      <c r="AU135" s="243" t="s">
        <v>84</v>
      </c>
      <c r="AV135" s="13" t="s">
        <v>82</v>
      </c>
      <c r="AW135" s="13" t="s">
        <v>36</v>
      </c>
      <c r="AX135" s="13" t="s">
        <v>75</v>
      </c>
      <c r="AY135" s="243" t="s">
        <v>183</v>
      </c>
    </row>
    <row r="136" s="14" customFormat="1">
      <c r="A136" s="14"/>
      <c r="B136" s="244"/>
      <c r="C136" s="245"/>
      <c r="D136" s="235" t="s">
        <v>194</v>
      </c>
      <c r="E136" s="246" t="s">
        <v>19</v>
      </c>
      <c r="F136" s="247" t="s">
        <v>3381</v>
      </c>
      <c r="G136" s="245"/>
      <c r="H136" s="248">
        <v>0.16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194</v>
      </c>
      <c r="AU136" s="254" t="s">
        <v>84</v>
      </c>
      <c r="AV136" s="14" t="s">
        <v>84</v>
      </c>
      <c r="AW136" s="14" t="s">
        <v>36</v>
      </c>
      <c r="AX136" s="14" t="s">
        <v>75</v>
      </c>
      <c r="AY136" s="254" t="s">
        <v>183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1215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194</v>
      </c>
      <c r="AU137" s="243" t="s">
        <v>84</v>
      </c>
      <c r="AV137" s="13" t="s">
        <v>82</v>
      </c>
      <c r="AW137" s="13" t="s">
        <v>36</v>
      </c>
      <c r="AX137" s="13" t="s">
        <v>75</v>
      </c>
      <c r="AY137" s="243" t="s">
        <v>183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1216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194</v>
      </c>
      <c r="AU138" s="243" t="s">
        <v>84</v>
      </c>
      <c r="AV138" s="13" t="s">
        <v>82</v>
      </c>
      <c r="AW138" s="13" t="s">
        <v>36</v>
      </c>
      <c r="AX138" s="13" t="s">
        <v>75</v>
      </c>
      <c r="AY138" s="243" t="s">
        <v>183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1217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194</v>
      </c>
      <c r="AU139" s="243" t="s">
        <v>84</v>
      </c>
      <c r="AV139" s="13" t="s">
        <v>82</v>
      </c>
      <c r="AW139" s="13" t="s">
        <v>36</v>
      </c>
      <c r="AX139" s="13" t="s">
        <v>75</v>
      </c>
      <c r="AY139" s="243" t="s">
        <v>183</v>
      </c>
    </row>
    <row r="140" s="13" customFormat="1">
      <c r="A140" s="13"/>
      <c r="B140" s="233"/>
      <c r="C140" s="234"/>
      <c r="D140" s="235" t="s">
        <v>194</v>
      </c>
      <c r="E140" s="236" t="s">
        <v>19</v>
      </c>
      <c r="F140" s="237" t="s">
        <v>1218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194</v>
      </c>
      <c r="AU140" s="243" t="s">
        <v>84</v>
      </c>
      <c r="AV140" s="13" t="s">
        <v>82</v>
      </c>
      <c r="AW140" s="13" t="s">
        <v>36</v>
      </c>
      <c r="AX140" s="13" t="s">
        <v>75</v>
      </c>
      <c r="AY140" s="243" t="s">
        <v>183</v>
      </c>
    </row>
    <row r="141" s="13" customFormat="1">
      <c r="A141" s="13"/>
      <c r="B141" s="233"/>
      <c r="C141" s="234"/>
      <c r="D141" s="235" t="s">
        <v>194</v>
      </c>
      <c r="E141" s="236" t="s">
        <v>19</v>
      </c>
      <c r="F141" s="237" t="s">
        <v>1219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194</v>
      </c>
      <c r="AU141" s="243" t="s">
        <v>84</v>
      </c>
      <c r="AV141" s="13" t="s">
        <v>82</v>
      </c>
      <c r="AW141" s="13" t="s">
        <v>36</v>
      </c>
      <c r="AX141" s="13" t="s">
        <v>75</v>
      </c>
      <c r="AY141" s="243" t="s">
        <v>183</v>
      </c>
    </row>
    <row r="142" s="14" customFormat="1">
      <c r="A142" s="14"/>
      <c r="B142" s="244"/>
      <c r="C142" s="245"/>
      <c r="D142" s="235" t="s">
        <v>194</v>
      </c>
      <c r="E142" s="246" t="s">
        <v>19</v>
      </c>
      <c r="F142" s="247" t="s">
        <v>3382</v>
      </c>
      <c r="G142" s="245"/>
      <c r="H142" s="248">
        <v>1.6200000000000001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194</v>
      </c>
      <c r="AU142" s="254" t="s">
        <v>84</v>
      </c>
      <c r="AV142" s="14" t="s">
        <v>84</v>
      </c>
      <c r="AW142" s="14" t="s">
        <v>36</v>
      </c>
      <c r="AX142" s="14" t="s">
        <v>75</v>
      </c>
      <c r="AY142" s="254" t="s">
        <v>183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1245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194</v>
      </c>
      <c r="AU143" s="243" t="s">
        <v>84</v>
      </c>
      <c r="AV143" s="13" t="s">
        <v>82</v>
      </c>
      <c r="AW143" s="13" t="s">
        <v>36</v>
      </c>
      <c r="AX143" s="13" t="s">
        <v>75</v>
      </c>
      <c r="AY143" s="243" t="s">
        <v>183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1246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194</v>
      </c>
      <c r="AU144" s="243" t="s">
        <v>84</v>
      </c>
      <c r="AV144" s="13" t="s">
        <v>82</v>
      </c>
      <c r="AW144" s="13" t="s">
        <v>36</v>
      </c>
      <c r="AX144" s="13" t="s">
        <v>75</v>
      </c>
      <c r="AY144" s="243" t="s">
        <v>183</v>
      </c>
    </row>
    <row r="145" s="14" customFormat="1">
      <c r="A145" s="14"/>
      <c r="B145" s="244"/>
      <c r="C145" s="245"/>
      <c r="D145" s="235" t="s">
        <v>194</v>
      </c>
      <c r="E145" s="246" t="s">
        <v>19</v>
      </c>
      <c r="F145" s="247" t="s">
        <v>3383</v>
      </c>
      <c r="G145" s="245"/>
      <c r="H145" s="248">
        <v>0.20799999999999999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194</v>
      </c>
      <c r="AU145" s="254" t="s">
        <v>84</v>
      </c>
      <c r="AV145" s="14" t="s">
        <v>84</v>
      </c>
      <c r="AW145" s="14" t="s">
        <v>36</v>
      </c>
      <c r="AX145" s="14" t="s">
        <v>75</v>
      </c>
      <c r="AY145" s="254" t="s">
        <v>183</v>
      </c>
    </row>
    <row r="146" s="16" customFormat="1">
      <c r="A146" s="16"/>
      <c r="B146" s="287"/>
      <c r="C146" s="288"/>
      <c r="D146" s="235" t="s">
        <v>194</v>
      </c>
      <c r="E146" s="289" t="s">
        <v>19</v>
      </c>
      <c r="F146" s="290" t="s">
        <v>794</v>
      </c>
      <c r="G146" s="288"/>
      <c r="H146" s="291">
        <v>8.0559999999999992</v>
      </c>
      <c r="I146" s="292"/>
      <c r="J146" s="288"/>
      <c r="K146" s="288"/>
      <c r="L146" s="293"/>
      <c r="M146" s="294"/>
      <c r="N146" s="295"/>
      <c r="O146" s="295"/>
      <c r="P146" s="295"/>
      <c r="Q146" s="295"/>
      <c r="R146" s="295"/>
      <c r="S146" s="295"/>
      <c r="T146" s="29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97" t="s">
        <v>194</v>
      </c>
      <c r="AU146" s="297" t="s">
        <v>84</v>
      </c>
      <c r="AV146" s="16" t="s">
        <v>114</v>
      </c>
      <c r="AW146" s="16" t="s">
        <v>36</v>
      </c>
      <c r="AX146" s="16" t="s">
        <v>75</v>
      </c>
      <c r="AY146" s="297" t="s">
        <v>183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3384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194</v>
      </c>
      <c r="AU147" s="243" t="s">
        <v>84</v>
      </c>
      <c r="AV147" s="13" t="s">
        <v>82</v>
      </c>
      <c r="AW147" s="13" t="s">
        <v>36</v>
      </c>
      <c r="AX147" s="13" t="s">
        <v>75</v>
      </c>
      <c r="AY147" s="243" t="s">
        <v>183</v>
      </c>
    </row>
    <row r="148" s="13" customFormat="1">
      <c r="A148" s="13"/>
      <c r="B148" s="233"/>
      <c r="C148" s="234"/>
      <c r="D148" s="235" t="s">
        <v>194</v>
      </c>
      <c r="E148" s="236" t="s">
        <v>19</v>
      </c>
      <c r="F148" s="237" t="s">
        <v>1504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194</v>
      </c>
      <c r="AU148" s="243" t="s">
        <v>84</v>
      </c>
      <c r="AV148" s="13" t="s">
        <v>82</v>
      </c>
      <c r="AW148" s="13" t="s">
        <v>36</v>
      </c>
      <c r="AX148" s="13" t="s">
        <v>75</v>
      </c>
      <c r="AY148" s="243" t="s">
        <v>183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1191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84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3" customFormat="1">
      <c r="A150" s="13"/>
      <c r="B150" s="233"/>
      <c r="C150" s="234"/>
      <c r="D150" s="235" t="s">
        <v>194</v>
      </c>
      <c r="E150" s="236" t="s">
        <v>19</v>
      </c>
      <c r="F150" s="237" t="s">
        <v>1401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194</v>
      </c>
      <c r="AU150" s="243" t="s">
        <v>84</v>
      </c>
      <c r="AV150" s="13" t="s">
        <v>82</v>
      </c>
      <c r="AW150" s="13" t="s">
        <v>36</v>
      </c>
      <c r="AX150" s="13" t="s">
        <v>75</v>
      </c>
      <c r="AY150" s="243" t="s">
        <v>183</v>
      </c>
    </row>
    <row r="151" s="14" customFormat="1">
      <c r="A151" s="14"/>
      <c r="B151" s="244"/>
      <c r="C151" s="245"/>
      <c r="D151" s="235" t="s">
        <v>194</v>
      </c>
      <c r="E151" s="246" t="s">
        <v>19</v>
      </c>
      <c r="F151" s="247" t="s">
        <v>3385</v>
      </c>
      <c r="G151" s="245"/>
      <c r="H151" s="248">
        <v>0.90000000000000002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194</v>
      </c>
      <c r="AU151" s="254" t="s">
        <v>84</v>
      </c>
      <c r="AV151" s="14" t="s">
        <v>84</v>
      </c>
      <c r="AW151" s="14" t="s">
        <v>36</v>
      </c>
      <c r="AX151" s="14" t="s">
        <v>75</v>
      </c>
      <c r="AY151" s="254" t="s">
        <v>183</v>
      </c>
    </row>
    <row r="152" s="16" customFormat="1">
      <c r="A152" s="16"/>
      <c r="B152" s="287"/>
      <c r="C152" s="288"/>
      <c r="D152" s="235" t="s">
        <v>194</v>
      </c>
      <c r="E152" s="289" t="s">
        <v>19</v>
      </c>
      <c r="F152" s="290" t="s">
        <v>794</v>
      </c>
      <c r="G152" s="288"/>
      <c r="H152" s="291">
        <v>0.90000000000000002</v>
      </c>
      <c r="I152" s="292"/>
      <c r="J152" s="288"/>
      <c r="K152" s="288"/>
      <c r="L152" s="293"/>
      <c r="M152" s="294"/>
      <c r="N152" s="295"/>
      <c r="O152" s="295"/>
      <c r="P152" s="295"/>
      <c r="Q152" s="295"/>
      <c r="R152" s="295"/>
      <c r="S152" s="295"/>
      <c r="T152" s="29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7" t="s">
        <v>194</v>
      </c>
      <c r="AU152" s="297" t="s">
        <v>84</v>
      </c>
      <c r="AV152" s="16" t="s">
        <v>114</v>
      </c>
      <c r="AW152" s="16" t="s">
        <v>36</v>
      </c>
      <c r="AX152" s="16" t="s">
        <v>75</v>
      </c>
      <c r="AY152" s="297" t="s">
        <v>183</v>
      </c>
    </row>
    <row r="153" s="15" customFormat="1">
      <c r="A153" s="15"/>
      <c r="B153" s="259"/>
      <c r="C153" s="260"/>
      <c r="D153" s="235" t="s">
        <v>194</v>
      </c>
      <c r="E153" s="261" t="s">
        <v>19</v>
      </c>
      <c r="F153" s="262" t="s">
        <v>320</v>
      </c>
      <c r="G153" s="260"/>
      <c r="H153" s="263">
        <v>8.9559999999999995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194</v>
      </c>
      <c r="AU153" s="269" t="s">
        <v>84</v>
      </c>
      <c r="AV153" s="15" t="s">
        <v>190</v>
      </c>
      <c r="AW153" s="15" t="s">
        <v>36</v>
      </c>
      <c r="AX153" s="15" t="s">
        <v>82</v>
      </c>
      <c r="AY153" s="269" t="s">
        <v>183</v>
      </c>
    </row>
    <row r="154" s="2" customFormat="1" ht="24.15" customHeight="1">
      <c r="A154" s="40"/>
      <c r="B154" s="41"/>
      <c r="C154" s="215" t="s">
        <v>114</v>
      </c>
      <c r="D154" s="215" t="s">
        <v>185</v>
      </c>
      <c r="E154" s="216" t="s">
        <v>3386</v>
      </c>
      <c r="F154" s="217" t="s">
        <v>3387</v>
      </c>
      <c r="G154" s="218" t="s">
        <v>438</v>
      </c>
      <c r="H154" s="219">
        <v>44</v>
      </c>
      <c r="I154" s="220"/>
      <c r="J154" s="221">
        <f>ROUND(I154*H154,2)</f>
        <v>0</v>
      </c>
      <c r="K154" s="217" t="s">
        <v>189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5.1629999999999999E-05</v>
      </c>
      <c r="R154" s="224">
        <f>Q154*H154</f>
        <v>0.0022717200000000001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3388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3389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1249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194</v>
      </c>
      <c r="AU156" s="243" t="s">
        <v>84</v>
      </c>
      <c r="AV156" s="13" t="s">
        <v>82</v>
      </c>
      <c r="AW156" s="13" t="s">
        <v>36</v>
      </c>
      <c r="AX156" s="13" t="s">
        <v>75</v>
      </c>
      <c r="AY156" s="243" t="s">
        <v>183</v>
      </c>
    </row>
    <row r="157" s="13" customFormat="1">
      <c r="A157" s="13"/>
      <c r="B157" s="233"/>
      <c r="C157" s="234"/>
      <c r="D157" s="235" t="s">
        <v>194</v>
      </c>
      <c r="E157" s="236" t="s">
        <v>19</v>
      </c>
      <c r="F157" s="237" t="s">
        <v>3390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194</v>
      </c>
      <c r="AU157" s="243" t="s">
        <v>84</v>
      </c>
      <c r="AV157" s="13" t="s">
        <v>82</v>
      </c>
      <c r="AW157" s="13" t="s">
        <v>36</v>
      </c>
      <c r="AX157" s="13" t="s">
        <v>75</v>
      </c>
      <c r="AY157" s="243" t="s">
        <v>183</v>
      </c>
    </row>
    <row r="158" s="14" customFormat="1">
      <c r="A158" s="14"/>
      <c r="B158" s="244"/>
      <c r="C158" s="245"/>
      <c r="D158" s="235" t="s">
        <v>194</v>
      </c>
      <c r="E158" s="246" t="s">
        <v>19</v>
      </c>
      <c r="F158" s="247" t="s">
        <v>3391</v>
      </c>
      <c r="G158" s="245"/>
      <c r="H158" s="248">
        <v>44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194</v>
      </c>
      <c r="AU158" s="254" t="s">
        <v>84</v>
      </c>
      <c r="AV158" s="14" t="s">
        <v>84</v>
      </c>
      <c r="AW158" s="14" t="s">
        <v>36</v>
      </c>
      <c r="AX158" s="14" t="s">
        <v>82</v>
      </c>
      <c r="AY158" s="254" t="s">
        <v>183</v>
      </c>
    </row>
    <row r="159" s="2" customFormat="1" ht="24.15" customHeight="1">
      <c r="A159" s="40"/>
      <c r="B159" s="41"/>
      <c r="C159" s="215" t="s">
        <v>190</v>
      </c>
      <c r="D159" s="215" t="s">
        <v>185</v>
      </c>
      <c r="E159" s="216" t="s">
        <v>3392</v>
      </c>
      <c r="F159" s="217" t="s">
        <v>3393</v>
      </c>
      <c r="G159" s="218" t="s">
        <v>438</v>
      </c>
      <c r="H159" s="219">
        <v>58</v>
      </c>
      <c r="I159" s="220"/>
      <c r="J159" s="221">
        <f>ROUND(I159*H159,2)</f>
        <v>0</v>
      </c>
      <c r="K159" s="217" t="s">
        <v>189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5.5670000000000001E-05</v>
      </c>
      <c r="R159" s="224">
        <f>Q159*H159</f>
        <v>0.0032288600000000001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190</v>
      </c>
      <c r="AT159" s="226" t="s">
        <v>185</v>
      </c>
      <c r="AU159" s="226" t="s">
        <v>84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190</v>
      </c>
      <c r="BM159" s="226" t="s">
        <v>3394</v>
      </c>
    </row>
    <row r="160" s="2" customFormat="1">
      <c r="A160" s="40"/>
      <c r="B160" s="41"/>
      <c r="C160" s="42"/>
      <c r="D160" s="228" t="s">
        <v>192</v>
      </c>
      <c r="E160" s="42"/>
      <c r="F160" s="229" t="s">
        <v>3395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192</v>
      </c>
      <c r="AU160" s="19" t="s">
        <v>84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1250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194</v>
      </c>
      <c r="AU161" s="243" t="s">
        <v>84</v>
      </c>
      <c r="AV161" s="13" t="s">
        <v>82</v>
      </c>
      <c r="AW161" s="13" t="s">
        <v>36</v>
      </c>
      <c r="AX161" s="13" t="s">
        <v>75</v>
      </c>
      <c r="AY161" s="243" t="s">
        <v>183</v>
      </c>
    </row>
    <row r="162" s="13" customFormat="1">
      <c r="A162" s="13"/>
      <c r="B162" s="233"/>
      <c r="C162" s="234"/>
      <c r="D162" s="235" t="s">
        <v>194</v>
      </c>
      <c r="E162" s="236" t="s">
        <v>19</v>
      </c>
      <c r="F162" s="237" t="s">
        <v>3396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194</v>
      </c>
      <c r="AU162" s="243" t="s">
        <v>84</v>
      </c>
      <c r="AV162" s="13" t="s">
        <v>82</v>
      </c>
      <c r="AW162" s="13" t="s">
        <v>36</v>
      </c>
      <c r="AX162" s="13" t="s">
        <v>75</v>
      </c>
      <c r="AY162" s="243" t="s">
        <v>183</v>
      </c>
    </row>
    <row r="163" s="14" customFormat="1">
      <c r="A163" s="14"/>
      <c r="B163" s="244"/>
      <c r="C163" s="245"/>
      <c r="D163" s="235" t="s">
        <v>194</v>
      </c>
      <c r="E163" s="246" t="s">
        <v>19</v>
      </c>
      <c r="F163" s="247" t="s">
        <v>3397</v>
      </c>
      <c r="G163" s="245"/>
      <c r="H163" s="248">
        <v>14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194</v>
      </c>
      <c r="AU163" s="254" t="s">
        <v>84</v>
      </c>
      <c r="AV163" s="14" t="s">
        <v>84</v>
      </c>
      <c r="AW163" s="14" t="s">
        <v>36</v>
      </c>
      <c r="AX163" s="14" t="s">
        <v>75</v>
      </c>
      <c r="AY163" s="254" t="s">
        <v>183</v>
      </c>
    </row>
    <row r="164" s="13" customFormat="1">
      <c r="A164" s="13"/>
      <c r="B164" s="233"/>
      <c r="C164" s="234"/>
      <c r="D164" s="235" t="s">
        <v>194</v>
      </c>
      <c r="E164" s="236" t="s">
        <v>19</v>
      </c>
      <c r="F164" s="237" t="s">
        <v>1251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194</v>
      </c>
      <c r="AU164" s="243" t="s">
        <v>84</v>
      </c>
      <c r="AV164" s="13" t="s">
        <v>82</v>
      </c>
      <c r="AW164" s="13" t="s">
        <v>36</v>
      </c>
      <c r="AX164" s="13" t="s">
        <v>75</v>
      </c>
      <c r="AY164" s="243" t="s">
        <v>183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3398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194</v>
      </c>
      <c r="AU165" s="243" t="s">
        <v>84</v>
      </c>
      <c r="AV165" s="13" t="s">
        <v>82</v>
      </c>
      <c r="AW165" s="13" t="s">
        <v>36</v>
      </c>
      <c r="AX165" s="13" t="s">
        <v>75</v>
      </c>
      <c r="AY165" s="243" t="s">
        <v>183</v>
      </c>
    </row>
    <row r="166" s="14" customFormat="1">
      <c r="A166" s="14"/>
      <c r="B166" s="244"/>
      <c r="C166" s="245"/>
      <c r="D166" s="235" t="s">
        <v>194</v>
      </c>
      <c r="E166" s="246" t="s">
        <v>19</v>
      </c>
      <c r="F166" s="247" t="s">
        <v>3399</v>
      </c>
      <c r="G166" s="245"/>
      <c r="H166" s="248">
        <v>44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194</v>
      </c>
      <c r="AU166" s="254" t="s">
        <v>84</v>
      </c>
      <c r="AV166" s="14" t="s">
        <v>84</v>
      </c>
      <c r="AW166" s="14" t="s">
        <v>36</v>
      </c>
      <c r="AX166" s="14" t="s">
        <v>75</v>
      </c>
      <c r="AY166" s="254" t="s">
        <v>183</v>
      </c>
    </row>
    <row r="167" s="15" customFormat="1">
      <c r="A167" s="15"/>
      <c r="B167" s="259"/>
      <c r="C167" s="260"/>
      <c r="D167" s="235" t="s">
        <v>194</v>
      </c>
      <c r="E167" s="261" t="s">
        <v>19</v>
      </c>
      <c r="F167" s="262" t="s">
        <v>320</v>
      </c>
      <c r="G167" s="260"/>
      <c r="H167" s="263">
        <v>58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9" t="s">
        <v>194</v>
      </c>
      <c r="AU167" s="269" t="s">
        <v>84</v>
      </c>
      <c r="AV167" s="15" t="s">
        <v>190</v>
      </c>
      <c r="AW167" s="15" t="s">
        <v>36</v>
      </c>
      <c r="AX167" s="15" t="s">
        <v>82</v>
      </c>
      <c r="AY167" s="269" t="s">
        <v>183</v>
      </c>
    </row>
    <row r="168" s="2" customFormat="1" ht="24.15" customHeight="1">
      <c r="A168" s="40"/>
      <c r="B168" s="41"/>
      <c r="C168" s="215" t="s">
        <v>208</v>
      </c>
      <c r="D168" s="215" t="s">
        <v>185</v>
      </c>
      <c r="E168" s="216" t="s">
        <v>3400</v>
      </c>
      <c r="F168" s="217" t="s">
        <v>3401</v>
      </c>
      <c r="G168" s="218" t="s">
        <v>438</v>
      </c>
      <c r="H168" s="219">
        <v>5.5</v>
      </c>
      <c r="I168" s="220"/>
      <c r="J168" s="221">
        <f>ROUND(I168*H168,2)</f>
        <v>0</v>
      </c>
      <c r="K168" s="217" t="s">
        <v>189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0.00014506999999999999</v>
      </c>
      <c r="R168" s="224">
        <f>Q168*H168</f>
        <v>0.00079788499999999991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3402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3403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84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1253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194</v>
      </c>
      <c r="AU170" s="243" t="s">
        <v>84</v>
      </c>
      <c r="AV170" s="13" t="s">
        <v>82</v>
      </c>
      <c r="AW170" s="13" t="s">
        <v>36</v>
      </c>
      <c r="AX170" s="13" t="s">
        <v>75</v>
      </c>
      <c r="AY170" s="243" t="s">
        <v>183</v>
      </c>
    </row>
    <row r="171" s="13" customFormat="1">
      <c r="A171" s="13"/>
      <c r="B171" s="233"/>
      <c r="C171" s="234"/>
      <c r="D171" s="235" t="s">
        <v>194</v>
      </c>
      <c r="E171" s="236" t="s">
        <v>19</v>
      </c>
      <c r="F171" s="237" t="s">
        <v>3404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194</v>
      </c>
      <c r="AU171" s="243" t="s">
        <v>84</v>
      </c>
      <c r="AV171" s="13" t="s">
        <v>82</v>
      </c>
      <c r="AW171" s="13" t="s">
        <v>36</v>
      </c>
      <c r="AX171" s="13" t="s">
        <v>75</v>
      </c>
      <c r="AY171" s="243" t="s">
        <v>183</v>
      </c>
    </row>
    <row r="172" s="14" customFormat="1">
      <c r="A172" s="14"/>
      <c r="B172" s="244"/>
      <c r="C172" s="245"/>
      <c r="D172" s="235" t="s">
        <v>194</v>
      </c>
      <c r="E172" s="246" t="s">
        <v>19</v>
      </c>
      <c r="F172" s="247" t="s">
        <v>3405</v>
      </c>
      <c r="G172" s="245"/>
      <c r="H172" s="248">
        <v>5.5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194</v>
      </c>
      <c r="AU172" s="254" t="s">
        <v>84</v>
      </c>
      <c r="AV172" s="14" t="s">
        <v>84</v>
      </c>
      <c r="AW172" s="14" t="s">
        <v>36</v>
      </c>
      <c r="AX172" s="14" t="s">
        <v>82</v>
      </c>
      <c r="AY172" s="254" t="s">
        <v>183</v>
      </c>
    </row>
    <row r="173" s="2" customFormat="1" ht="21.75" customHeight="1">
      <c r="A173" s="40"/>
      <c r="B173" s="41"/>
      <c r="C173" s="215" t="s">
        <v>214</v>
      </c>
      <c r="D173" s="215" t="s">
        <v>185</v>
      </c>
      <c r="E173" s="216" t="s">
        <v>3406</v>
      </c>
      <c r="F173" s="217" t="s">
        <v>3407</v>
      </c>
      <c r="G173" s="218" t="s">
        <v>438</v>
      </c>
      <c r="H173" s="219">
        <v>6.2999999999999998</v>
      </c>
      <c r="I173" s="220"/>
      <c r="J173" s="221">
        <f>ROUND(I173*H173,2)</f>
        <v>0</v>
      </c>
      <c r="K173" s="217" t="s">
        <v>189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1.6990000000000001</v>
      </c>
      <c r="T173" s="225">
        <f>S173*H173</f>
        <v>10.7037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190</v>
      </c>
      <c r="AT173" s="226" t="s">
        <v>185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190</v>
      </c>
      <c r="BM173" s="226" t="s">
        <v>3408</v>
      </c>
    </row>
    <row r="174" s="2" customFormat="1">
      <c r="A174" s="40"/>
      <c r="B174" s="41"/>
      <c r="C174" s="42"/>
      <c r="D174" s="228" t="s">
        <v>192</v>
      </c>
      <c r="E174" s="42"/>
      <c r="F174" s="229" t="s">
        <v>3409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192</v>
      </c>
      <c r="AU174" s="19" t="s">
        <v>84</v>
      </c>
    </row>
    <row r="175" s="13" customFormat="1">
      <c r="A175" s="13"/>
      <c r="B175" s="233"/>
      <c r="C175" s="234"/>
      <c r="D175" s="235" t="s">
        <v>194</v>
      </c>
      <c r="E175" s="236" t="s">
        <v>19</v>
      </c>
      <c r="F175" s="237" t="s">
        <v>1249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194</v>
      </c>
      <c r="AU175" s="243" t="s">
        <v>84</v>
      </c>
      <c r="AV175" s="13" t="s">
        <v>82</v>
      </c>
      <c r="AW175" s="13" t="s">
        <v>36</v>
      </c>
      <c r="AX175" s="13" t="s">
        <v>75</v>
      </c>
      <c r="AY175" s="243" t="s">
        <v>183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1250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194</v>
      </c>
      <c r="AU176" s="243" t="s">
        <v>84</v>
      </c>
      <c r="AV176" s="13" t="s">
        <v>82</v>
      </c>
      <c r="AW176" s="13" t="s">
        <v>36</v>
      </c>
      <c r="AX176" s="13" t="s">
        <v>75</v>
      </c>
      <c r="AY176" s="243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1253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194</v>
      </c>
      <c r="AU177" s="243" t="s">
        <v>84</v>
      </c>
      <c r="AV177" s="13" t="s">
        <v>82</v>
      </c>
      <c r="AW177" s="13" t="s">
        <v>36</v>
      </c>
      <c r="AX177" s="13" t="s">
        <v>75</v>
      </c>
      <c r="AY177" s="243" t="s">
        <v>183</v>
      </c>
    </row>
    <row r="178" s="13" customFormat="1">
      <c r="A178" s="13"/>
      <c r="B178" s="233"/>
      <c r="C178" s="234"/>
      <c r="D178" s="235" t="s">
        <v>194</v>
      </c>
      <c r="E178" s="236" t="s">
        <v>19</v>
      </c>
      <c r="F178" s="237" t="s">
        <v>1251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194</v>
      </c>
      <c r="AU178" s="243" t="s">
        <v>84</v>
      </c>
      <c r="AV178" s="13" t="s">
        <v>82</v>
      </c>
      <c r="AW178" s="13" t="s">
        <v>36</v>
      </c>
      <c r="AX178" s="13" t="s">
        <v>75</v>
      </c>
      <c r="AY178" s="243" t="s">
        <v>183</v>
      </c>
    </row>
    <row r="179" s="14" customFormat="1">
      <c r="A179" s="14"/>
      <c r="B179" s="244"/>
      <c r="C179" s="245"/>
      <c r="D179" s="235" t="s">
        <v>194</v>
      </c>
      <c r="E179" s="246" t="s">
        <v>19</v>
      </c>
      <c r="F179" s="247" t="s">
        <v>3410</v>
      </c>
      <c r="G179" s="245"/>
      <c r="H179" s="248">
        <v>6.2999999999999998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194</v>
      </c>
      <c r="AU179" s="254" t="s">
        <v>84</v>
      </c>
      <c r="AV179" s="14" t="s">
        <v>84</v>
      </c>
      <c r="AW179" s="14" t="s">
        <v>36</v>
      </c>
      <c r="AX179" s="14" t="s">
        <v>82</v>
      </c>
      <c r="AY179" s="254" t="s">
        <v>183</v>
      </c>
    </row>
    <row r="180" s="2" customFormat="1" ht="21.75" customHeight="1">
      <c r="A180" s="40"/>
      <c r="B180" s="41"/>
      <c r="C180" s="215" t="s">
        <v>219</v>
      </c>
      <c r="D180" s="215" t="s">
        <v>185</v>
      </c>
      <c r="E180" s="216" t="s">
        <v>3411</v>
      </c>
      <c r="F180" s="217" t="s">
        <v>3412</v>
      </c>
      <c r="G180" s="218" t="s">
        <v>438</v>
      </c>
      <c r="H180" s="219">
        <v>0.29999999999999999</v>
      </c>
      <c r="I180" s="220"/>
      <c r="J180" s="221">
        <f>ROUND(I180*H180,2)</f>
        <v>0</v>
      </c>
      <c r="K180" s="217" t="s">
        <v>189</v>
      </c>
      <c r="L180" s="46"/>
      <c r="M180" s="222" t="s">
        <v>19</v>
      </c>
      <c r="N180" s="223" t="s">
        <v>46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6.4489999999999998</v>
      </c>
      <c r="T180" s="225">
        <f>S180*H180</f>
        <v>1.9346999999999999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190</v>
      </c>
      <c r="AT180" s="226" t="s">
        <v>185</v>
      </c>
      <c r="AU180" s="226" t="s">
        <v>84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190</v>
      </c>
      <c r="BM180" s="226" t="s">
        <v>3413</v>
      </c>
    </row>
    <row r="181" s="2" customFormat="1">
      <c r="A181" s="40"/>
      <c r="B181" s="41"/>
      <c r="C181" s="42"/>
      <c r="D181" s="228" t="s">
        <v>192</v>
      </c>
      <c r="E181" s="42"/>
      <c r="F181" s="229" t="s">
        <v>3414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84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1253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194</v>
      </c>
      <c r="AU182" s="243" t="s">
        <v>84</v>
      </c>
      <c r="AV182" s="13" t="s">
        <v>82</v>
      </c>
      <c r="AW182" s="13" t="s">
        <v>36</v>
      </c>
      <c r="AX182" s="13" t="s">
        <v>75</v>
      </c>
      <c r="AY182" s="243" t="s">
        <v>183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3404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194</v>
      </c>
      <c r="AU183" s="243" t="s">
        <v>84</v>
      </c>
      <c r="AV183" s="13" t="s">
        <v>82</v>
      </c>
      <c r="AW183" s="13" t="s">
        <v>36</v>
      </c>
      <c r="AX183" s="13" t="s">
        <v>75</v>
      </c>
      <c r="AY183" s="243" t="s">
        <v>183</v>
      </c>
    </row>
    <row r="184" s="14" customFormat="1">
      <c r="A184" s="14"/>
      <c r="B184" s="244"/>
      <c r="C184" s="245"/>
      <c r="D184" s="235" t="s">
        <v>194</v>
      </c>
      <c r="E184" s="246" t="s">
        <v>19</v>
      </c>
      <c r="F184" s="247" t="s">
        <v>3415</v>
      </c>
      <c r="G184" s="245"/>
      <c r="H184" s="248">
        <v>0.29999999999999999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194</v>
      </c>
      <c r="AU184" s="254" t="s">
        <v>84</v>
      </c>
      <c r="AV184" s="14" t="s">
        <v>84</v>
      </c>
      <c r="AW184" s="14" t="s">
        <v>36</v>
      </c>
      <c r="AX184" s="14" t="s">
        <v>82</v>
      </c>
      <c r="AY184" s="254" t="s">
        <v>183</v>
      </c>
    </row>
    <row r="185" s="2" customFormat="1" ht="21.75" customHeight="1">
      <c r="A185" s="40"/>
      <c r="B185" s="41"/>
      <c r="C185" s="215" t="s">
        <v>226</v>
      </c>
      <c r="D185" s="215" t="s">
        <v>185</v>
      </c>
      <c r="E185" s="216" t="s">
        <v>3416</v>
      </c>
      <c r="F185" s="217" t="s">
        <v>3417</v>
      </c>
      <c r="G185" s="218" t="s">
        <v>229</v>
      </c>
      <c r="H185" s="219">
        <v>445.92200000000003</v>
      </c>
      <c r="I185" s="220"/>
      <c r="J185" s="221">
        <f>ROUND(I185*H185,2)</f>
        <v>0</v>
      </c>
      <c r="K185" s="217" t="s">
        <v>189</v>
      </c>
      <c r="L185" s="46"/>
      <c r="M185" s="222" t="s">
        <v>19</v>
      </c>
      <c r="N185" s="223" t="s">
        <v>46</v>
      </c>
      <c r="O185" s="86"/>
      <c r="P185" s="224">
        <f>O185*H185</f>
        <v>0</v>
      </c>
      <c r="Q185" s="224">
        <v>2.1600000000000001</v>
      </c>
      <c r="R185" s="224">
        <f>Q185*H185</f>
        <v>963.19152000000008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190</v>
      </c>
      <c r="AT185" s="226" t="s">
        <v>185</v>
      </c>
      <c r="AU185" s="226" t="s">
        <v>84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190</v>
      </c>
      <c r="BM185" s="226" t="s">
        <v>3418</v>
      </c>
    </row>
    <row r="186" s="2" customFormat="1">
      <c r="A186" s="40"/>
      <c r="B186" s="41"/>
      <c r="C186" s="42"/>
      <c r="D186" s="228" t="s">
        <v>192</v>
      </c>
      <c r="E186" s="42"/>
      <c r="F186" s="229" t="s">
        <v>3419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192</v>
      </c>
      <c r="AU186" s="19" t="s">
        <v>84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3420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194</v>
      </c>
      <c r="AU187" s="243" t="s">
        <v>84</v>
      </c>
      <c r="AV187" s="13" t="s">
        <v>82</v>
      </c>
      <c r="AW187" s="13" t="s">
        <v>36</v>
      </c>
      <c r="AX187" s="13" t="s">
        <v>75</v>
      </c>
      <c r="AY187" s="243" t="s">
        <v>183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1233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194</v>
      </c>
      <c r="AU188" s="243" t="s">
        <v>84</v>
      </c>
      <c r="AV188" s="13" t="s">
        <v>82</v>
      </c>
      <c r="AW188" s="13" t="s">
        <v>36</v>
      </c>
      <c r="AX188" s="13" t="s">
        <v>75</v>
      </c>
      <c r="AY188" s="243" t="s">
        <v>183</v>
      </c>
    </row>
    <row r="189" s="14" customFormat="1">
      <c r="A189" s="14"/>
      <c r="B189" s="244"/>
      <c r="C189" s="245"/>
      <c r="D189" s="235" t="s">
        <v>194</v>
      </c>
      <c r="E189" s="246" t="s">
        <v>19</v>
      </c>
      <c r="F189" s="247" t="s">
        <v>1234</v>
      </c>
      <c r="G189" s="245"/>
      <c r="H189" s="248">
        <v>15.215999999999999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194</v>
      </c>
      <c r="AU189" s="254" t="s">
        <v>84</v>
      </c>
      <c r="AV189" s="14" t="s">
        <v>84</v>
      </c>
      <c r="AW189" s="14" t="s">
        <v>36</v>
      </c>
      <c r="AX189" s="14" t="s">
        <v>75</v>
      </c>
      <c r="AY189" s="254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1874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194</v>
      </c>
      <c r="AU190" s="243" t="s">
        <v>84</v>
      </c>
      <c r="AV190" s="13" t="s">
        <v>82</v>
      </c>
      <c r="AW190" s="13" t="s">
        <v>36</v>
      </c>
      <c r="AX190" s="13" t="s">
        <v>75</v>
      </c>
      <c r="AY190" s="243" t="s">
        <v>183</v>
      </c>
    </row>
    <row r="191" s="13" customFormat="1">
      <c r="A191" s="13"/>
      <c r="B191" s="233"/>
      <c r="C191" s="234"/>
      <c r="D191" s="235" t="s">
        <v>194</v>
      </c>
      <c r="E191" s="236" t="s">
        <v>19</v>
      </c>
      <c r="F191" s="237" t="s">
        <v>1390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194</v>
      </c>
      <c r="AU191" s="243" t="s">
        <v>84</v>
      </c>
      <c r="AV191" s="13" t="s">
        <v>82</v>
      </c>
      <c r="AW191" s="13" t="s">
        <v>36</v>
      </c>
      <c r="AX191" s="13" t="s">
        <v>75</v>
      </c>
      <c r="AY191" s="243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1422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194</v>
      </c>
      <c r="AU192" s="243" t="s">
        <v>84</v>
      </c>
      <c r="AV192" s="13" t="s">
        <v>82</v>
      </c>
      <c r="AW192" s="13" t="s">
        <v>36</v>
      </c>
      <c r="AX192" s="13" t="s">
        <v>75</v>
      </c>
      <c r="AY192" s="243" t="s">
        <v>183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1423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194</v>
      </c>
      <c r="AU193" s="243" t="s">
        <v>84</v>
      </c>
      <c r="AV193" s="13" t="s">
        <v>82</v>
      </c>
      <c r="AW193" s="13" t="s">
        <v>36</v>
      </c>
      <c r="AX193" s="13" t="s">
        <v>75</v>
      </c>
      <c r="AY193" s="243" t="s">
        <v>183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3421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194</v>
      </c>
      <c r="AU194" s="243" t="s">
        <v>84</v>
      </c>
      <c r="AV194" s="13" t="s">
        <v>82</v>
      </c>
      <c r="AW194" s="13" t="s">
        <v>36</v>
      </c>
      <c r="AX194" s="13" t="s">
        <v>75</v>
      </c>
      <c r="AY194" s="243" t="s">
        <v>183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3422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194</v>
      </c>
      <c r="AU195" s="243" t="s">
        <v>84</v>
      </c>
      <c r="AV195" s="13" t="s">
        <v>82</v>
      </c>
      <c r="AW195" s="13" t="s">
        <v>36</v>
      </c>
      <c r="AX195" s="13" t="s">
        <v>75</v>
      </c>
      <c r="AY195" s="243" t="s">
        <v>183</v>
      </c>
    </row>
    <row r="196" s="13" customFormat="1">
      <c r="A196" s="13"/>
      <c r="B196" s="233"/>
      <c r="C196" s="234"/>
      <c r="D196" s="235" t="s">
        <v>194</v>
      </c>
      <c r="E196" s="236" t="s">
        <v>19</v>
      </c>
      <c r="F196" s="237" t="s">
        <v>3423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194</v>
      </c>
      <c r="AU196" s="243" t="s">
        <v>84</v>
      </c>
      <c r="AV196" s="13" t="s">
        <v>82</v>
      </c>
      <c r="AW196" s="13" t="s">
        <v>36</v>
      </c>
      <c r="AX196" s="13" t="s">
        <v>75</v>
      </c>
      <c r="AY196" s="243" t="s">
        <v>183</v>
      </c>
    </row>
    <row r="197" s="13" customFormat="1">
      <c r="A197" s="13"/>
      <c r="B197" s="233"/>
      <c r="C197" s="234"/>
      <c r="D197" s="235" t="s">
        <v>194</v>
      </c>
      <c r="E197" s="236" t="s">
        <v>19</v>
      </c>
      <c r="F197" s="237" t="s">
        <v>1191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194</v>
      </c>
      <c r="AU197" s="243" t="s">
        <v>84</v>
      </c>
      <c r="AV197" s="13" t="s">
        <v>82</v>
      </c>
      <c r="AW197" s="13" t="s">
        <v>36</v>
      </c>
      <c r="AX197" s="13" t="s">
        <v>75</v>
      </c>
      <c r="AY197" s="243" t="s">
        <v>183</v>
      </c>
    </row>
    <row r="198" s="13" customFormat="1">
      <c r="A198" s="13"/>
      <c r="B198" s="233"/>
      <c r="C198" s="234"/>
      <c r="D198" s="235" t="s">
        <v>194</v>
      </c>
      <c r="E198" s="236" t="s">
        <v>19</v>
      </c>
      <c r="F198" s="237" t="s">
        <v>1392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194</v>
      </c>
      <c r="AU198" s="243" t="s">
        <v>84</v>
      </c>
      <c r="AV198" s="13" t="s">
        <v>82</v>
      </c>
      <c r="AW198" s="13" t="s">
        <v>36</v>
      </c>
      <c r="AX198" s="13" t="s">
        <v>75</v>
      </c>
      <c r="AY198" s="243" t="s">
        <v>183</v>
      </c>
    </row>
    <row r="199" s="13" customFormat="1">
      <c r="A199" s="13"/>
      <c r="B199" s="233"/>
      <c r="C199" s="234"/>
      <c r="D199" s="235" t="s">
        <v>194</v>
      </c>
      <c r="E199" s="236" t="s">
        <v>19</v>
      </c>
      <c r="F199" s="237" t="s">
        <v>3424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194</v>
      </c>
      <c r="AU199" s="243" t="s">
        <v>84</v>
      </c>
      <c r="AV199" s="13" t="s">
        <v>82</v>
      </c>
      <c r="AW199" s="13" t="s">
        <v>36</v>
      </c>
      <c r="AX199" s="13" t="s">
        <v>75</v>
      </c>
      <c r="AY199" s="243" t="s">
        <v>183</v>
      </c>
    </row>
    <row r="200" s="13" customFormat="1">
      <c r="A200" s="13"/>
      <c r="B200" s="233"/>
      <c r="C200" s="234"/>
      <c r="D200" s="235" t="s">
        <v>194</v>
      </c>
      <c r="E200" s="236" t="s">
        <v>19</v>
      </c>
      <c r="F200" s="237" t="s">
        <v>1191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194</v>
      </c>
      <c r="AU200" s="243" t="s">
        <v>84</v>
      </c>
      <c r="AV200" s="13" t="s">
        <v>82</v>
      </c>
      <c r="AW200" s="13" t="s">
        <v>36</v>
      </c>
      <c r="AX200" s="13" t="s">
        <v>75</v>
      </c>
      <c r="AY200" s="243" t="s">
        <v>183</v>
      </c>
    </row>
    <row r="201" s="13" customFormat="1">
      <c r="A201" s="13"/>
      <c r="B201" s="233"/>
      <c r="C201" s="234"/>
      <c r="D201" s="235" t="s">
        <v>194</v>
      </c>
      <c r="E201" s="236" t="s">
        <v>19</v>
      </c>
      <c r="F201" s="237" t="s">
        <v>1395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194</v>
      </c>
      <c r="AU201" s="243" t="s">
        <v>84</v>
      </c>
      <c r="AV201" s="13" t="s">
        <v>82</v>
      </c>
      <c r="AW201" s="13" t="s">
        <v>36</v>
      </c>
      <c r="AX201" s="13" t="s">
        <v>75</v>
      </c>
      <c r="AY201" s="243" t="s">
        <v>183</v>
      </c>
    </row>
    <row r="202" s="13" customFormat="1">
      <c r="A202" s="13"/>
      <c r="B202" s="233"/>
      <c r="C202" s="234"/>
      <c r="D202" s="235" t="s">
        <v>194</v>
      </c>
      <c r="E202" s="236" t="s">
        <v>19</v>
      </c>
      <c r="F202" s="237" t="s">
        <v>3425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194</v>
      </c>
      <c r="AU202" s="243" t="s">
        <v>84</v>
      </c>
      <c r="AV202" s="13" t="s">
        <v>82</v>
      </c>
      <c r="AW202" s="13" t="s">
        <v>36</v>
      </c>
      <c r="AX202" s="13" t="s">
        <v>75</v>
      </c>
      <c r="AY202" s="243" t="s">
        <v>183</v>
      </c>
    </row>
    <row r="203" s="13" customFormat="1">
      <c r="A203" s="13"/>
      <c r="B203" s="233"/>
      <c r="C203" s="234"/>
      <c r="D203" s="235" t="s">
        <v>194</v>
      </c>
      <c r="E203" s="236" t="s">
        <v>19</v>
      </c>
      <c r="F203" s="237" t="s">
        <v>1191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194</v>
      </c>
      <c r="AU203" s="243" t="s">
        <v>84</v>
      </c>
      <c r="AV203" s="13" t="s">
        <v>82</v>
      </c>
      <c r="AW203" s="13" t="s">
        <v>36</v>
      </c>
      <c r="AX203" s="13" t="s">
        <v>75</v>
      </c>
      <c r="AY203" s="243" t="s">
        <v>183</v>
      </c>
    </row>
    <row r="204" s="13" customFormat="1">
      <c r="A204" s="13"/>
      <c r="B204" s="233"/>
      <c r="C204" s="234"/>
      <c r="D204" s="235" t="s">
        <v>194</v>
      </c>
      <c r="E204" s="236" t="s">
        <v>19</v>
      </c>
      <c r="F204" s="237" t="s">
        <v>1398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194</v>
      </c>
      <c r="AU204" s="243" t="s">
        <v>84</v>
      </c>
      <c r="AV204" s="13" t="s">
        <v>82</v>
      </c>
      <c r="AW204" s="13" t="s">
        <v>36</v>
      </c>
      <c r="AX204" s="13" t="s">
        <v>75</v>
      </c>
      <c r="AY204" s="243" t="s">
        <v>183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1198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194</v>
      </c>
      <c r="AU205" s="243" t="s">
        <v>84</v>
      </c>
      <c r="AV205" s="13" t="s">
        <v>82</v>
      </c>
      <c r="AW205" s="13" t="s">
        <v>36</v>
      </c>
      <c r="AX205" s="13" t="s">
        <v>75</v>
      </c>
      <c r="AY205" s="243" t="s">
        <v>183</v>
      </c>
    </row>
    <row r="206" s="14" customFormat="1">
      <c r="A206" s="14"/>
      <c r="B206" s="244"/>
      <c r="C206" s="245"/>
      <c r="D206" s="235" t="s">
        <v>194</v>
      </c>
      <c r="E206" s="246" t="s">
        <v>19</v>
      </c>
      <c r="F206" s="247" t="s">
        <v>3426</v>
      </c>
      <c r="G206" s="245"/>
      <c r="H206" s="248">
        <v>309.90899999999999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194</v>
      </c>
      <c r="AU206" s="254" t="s">
        <v>84</v>
      </c>
      <c r="AV206" s="14" t="s">
        <v>84</v>
      </c>
      <c r="AW206" s="14" t="s">
        <v>36</v>
      </c>
      <c r="AX206" s="14" t="s">
        <v>75</v>
      </c>
      <c r="AY206" s="254" t="s">
        <v>183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3427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194</v>
      </c>
      <c r="AU207" s="243" t="s">
        <v>84</v>
      </c>
      <c r="AV207" s="13" t="s">
        <v>82</v>
      </c>
      <c r="AW207" s="13" t="s">
        <v>36</v>
      </c>
      <c r="AX207" s="13" t="s">
        <v>75</v>
      </c>
      <c r="AY207" s="243" t="s">
        <v>183</v>
      </c>
    </row>
    <row r="208" s="13" customFormat="1">
      <c r="A208" s="13"/>
      <c r="B208" s="233"/>
      <c r="C208" s="234"/>
      <c r="D208" s="235" t="s">
        <v>194</v>
      </c>
      <c r="E208" s="236" t="s">
        <v>19</v>
      </c>
      <c r="F208" s="237" t="s">
        <v>1190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194</v>
      </c>
      <c r="AU208" s="243" t="s">
        <v>84</v>
      </c>
      <c r="AV208" s="13" t="s">
        <v>82</v>
      </c>
      <c r="AW208" s="13" t="s">
        <v>36</v>
      </c>
      <c r="AX208" s="13" t="s">
        <v>75</v>
      </c>
      <c r="AY208" s="243" t="s">
        <v>183</v>
      </c>
    </row>
    <row r="209" s="13" customFormat="1">
      <c r="A209" s="13"/>
      <c r="B209" s="233"/>
      <c r="C209" s="234"/>
      <c r="D209" s="235" t="s">
        <v>194</v>
      </c>
      <c r="E209" s="236" t="s">
        <v>19</v>
      </c>
      <c r="F209" s="237" t="s">
        <v>1191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194</v>
      </c>
      <c r="AU209" s="243" t="s">
        <v>84</v>
      </c>
      <c r="AV209" s="13" t="s">
        <v>82</v>
      </c>
      <c r="AW209" s="13" t="s">
        <v>36</v>
      </c>
      <c r="AX209" s="13" t="s">
        <v>75</v>
      </c>
      <c r="AY209" s="243" t="s">
        <v>183</v>
      </c>
    </row>
    <row r="210" s="13" customFormat="1">
      <c r="A210" s="13"/>
      <c r="B210" s="233"/>
      <c r="C210" s="234"/>
      <c r="D210" s="235" t="s">
        <v>194</v>
      </c>
      <c r="E210" s="236" t="s">
        <v>19</v>
      </c>
      <c r="F210" s="237" t="s">
        <v>1192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194</v>
      </c>
      <c r="AU210" s="243" t="s">
        <v>84</v>
      </c>
      <c r="AV210" s="13" t="s">
        <v>82</v>
      </c>
      <c r="AW210" s="13" t="s">
        <v>36</v>
      </c>
      <c r="AX210" s="13" t="s">
        <v>75</v>
      </c>
      <c r="AY210" s="243" t="s">
        <v>183</v>
      </c>
    </row>
    <row r="211" s="14" customFormat="1">
      <c r="A211" s="14"/>
      <c r="B211" s="244"/>
      <c r="C211" s="245"/>
      <c r="D211" s="235" t="s">
        <v>194</v>
      </c>
      <c r="E211" s="246" t="s">
        <v>19</v>
      </c>
      <c r="F211" s="247" t="s">
        <v>3428</v>
      </c>
      <c r="G211" s="245"/>
      <c r="H211" s="248">
        <v>17.891999999999999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194</v>
      </c>
      <c r="AU211" s="254" t="s">
        <v>84</v>
      </c>
      <c r="AV211" s="14" t="s">
        <v>84</v>
      </c>
      <c r="AW211" s="14" t="s">
        <v>36</v>
      </c>
      <c r="AX211" s="14" t="s">
        <v>75</v>
      </c>
      <c r="AY211" s="254" t="s">
        <v>183</v>
      </c>
    </row>
    <row r="212" s="16" customFormat="1">
      <c r="A212" s="16"/>
      <c r="B212" s="287"/>
      <c r="C212" s="288"/>
      <c r="D212" s="235" t="s">
        <v>194</v>
      </c>
      <c r="E212" s="289" t="s">
        <v>19</v>
      </c>
      <c r="F212" s="290" t="s">
        <v>794</v>
      </c>
      <c r="G212" s="288"/>
      <c r="H212" s="291">
        <v>343.017</v>
      </c>
      <c r="I212" s="292"/>
      <c r="J212" s="288"/>
      <c r="K212" s="288"/>
      <c r="L212" s="293"/>
      <c r="M212" s="294"/>
      <c r="N212" s="295"/>
      <c r="O212" s="295"/>
      <c r="P212" s="295"/>
      <c r="Q212" s="295"/>
      <c r="R212" s="295"/>
      <c r="S212" s="295"/>
      <c r="T212" s="29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7" t="s">
        <v>194</v>
      </c>
      <c r="AU212" s="297" t="s">
        <v>84</v>
      </c>
      <c r="AV212" s="16" t="s">
        <v>114</v>
      </c>
      <c r="AW212" s="16" t="s">
        <v>36</v>
      </c>
      <c r="AX212" s="16" t="s">
        <v>75</v>
      </c>
      <c r="AY212" s="297" t="s">
        <v>183</v>
      </c>
    </row>
    <row r="213" s="13" customFormat="1">
      <c r="A213" s="13"/>
      <c r="B213" s="233"/>
      <c r="C213" s="234"/>
      <c r="D213" s="235" t="s">
        <v>194</v>
      </c>
      <c r="E213" s="236" t="s">
        <v>19</v>
      </c>
      <c r="F213" s="237" t="s">
        <v>3429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194</v>
      </c>
      <c r="AU213" s="243" t="s">
        <v>84</v>
      </c>
      <c r="AV213" s="13" t="s">
        <v>82</v>
      </c>
      <c r="AW213" s="13" t="s">
        <v>36</v>
      </c>
      <c r="AX213" s="13" t="s">
        <v>75</v>
      </c>
      <c r="AY213" s="243" t="s">
        <v>183</v>
      </c>
    </row>
    <row r="214" s="14" customFormat="1">
      <c r="A214" s="14"/>
      <c r="B214" s="244"/>
      <c r="C214" s="245"/>
      <c r="D214" s="235" t="s">
        <v>194</v>
      </c>
      <c r="E214" s="246" t="s">
        <v>19</v>
      </c>
      <c r="F214" s="247" t="s">
        <v>3430</v>
      </c>
      <c r="G214" s="245"/>
      <c r="H214" s="248">
        <v>102.905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194</v>
      </c>
      <c r="AU214" s="254" t="s">
        <v>84</v>
      </c>
      <c r="AV214" s="14" t="s">
        <v>84</v>
      </c>
      <c r="AW214" s="14" t="s">
        <v>36</v>
      </c>
      <c r="AX214" s="14" t="s">
        <v>75</v>
      </c>
      <c r="AY214" s="254" t="s">
        <v>183</v>
      </c>
    </row>
    <row r="215" s="15" customFormat="1">
      <c r="A215" s="15"/>
      <c r="B215" s="259"/>
      <c r="C215" s="260"/>
      <c r="D215" s="235" t="s">
        <v>194</v>
      </c>
      <c r="E215" s="261" t="s">
        <v>19</v>
      </c>
      <c r="F215" s="262" t="s">
        <v>320</v>
      </c>
      <c r="G215" s="260"/>
      <c r="H215" s="263">
        <v>445.92200000000003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194</v>
      </c>
      <c r="AU215" s="269" t="s">
        <v>84</v>
      </c>
      <c r="AV215" s="15" t="s">
        <v>190</v>
      </c>
      <c r="AW215" s="15" t="s">
        <v>36</v>
      </c>
      <c r="AX215" s="15" t="s">
        <v>82</v>
      </c>
      <c r="AY215" s="269" t="s">
        <v>183</v>
      </c>
    </row>
    <row r="216" s="2" customFormat="1" ht="21.75" customHeight="1">
      <c r="A216" s="40"/>
      <c r="B216" s="41"/>
      <c r="C216" s="215" t="s">
        <v>224</v>
      </c>
      <c r="D216" s="215" t="s">
        <v>185</v>
      </c>
      <c r="E216" s="216" t="s">
        <v>3431</v>
      </c>
      <c r="F216" s="217" t="s">
        <v>3432</v>
      </c>
      <c r="G216" s="218" t="s">
        <v>229</v>
      </c>
      <c r="H216" s="219">
        <v>10.199999999999999</v>
      </c>
      <c r="I216" s="220"/>
      <c r="J216" s="221">
        <f>ROUND(I216*H216,2)</f>
        <v>0</v>
      </c>
      <c r="K216" s="217" t="s">
        <v>189</v>
      </c>
      <c r="L216" s="46"/>
      <c r="M216" s="222" t="s">
        <v>19</v>
      </c>
      <c r="N216" s="223" t="s">
        <v>46</v>
      </c>
      <c r="O216" s="86"/>
      <c r="P216" s="224">
        <f>O216*H216</f>
        <v>0</v>
      </c>
      <c r="Q216" s="224">
        <v>2.5018722040000001</v>
      </c>
      <c r="R216" s="224">
        <f>Q216*H216</f>
        <v>25.519096480799998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190</v>
      </c>
      <c r="AT216" s="226" t="s">
        <v>185</v>
      </c>
      <c r="AU216" s="226" t="s">
        <v>84</v>
      </c>
      <c r="AY216" s="19" t="s">
        <v>183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190</v>
      </c>
      <c r="BM216" s="226" t="s">
        <v>3433</v>
      </c>
    </row>
    <row r="217" s="2" customFormat="1">
      <c r="A217" s="40"/>
      <c r="B217" s="41"/>
      <c r="C217" s="42"/>
      <c r="D217" s="228" t="s">
        <v>192</v>
      </c>
      <c r="E217" s="42"/>
      <c r="F217" s="229" t="s">
        <v>3434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192</v>
      </c>
      <c r="AU217" s="19" t="s">
        <v>84</v>
      </c>
    </row>
    <row r="218" s="2" customFormat="1">
      <c r="A218" s="40"/>
      <c r="B218" s="41"/>
      <c r="C218" s="42"/>
      <c r="D218" s="235" t="s">
        <v>274</v>
      </c>
      <c r="E218" s="42"/>
      <c r="F218" s="255" t="s">
        <v>3435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274</v>
      </c>
      <c r="AU218" s="19" t="s">
        <v>84</v>
      </c>
    </row>
    <row r="219" s="13" customFormat="1">
      <c r="A219" s="13"/>
      <c r="B219" s="233"/>
      <c r="C219" s="234"/>
      <c r="D219" s="235" t="s">
        <v>194</v>
      </c>
      <c r="E219" s="236" t="s">
        <v>19</v>
      </c>
      <c r="F219" s="237" t="s">
        <v>1207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194</v>
      </c>
      <c r="AU219" s="243" t="s">
        <v>84</v>
      </c>
      <c r="AV219" s="13" t="s">
        <v>82</v>
      </c>
      <c r="AW219" s="13" t="s">
        <v>36</v>
      </c>
      <c r="AX219" s="13" t="s">
        <v>75</v>
      </c>
      <c r="AY219" s="243" t="s">
        <v>183</v>
      </c>
    </row>
    <row r="220" s="13" customFormat="1">
      <c r="A220" s="13"/>
      <c r="B220" s="233"/>
      <c r="C220" s="234"/>
      <c r="D220" s="235" t="s">
        <v>194</v>
      </c>
      <c r="E220" s="236" t="s">
        <v>19</v>
      </c>
      <c r="F220" s="237" t="s">
        <v>3367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194</v>
      </c>
      <c r="AU220" s="243" t="s">
        <v>84</v>
      </c>
      <c r="AV220" s="13" t="s">
        <v>82</v>
      </c>
      <c r="AW220" s="13" t="s">
        <v>36</v>
      </c>
      <c r="AX220" s="13" t="s">
        <v>75</v>
      </c>
      <c r="AY220" s="243" t="s">
        <v>183</v>
      </c>
    </row>
    <row r="221" s="13" customFormat="1">
      <c r="A221" s="13"/>
      <c r="B221" s="233"/>
      <c r="C221" s="234"/>
      <c r="D221" s="235" t="s">
        <v>194</v>
      </c>
      <c r="E221" s="236" t="s">
        <v>19</v>
      </c>
      <c r="F221" s="237" t="s">
        <v>3368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194</v>
      </c>
      <c r="AU221" s="243" t="s">
        <v>84</v>
      </c>
      <c r="AV221" s="13" t="s">
        <v>82</v>
      </c>
      <c r="AW221" s="13" t="s">
        <v>36</v>
      </c>
      <c r="AX221" s="13" t="s">
        <v>75</v>
      </c>
      <c r="AY221" s="243" t="s">
        <v>183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3369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194</v>
      </c>
      <c r="AU222" s="243" t="s">
        <v>84</v>
      </c>
      <c r="AV222" s="13" t="s">
        <v>82</v>
      </c>
      <c r="AW222" s="13" t="s">
        <v>36</v>
      </c>
      <c r="AX222" s="13" t="s">
        <v>75</v>
      </c>
      <c r="AY222" s="243" t="s">
        <v>183</v>
      </c>
    </row>
    <row r="223" s="14" customFormat="1">
      <c r="A223" s="14"/>
      <c r="B223" s="244"/>
      <c r="C223" s="245"/>
      <c r="D223" s="235" t="s">
        <v>194</v>
      </c>
      <c r="E223" s="246" t="s">
        <v>19</v>
      </c>
      <c r="F223" s="247" t="s">
        <v>3436</v>
      </c>
      <c r="G223" s="245"/>
      <c r="H223" s="248">
        <v>7.5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194</v>
      </c>
      <c r="AU223" s="254" t="s">
        <v>84</v>
      </c>
      <c r="AV223" s="14" t="s">
        <v>84</v>
      </c>
      <c r="AW223" s="14" t="s">
        <v>36</v>
      </c>
      <c r="AX223" s="14" t="s">
        <v>75</v>
      </c>
      <c r="AY223" s="254" t="s">
        <v>183</v>
      </c>
    </row>
    <row r="224" s="13" customFormat="1">
      <c r="A224" s="13"/>
      <c r="B224" s="233"/>
      <c r="C224" s="234"/>
      <c r="D224" s="235" t="s">
        <v>194</v>
      </c>
      <c r="E224" s="236" t="s">
        <v>19</v>
      </c>
      <c r="F224" s="237" t="s">
        <v>3371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194</v>
      </c>
      <c r="AU224" s="243" t="s">
        <v>84</v>
      </c>
      <c r="AV224" s="13" t="s">
        <v>82</v>
      </c>
      <c r="AW224" s="13" t="s">
        <v>36</v>
      </c>
      <c r="AX224" s="13" t="s">
        <v>75</v>
      </c>
      <c r="AY224" s="243" t="s">
        <v>183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3372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194</v>
      </c>
      <c r="AU225" s="243" t="s">
        <v>84</v>
      </c>
      <c r="AV225" s="13" t="s">
        <v>82</v>
      </c>
      <c r="AW225" s="13" t="s">
        <v>36</v>
      </c>
      <c r="AX225" s="13" t="s">
        <v>75</v>
      </c>
      <c r="AY225" s="243" t="s">
        <v>183</v>
      </c>
    </row>
    <row r="226" s="13" customFormat="1">
      <c r="A226" s="13"/>
      <c r="B226" s="233"/>
      <c r="C226" s="234"/>
      <c r="D226" s="235" t="s">
        <v>194</v>
      </c>
      <c r="E226" s="236" t="s">
        <v>19</v>
      </c>
      <c r="F226" s="237" t="s">
        <v>3373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194</v>
      </c>
      <c r="AU226" s="243" t="s">
        <v>84</v>
      </c>
      <c r="AV226" s="13" t="s">
        <v>82</v>
      </c>
      <c r="AW226" s="13" t="s">
        <v>36</v>
      </c>
      <c r="AX226" s="13" t="s">
        <v>75</v>
      </c>
      <c r="AY226" s="243" t="s">
        <v>183</v>
      </c>
    </row>
    <row r="227" s="13" customFormat="1">
      <c r="A227" s="13"/>
      <c r="B227" s="233"/>
      <c r="C227" s="234"/>
      <c r="D227" s="235" t="s">
        <v>194</v>
      </c>
      <c r="E227" s="236" t="s">
        <v>19</v>
      </c>
      <c r="F227" s="237" t="s">
        <v>3374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194</v>
      </c>
      <c r="AU227" s="243" t="s">
        <v>84</v>
      </c>
      <c r="AV227" s="13" t="s">
        <v>82</v>
      </c>
      <c r="AW227" s="13" t="s">
        <v>36</v>
      </c>
      <c r="AX227" s="13" t="s">
        <v>75</v>
      </c>
      <c r="AY227" s="243" t="s">
        <v>183</v>
      </c>
    </row>
    <row r="228" s="14" customFormat="1">
      <c r="A228" s="14"/>
      <c r="B228" s="244"/>
      <c r="C228" s="245"/>
      <c r="D228" s="235" t="s">
        <v>194</v>
      </c>
      <c r="E228" s="246" t="s">
        <v>19</v>
      </c>
      <c r="F228" s="247" t="s">
        <v>3437</v>
      </c>
      <c r="G228" s="245"/>
      <c r="H228" s="248">
        <v>2.7000000000000002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194</v>
      </c>
      <c r="AU228" s="254" t="s">
        <v>84</v>
      </c>
      <c r="AV228" s="14" t="s">
        <v>84</v>
      </c>
      <c r="AW228" s="14" t="s">
        <v>36</v>
      </c>
      <c r="AX228" s="14" t="s">
        <v>75</v>
      </c>
      <c r="AY228" s="254" t="s">
        <v>183</v>
      </c>
    </row>
    <row r="229" s="15" customFormat="1">
      <c r="A229" s="15"/>
      <c r="B229" s="259"/>
      <c r="C229" s="260"/>
      <c r="D229" s="235" t="s">
        <v>194</v>
      </c>
      <c r="E229" s="261" t="s">
        <v>19</v>
      </c>
      <c r="F229" s="262" t="s">
        <v>320</v>
      </c>
      <c r="G229" s="260"/>
      <c r="H229" s="263">
        <v>10.199999999999999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194</v>
      </c>
      <c r="AU229" s="269" t="s">
        <v>84</v>
      </c>
      <c r="AV229" s="15" t="s">
        <v>190</v>
      </c>
      <c r="AW229" s="15" t="s">
        <v>36</v>
      </c>
      <c r="AX229" s="15" t="s">
        <v>82</v>
      </c>
      <c r="AY229" s="269" t="s">
        <v>183</v>
      </c>
    </row>
    <row r="230" s="2" customFormat="1" ht="16.5" customHeight="1">
      <c r="A230" s="40"/>
      <c r="B230" s="41"/>
      <c r="C230" s="215" t="s">
        <v>239</v>
      </c>
      <c r="D230" s="215" t="s">
        <v>185</v>
      </c>
      <c r="E230" s="216" t="s">
        <v>3438</v>
      </c>
      <c r="F230" s="217" t="s">
        <v>3439</v>
      </c>
      <c r="G230" s="218" t="s">
        <v>304</v>
      </c>
      <c r="H230" s="219">
        <v>16.600000000000001</v>
      </c>
      <c r="I230" s="220"/>
      <c r="J230" s="221">
        <f>ROUND(I230*H230,2)</f>
        <v>0</v>
      </c>
      <c r="K230" s="217" t="s">
        <v>189</v>
      </c>
      <c r="L230" s="46"/>
      <c r="M230" s="222" t="s">
        <v>19</v>
      </c>
      <c r="N230" s="223" t="s">
        <v>46</v>
      </c>
      <c r="O230" s="86"/>
      <c r="P230" s="224">
        <f>O230*H230</f>
        <v>0</v>
      </c>
      <c r="Q230" s="224">
        <v>0.0024719</v>
      </c>
      <c r="R230" s="224">
        <f>Q230*H230</f>
        <v>0.04103354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190</v>
      </c>
      <c r="AT230" s="226" t="s">
        <v>185</v>
      </c>
      <c r="AU230" s="226" t="s">
        <v>84</v>
      </c>
      <c r="AY230" s="19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190</v>
      </c>
      <c r="BM230" s="226" t="s">
        <v>3440</v>
      </c>
    </row>
    <row r="231" s="2" customFormat="1">
      <c r="A231" s="40"/>
      <c r="B231" s="41"/>
      <c r="C231" s="42"/>
      <c r="D231" s="228" t="s">
        <v>192</v>
      </c>
      <c r="E231" s="42"/>
      <c r="F231" s="229" t="s">
        <v>3441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192</v>
      </c>
      <c r="AU231" s="19" t="s">
        <v>84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1207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194</v>
      </c>
      <c r="AU232" s="243" t="s">
        <v>84</v>
      </c>
      <c r="AV232" s="13" t="s">
        <v>82</v>
      </c>
      <c r="AW232" s="13" t="s">
        <v>36</v>
      </c>
      <c r="AX232" s="13" t="s">
        <v>75</v>
      </c>
      <c r="AY232" s="243" t="s">
        <v>183</v>
      </c>
    </row>
    <row r="233" s="13" customFormat="1">
      <c r="A233" s="13"/>
      <c r="B233" s="233"/>
      <c r="C233" s="234"/>
      <c r="D233" s="235" t="s">
        <v>194</v>
      </c>
      <c r="E233" s="236" t="s">
        <v>19</v>
      </c>
      <c r="F233" s="237" t="s">
        <v>3367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194</v>
      </c>
      <c r="AU233" s="243" t="s">
        <v>84</v>
      </c>
      <c r="AV233" s="13" t="s">
        <v>82</v>
      </c>
      <c r="AW233" s="13" t="s">
        <v>36</v>
      </c>
      <c r="AX233" s="13" t="s">
        <v>75</v>
      </c>
      <c r="AY233" s="243" t="s">
        <v>183</v>
      </c>
    </row>
    <row r="234" s="13" customFormat="1">
      <c r="A234" s="13"/>
      <c r="B234" s="233"/>
      <c r="C234" s="234"/>
      <c r="D234" s="235" t="s">
        <v>194</v>
      </c>
      <c r="E234" s="236" t="s">
        <v>19</v>
      </c>
      <c r="F234" s="237" t="s">
        <v>3368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194</v>
      </c>
      <c r="AU234" s="243" t="s">
        <v>84</v>
      </c>
      <c r="AV234" s="13" t="s">
        <v>82</v>
      </c>
      <c r="AW234" s="13" t="s">
        <v>36</v>
      </c>
      <c r="AX234" s="13" t="s">
        <v>75</v>
      </c>
      <c r="AY234" s="243" t="s">
        <v>183</v>
      </c>
    </row>
    <row r="235" s="13" customFormat="1">
      <c r="A235" s="13"/>
      <c r="B235" s="233"/>
      <c r="C235" s="234"/>
      <c r="D235" s="235" t="s">
        <v>194</v>
      </c>
      <c r="E235" s="236" t="s">
        <v>19</v>
      </c>
      <c r="F235" s="237" t="s">
        <v>3369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194</v>
      </c>
      <c r="AU235" s="243" t="s">
        <v>84</v>
      </c>
      <c r="AV235" s="13" t="s">
        <v>82</v>
      </c>
      <c r="AW235" s="13" t="s">
        <v>36</v>
      </c>
      <c r="AX235" s="13" t="s">
        <v>75</v>
      </c>
      <c r="AY235" s="243" t="s">
        <v>183</v>
      </c>
    </row>
    <row r="236" s="14" customFormat="1">
      <c r="A236" s="14"/>
      <c r="B236" s="244"/>
      <c r="C236" s="245"/>
      <c r="D236" s="235" t="s">
        <v>194</v>
      </c>
      <c r="E236" s="246" t="s">
        <v>19</v>
      </c>
      <c r="F236" s="247" t="s">
        <v>3442</v>
      </c>
      <c r="G236" s="245"/>
      <c r="H236" s="248">
        <v>10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194</v>
      </c>
      <c r="AU236" s="254" t="s">
        <v>84</v>
      </c>
      <c r="AV236" s="14" t="s">
        <v>84</v>
      </c>
      <c r="AW236" s="14" t="s">
        <v>36</v>
      </c>
      <c r="AX236" s="14" t="s">
        <v>75</v>
      </c>
      <c r="AY236" s="254" t="s">
        <v>183</v>
      </c>
    </row>
    <row r="237" s="13" customFormat="1">
      <c r="A237" s="13"/>
      <c r="B237" s="233"/>
      <c r="C237" s="234"/>
      <c r="D237" s="235" t="s">
        <v>194</v>
      </c>
      <c r="E237" s="236" t="s">
        <v>19</v>
      </c>
      <c r="F237" s="237" t="s">
        <v>3371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194</v>
      </c>
      <c r="AU237" s="243" t="s">
        <v>84</v>
      </c>
      <c r="AV237" s="13" t="s">
        <v>82</v>
      </c>
      <c r="AW237" s="13" t="s">
        <v>36</v>
      </c>
      <c r="AX237" s="13" t="s">
        <v>75</v>
      </c>
      <c r="AY237" s="243" t="s">
        <v>183</v>
      </c>
    </row>
    <row r="238" s="13" customFormat="1">
      <c r="A238" s="13"/>
      <c r="B238" s="233"/>
      <c r="C238" s="234"/>
      <c r="D238" s="235" t="s">
        <v>194</v>
      </c>
      <c r="E238" s="236" t="s">
        <v>19</v>
      </c>
      <c r="F238" s="237" t="s">
        <v>3372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194</v>
      </c>
      <c r="AU238" s="243" t="s">
        <v>84</v>
      </c>
      <c r="AV238" s="13" t="s">
        <v>82</v>
      </c>
      <c r="AW238" s="13" t="s">
        <v>36</v>
      </c>
      <c r="AX238" s="13" t="s">
        <v>75</v>
      </c>
      <c r="AY238" s="243" t="s">
        <v>183</v>
      </c>
    </row>
    <row r="239" s="13" customFormat="1">
      <c r="A239" s="13"/>
      <c r="B239" s="233"/>
      <c r="C239" s="234"/>
      <c r="D239" s="235" t="s">
        <v>194</v>
      </c>
      <c r="E239" s="236" t="s">
        <v>19</v>
      </c>
      <c r="F239" s="237" t="s">
        <v>3373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194</v>
      </c>
      <c r="AU239" s="243" t="s">
        <v>84</v>
      </c>
      <c r="AV239" s="13" t="s">
        <v>82</v>
      </c>
      <c r="AW239" s="13" t="s">
        <v>36</v>
      </c>
      <c r="AX239" s="13" t="s">
        <v>75</v>
      </c>
      <c r="AY239" s="243" t="s">
        <v>183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3374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194</v>
      </c>
      <c r="AU240" s="243" t="s">
        <v>84</v>
      </c>
      <c r="AV240" s="13" t="s">
        <v>82</v>
      </c>
      <c r="AW240" s="13" t="s">
        <v>36</v>
      </c>
      <c r="AX240" s="13" t="s">
        <v>75</v>
      </c>
      <c r="AY240" s="243" t="s">
        <v>183</v>
      </c>
    </row>
    <row r="241" s="14" customFormat="1">
      <c r="A241" s="14"/>
      <c r="B241" s="244"/>
      <c r="C241" s="245"/>
      <c r="D241" s="235" t="s">
        <v>194</v>
      </c>
      <c r="E241" s="246" t="s">
        <v>19</v>
      </c>
      <c r="F241" s="247" t="s">
        <v>3443</v>
      </c>
      <c r="G241" s="245"/>
      <c r="H241" s="248">
        <v>6.5999999999999996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194</v>
      </c>
      <c r="AU241" s="254" t="s">
        <v>84</v>
      </c>
      <c r="AV241" s="14" t="s">
        <v>84</v>
      </c>
      <c r="AW241" s="14" t="s">
        <v>36</v>
      </c>
      <c r="AX241" s="14" t="s">
        <v>75</v>
      </c>
      <c r="AY241" s="254" t="s">
        <v>183</v>
      </c>
    </row>
    <row r="242" s="15" customFormat="1">
      <c r="A242" s="15"/>
      <c r="B242" s="259"/>
      <c r="C242" s="260"/>
      <c r="D242" s="235" t="s">
        <v>194</v>
      </c>
      <c r="E242" s="261" t="s">
        <v>19</v>
      </c>
      <c r="F242" s="262" t="s">
        <v>320</v>
      </c>
      <c r="G242" s="260"/>
      <c r="H242" s="263">
        <v>16.600000000000001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194</v>
      </c>
      <c r="AU242" s="269" t="s">
        <v>84</v>
      </c>
      <c r="AV242" s="15" t="s">
        <v>190</v>
      </c>
      <c r="AW242" s="15" t="s">
        <v>36</v>
      </c>
      <c r="AX242" s="15" t="s">
        <v>82</v>
      </c>
      <c r="AY242" s="269" t="s">
        <v>183</v>
      </c>
    </row>
    <row r="243" s="2" customFormat="1" ht="16.5" customHeight="1">
      <c r="A243" s="40"/>
      <c r="B243" s="41"/>
      <c r="C243" s="215" t="s">
        <v>245</v>
      </c>
      <c r="D243" s="215" t="s">
        <v>185</v>
      </c>
      <c r="E243" s="216" t="s">
        <v>3444</v>
      </c>
      <c r="F243" s="217" t="s">
        <v>3445</v>
      </c>
      <c r="G243" s="218" t="s">
        <v>304</v>
      </c>
      <c r="H243" s="219">
        <v>16.600000000000001</v>
      </c>
      <c r="I243" s="220"/>
      <c r="J243" s="221">
        <f>ROUND(I243*H243,2)</f>
        <v>0</v>
      </c>
      <c r="K243" s="217" t="s">
        <v>189</v>
      </c>
      <c r="L243" s="46"/>
      <c r="M243" s="222" t="s">
        <v>19</v>
      </c>
      <c r="N243" s="223" t="s">
        <v>46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190</v>
      </c>
      <c r="AT243" s="226" t="s">
        <v>185</v>
      </c>
      <c r="AU243" s="226" t="s">
        <v>84</v>
      </c>
      <c r="AY243" s="19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82</v>
      </c>
      <c r="BK243" s="227">
        <f>ROUND(I243*H243,2)</f>
        <v>0</v>
      </c>
      <c r="BL243" s="19" t="s">
        <v>190</v>
      </c>
      <c r="BM243" s="226" t="s">
        <v>3446</v>
      </c>
    </row>
    <row r="244" s="2" customFormat="1">
      <c r="A244" s="40"/>
      <c r="B244" s="41"/>
      <c r="C244" s="42"/>
      <c r="D244" s="228" t="s">
        <v>192</v>
      </c>
      <c r="E244" s="42"/>
      <c r="F244" s="229" t="s">
        <v>3447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192</v>
      </c>
      <c r="AU244" s="19" t="s">
        <v>84</v>
      </c>
    </row>
    <row r="245" s="2" customFormat="1" ht="33" customHeight="1">
      <c r="A245" s="40"/>
      <c r="B245" s="41"/>
      <c r="C245" s="215" t="s">
        <v>253</v>
      </c>
      <c r="D245" s="215" t="s">
        <v>185</v>
      </c>
      <c r="E245" s="216" t="s">
        <v>3448</v>
      </c>
      <c r="F245" s="217" t="s">
        <v>3449</v>
      </c>
      <c r="G245" s="218" t="s">
        <v>188</v>
      </c>
      <c r="H245" s="219">
        <v>13</v>
      </c>
      <c r="I245" s="220"/>
      <c r="J245" s="221">
        <f>ROUND(I245*H245,2)</f>
        <v>0</v>
      </c>
      <c r="K245" s="217" t="s">
        <v>189</v>
      </c>
      <c r="L245" s="46"/>
      <c r="M245" s="222" t="s">
        <v>19</v>
      </c>
      <c r="N245" s="223" t="s">
        <v>46</v>
      </c>
      <c r="O245" s="86"/>
      <c r="P245" s="224">
        <f>O245*H245</f>
        <v>0</v>
      </c>
      <c r="Q245" s="224">
        <v>0.0049791599999999998</v>
      </c>
      <c r="R245" s="224">
        <f>Q245*H245</f>
        <v>0.064729079999999994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190</v>
      </c>
      <c r="AT245" s="226" t="s">
        <v>185</v>
      </c>
      <c r="AU245" s="226" t="s">
        <v>84</v>
      </c>
      <c r="AY245" s="19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190</v>
      </c>
      <c r="BM245" s="226" t="s">
        <v>3450</v>
      </c>
    </row>
    <row r="246" s="2" customFormat="1">
      <c r="A246" s="40"/>
      <c r="B246" s="41"/>
      <c r="C246" s="42"/>
      <c r="D246" s="228" t="s">
        <v>192</v>
      </c>
      <c r="E246" s="42"/>
      <c r="F246" s="229" t="s">
        <v>3451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192</v>
      </c>
      <c r="AU246" s="19" t="s">
        <v>84</v>
      </c>
    </row>
    <row r="247" s="13" customFormat="1">
      <c r="A247" s="13"/>
      <c r="B247" s="233"/>
      <c r="C247" s="234"/>
      <c r="D247" s="235" t="s">
        <v>194</v>
      </c>
      <c r="E247" s="236" t="s">
        <v>19</v>
      </c>
      <c r="F247" s="237" t="s">
        <v>1906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194</v>
      </c>
      <c r="AU247" s="243" t="s">
        <v>84</v>
      </c>
      <c r="AV247" s="13" t="s">
        <v>82</v>
      </c>
      <c r="AW247" s="13" t="s">
        <v>36</v>
      </c>
      <c r="AX247" s="13" t="s">
        <v>75</v>
      </c>
      <c r="AY247" s="243" t="s">
        <v>183</v>
      </c>
    </row>
    <row r="248" s="14" customFormat="1">
      <c r="A248" s="14"/>
      <c r="B248" s="244"/>
      <c r="C248" s="245"/>
      <c r="D248" s="235" t="s">
        <v>194</v>
      </c>
      <c r="E248" s="246" t="s">
        <v>19</v>
      </c>
      <c r="F248" s="247" t="s">
        <v>259</v>
      </c>
      <c r="G248" s="245"/>
      <c r="H248" s="248">
        <v>13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194</v>
      </c>
      <c r="AU248" s="254" t="s">
        <v>84</v>
      </c>
      <c r="AV248" s="14" t="s">
        <v>84</v>
      </c>
      <c r="AW248" s="14" t="s">
        <v>36</v>
      </c>
      <c r="AX248" s="14" t="s">
        <v>82</v>
      </c>
      <c r="AY248" s="254" t="s">
        <v>183</v>
      </c>
    </row>
    <row r="249" s="2" customFormat="1" ht="16.5" customHeight="1">
      <c r="A249" s="40"/>
      <c r="B249" s="41"/>
      <c r="C249" s="215" t="s">
        <v>259</v>
      </c>
      <c r="D249" s="215" t="s">
        <v>185</v>
      </c>
      <c r="E249" s="216" t="s">
        <v>3452</v>
      </c>
      <c r="F249" s="217" t="s">
        <v>3453</v>
      </c>
      <c r="G249" s="218" t="s">
        <v>256</v>
      </c>
      <c r="H249" s="219">
        <v>0.91800000000000004</v>
      </c>
      <c r="I249" s="220"/>
      <c r="J249" s="221">
        <f>ROUND(I249*H249,2)</f>
        <v>0</v>
      </c>
      <c r="K249" s="217" t="s">
        <v>189</v>
      </c>
      <c r="L249" s="46"/>
      <c r="M249" s="222" t="s">
        <v>19</v>
      </c>
      <c r="N249" s="223" t="s">
        <v>46</v>
      </c>
      <c r="O249" s="86"/>
      <c r="P249" s="224">
        <f>O249*H249</f>
        <v>0</v>
      </c>
      <c r="Q249" s="224">
        <v>1.0606207999999999</v>
      </c>
      <c r="R249" s="224">
        <f>Q249*H249</f>
        <v>0.97364989439999994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190</v>
      </c>
      <c r="AT249" s="226" t="s">
        <v>185</v>
      </c>
      <c r="AU249" s="226" t="s">
        <v>84</v>
      </c>
      <c r="AY249" s="19" t="s">
        <v>183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190</v>
      </c>
      <c r="BM249" s="226" t="s">
        <v>3454</v>
      </c>
    </row>
    <row r="250" s="2" customFormat="1">
      <c r="A250" s="40"/>
      <c r="B250" s="41"/>
      <c r="C250" s="42"/>
      <c r="D250" s="228" t="s">
        <v>192</v>
      </c>
      <c r="E250" s="42"/>
      <c r="F250" s="229" t="s">
        <v>3455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192</v>
      </c>
      <c r="AU250" s="19" t="s">
        <v>84</v>
      </c>
    </row>
    <row r="251" s="13" customFormat="1">
      <c r="A251" s="13"/>
      <c r="B251" s="233"/>
      <c r="C251" s="234"/>
      <c r="D251" s="235" t="s">
        <v>194</v>
      </c>
      <c r="E251" s="236" t="s">
        <v>19</v>
      </c>
      <c r="F251" s="237" t="s">
        <v>3456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194</v>
      </c>
      <c r="AU251" s="243" t="s">
        <v>84</v>
      </c>
      <c r="AV251" s="13" t="s">
        <v>82</v>
      </c>
      <c r="AW251" s="13" t="s">
        <v>36</v>
      </c>
      <c r="AX251" s="13" t="s">
        <v>75</v>
      </c>
      <c r="AY251" s="243" t="s">
        <v>183</v>
      </c>
    </row>
    <row r="252" s="13" customFormat="1">
      <c r="A252" s="13"/>
      <c r="B252" s="233"/>
      <c r="C252" s="234"/>
      <c r="D252" s="235" t="s">
        <v>194</v>
      </c>
      <c r="E252" s="236" t="s">
        <v>19</v>
      </c>
      <c r="F252" s="237" t="s">
        <v>3368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194</v>
      </c>
      <c r="AU252" s="243" t="s">
        <v>84</v>
      </c>
      <c r="AV252" s="13" t="s">
        <v>82</v>
      </c>
      <c r="AW252" s="13" t="s">
        <v>36</v>
      </c>
      <c r="AX252" s="13" t="s">
        <v>75</v>
      </c>
      <c r="AY252" s="243" t="s">
        <v>183</v>
      </c>
    </row>
    <row r="253" s="14" customFormat="1">
      <c r="A253" s="14"/>
      <c r="B253" s="244"/>
      <c r="C253" s="245"/>
      <c r="D253" s="235" t="s">
        <v>194</v>
      </c>
      <c r="E253" s="246" t="s">
        <v>19</v>
      </c>
      <c r="F253" s="247" t="s">
        <v>3457</v>
      </c>
      <c r="G253" s="245"/>
      <c r="H253" s="248">
        <v>0.67500000000000004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194</v>
      </c>
      <c r="AU253" s="254" t="s">
        <v>84</v>
      </c>
      <c r="AV253" s="14" t="s">
        <v>84</v>
      </c>
      <c r="AW253" s="14" t="s">
        <v>36</v>
      </c>
      <c r="AX253" s="14" t="s">
        <v>75</v>
      </c>
      <c r="AY253" s="254" t="s">
        <v>183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3458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194</v>
      </c>
      <c r="AU254" s="243" t="s">
        <v>84</v>
      </c>
      <c r="AV254" s="13" t="s">
        <v>82</v>
      </c>
      <c r="AW254" s="13" t="s">
        <v>36</v>
      </c>
      <c r="AX254" s="13" t="s">
        <v>75</v>
      </c>
      <c r="AY254" s="243" t="s">
        <v>183</v>
      </c>
    </row>
    <row r="255" s="13" customFormat="1">
      <c r="A255" s="13"/>
      <c r="B255" s="233"/>
      <c r="C255" s="234"/>
      <c r="D255" s="235" t="s">
        <v>194</v>
      </c>
      <c r="E255" s="236" t="s">
        <v>19</v>
      </c>
      <c r="F255" s="237" t="s">
        <v>3374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194</v>
      </c>
      <c r="AU255" s="243" t="s">
        <v>84</v>
      </c>
      <c r="AV255" s="13" t="s">
        <v>82</v>
      </c>
      <c r="AW255" s="13" t="s">
        <v>36</v>
      </c>
      <c r="AX255" s="13" t="s">
        <v>75</v>
      </c>
      <c r="AY255" s="243" t="s">
        <v>183</v>
      </c>
    </row>
    <row r="256" s="14" customFormat="1">
      <c r="A256" s="14"/>
      <c r="B256" s="244"/>
      <c r="C256" s="245"/>
      <c r="D256" s="235" t="s">
        <v>194</v>
      </c>
      <c r="E256" s="246" t="s">
        <v>19</v>
      </c>
      <c r="F256" s="247" t="s">
        <v>3459</v>
      </c>
      <c r="G256" s="245"/>
      <c r="H256" s="248">
        <v>0.24299999999999999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194</v>
      </c>
      <c r="AU256" s="254" t="s">
        <v>84</v>
      </c>
      <c r="AV256" s="14" t="s">
        <v>84</v>
      </c>
      <c r="AW256" s="14" t="s">
        <v>36</v>
      </c>
      <c r="AX256" s="14" t="s">
        <v>75</v>
      </c>
      <c r="AY256" s="254" t="s">
        <v>183</v>
      </c>
    </row>
    <row r="257" s="15" customFormat="1">
      <c r="A257" s="15"/>
      <c r="B257" s="259"/>
      <c r="C257" s="260"/>
      <c r="D257" s="235" t="s">
        <v>194</v>
      </c>
      <c r="E257" s="261" t="s">
        <v>19</v>
      </c>
      <c r="F257" s="262" t="s">
        <v>320</v>
      </c>
      <c r="G257" s="260"/>
      <c r="H257" s="263">
        <v>0.91800000000000004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194</v>
      </c>
      <c r="AU257" s="269" t="s">
        <v>84</v>
      </c>
      <c r="AV257" s="15" t="s">
        <v>190</v>
      </c>
      <c r="AW257" s="15" t="s">
        <v>36</v>
      </c>
      <c r="AX257" s="15" t="s">
        <v>82</v>
      </c>
      <c r="AY257" s="269" t="s">
        <v>183</v>
      </c>
    </row>
    <row r="258" s="2" customFormat="1" ht="16.5" customHeight="1">
      <c r="A258" s="40"/>
      <c r="B258" s="41"/>
      <c r="C258" s="215" t="s">
        <v>264</v>
      </c>
      <c r="D258" s="215" t="s">
        <v>185</v>
      </c>
      <c r="E258" s="216" t="s">
        <v>3460</v>
      </c>
      <c r="F258" s="217" t="s">
        <v>3461</v>
      </c>
      <c r="G258" s="218" t="s">
        <v>256</v>
      </c>
      <c r="H258" s="219">
        <v>0.10000000000000001</v>
      </c>
      <c r="I258" s="220"/>
      <c r="J258" s="221">
        <f>ROUND(I258*H258,2)</f>
        <v>0</v>
      </c>
      <c r="K258" s="217" t="s">
        <v>189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1.0627727797</v>
      </c>
      <c r="R258" s="224">
        <f>Q258*H258</f>
        <v>0.10627727797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190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190</v>
      </c>
      <c r="BM258" s="226" t="s">
        <v>3462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3463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13" customFormat="1">
      <c r="A260" s="13"/>
      <c r="B260" s="233"/>
      <c r="C260" s="234"/>
      <c r="D260" s="235" t="s">
        <v>194</v>
      </c>
      <c r="E260" s="236" t="s">
        <v>19</v>
      </c>
      <c r="F260" s="237" t="s">
        <v>3464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194</v>
      </c>
      <c r="AU260" s="243" t="s">
        <v>84</v>
      </c>
      <c r="AV260" s="13" t="s">
        <v>82</v>
      </c>
      <c r="AW260" s="13" t="s">
        <v>36</v>
      </c>
      <c r="AX260" s="13" t="s">
        <v>75</v>
      </c>
      <c r="AY260" s="243" t="s">
        <v>183</v>
      </c>
    </row>
    <row r="261" s="13" customFormat="1">
      <c r="A261" s="13"/>
      <c r="B261" s="233"/>
      <c r="C261" s="234"/>
      <c r="D261" s="235" t="s">
        <v>194</v>
      </c>
      <c r="E261" s="236" t="s">
        <v>19</v>
      </c>
      <c r="F261" s="237" t="s">
        <v>3465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194</v>
      </c>
      <c r="AU261" s="243" t="s">
        <v>84</v>
      </c>
      <c r="AV261" s="13" t="s">
        <v>82</v>
      </c>
      <c r="AW261" s="13" t="s">
        <v>36</v>
      </c>
      <c r="AX261" s="13" t="s">
        <v>75</v>
      </c>
      <c r="AY261" s="243" t="s">
        <v>183</v>
      </c>
    </row>
    <row r="262" s="13" customFormat="1">
      <c r="A262" s="13"/>
      <c r="B262" s="233"/>
      <c r="C262" s="234"/>
      <c r="D262" s="235" t="s">
        <v>194</v>
      </c>
      <c r="E262" s="236" t="s">
        <v>19</v>
      </c>
      <c r="F262" s="237" t="s">
        <v>3368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194</v>
      </c>
      <c r="AU262" s="243" t="s">
        <v>84</v>
      </c>
      <c r="AV262" s="13" t="s">
        <v>82</v>
      </c>
      <c r="AW262" s="13" t="s">
        <v>36</v>
      </c>
      <c r="AX262" s="13" t="s">
        <v>75</v>
      </c>
      <c r="AY262" s="243" t="s">
        <v>183</v>
      </c>
    </row>
    <row r="263" s="14" customFormat="1">
      <c r="A263" s="14"/>
      <c r="B263" s="244"/>
      <c r="C263" s="245"/>
      <c r="D263" s="235" t="s">
        <v>194</v>
      </c>
      <c r="E263" s="246" t="s">
        <v>19</v>
      </c>
      <c r="F263" s="247" t="s">
        <v>3466</v>
      </c>
      <c r="G263" s="245"/>
      <c r="H263" s="248">
        <v>0.049000000000000002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194</v>
      </c>
      <c r="AU263" s="254" t="s">
        <v>84</v>
      </c>
      <c r="AV263" s="14" t="s">
        <v>84</v>
      </c>
      <c r="AW263" s="14" t="s">
        <v>36</v>
      </c>
      <c r="AX263" s="14" t="s">
        <v>75</v>
      </c>
      <c r="AY263" s="254" t="s">
        <v>183</v>
      </c>
    </row>
    <row r="264" s="13" customFormat="1">
      <c r="A264" s="13"/>
      <c r="B264" s="233"/>
      <c r="C264" s="234"/>
      <c r="D264" s="235" t="s">
        <v>194</v>
      </c>
      <c r="E264" s="236" t="s">
        <v>19</v>
      </c>
      <c r="F264" s="237" t="s">
        <v>3467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194</v>
      </c>
      <c r="AU264" s="243" t="s">
        <v>84</v>
      </c>
      <c r="AV264" s="13" t="s">
        <v>82</v>
      </c>
      <c r="AW264" s="13" t="s">
        <v>36</v>
      </c>
      <c r="AX264" s="13" t="s">
        <v>75</v>
      </c>
      <c r="AY264" s="243" t="s">
        <v>183</v>
      </c>
    </row>
    <row r="265" s="13" customFormat="1">
      <c r="A265" s="13"/>
      <c r="B265" s="233"/>
      <c r="C265" s="234"/>
      <c r="D265" s="235" t="s">
        <v>194</v>
      </c>
      <c r="E265" s="236" t="s">
        <v>19</v>
      </c>
      <c r="F265" s="237" t="s">
        <v>3468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194</v>
      </c>
      <c r="AU265" s="243" t="s">
        <v>84</v>
      </c>
      <c r="AV265" s="13" t="s">
        <v>82</v>
      </c>
      <c r="AW265" s="13" t="s">
        <v>36</v>
      </c>
      <c r="AX265" s="13" t="s">
        <v>75</v>
      </c>
      <c r="AY265" s="243" t="s">
        <v>183</v>
      </c>
    </row>
    <row r="266" s="13" customFormat="1">
      <c r="A266" s="13"/>
      <c r="B266" s="233"/>
      <c r="C266" s="234"/>
      <c r="D266" s="235" t="s">
        <v>194</v>
      </c>
      <c r="E266" s="236" t="s">
        <v>19</v>
      </c>
      <c r="F266" s="237" t="s">
        <v>3469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194</v>
      </c>
      <c r="AU266" s="243" t="s">
        <v>84</v>
      </c>
      <c r="AV266" s="13" t="s">
        <v>82</v>
      </c>
      <c r="AW266" s="13" t="s">
        <v>36</v>
      </c>
      <c r="AX266" s="13" t="s">
        <v>75</v>
      </c>
      <c r="AY266" s="243" t="s">
        <v>183</v>
      </c>
    </row>
    <row r="267" s="13" customFormat="1">
      <c r="A267" s="13"/>
      <c r="B267" s="233"/>
      <c r="C267" s="234"/>
      <c r="D267" s="235" t="s">
        <v>194</v>
      </c>
      <c r="E267" s="236" t="s">
        <v>19</v>
      </c>
      <c r="F267" s="237" t="s">
        <v>3458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194</v>
      </c>
      <c r="AU267" s="243" t="s">
        <v>84</v>
      </c>
      <c r="AV267" s="13" t="s">
        <v>82</v>
      </c>
      <c r="AW267" s="13" t="s">
        <v>36</v>
      </c>
      <c r="AX267" s="13" t="s">
        <v>75</v>
      </c>
      <c r="AY267" s="243" t="s">
        <v>183</v>
      </c>
    </row>
    <row r="268" s="13" customFormat="1">
      <c r="A268" s="13"/>
      <c r="B268" s="233"/>
      <c r="C268" s="234"/>
      <c r="D268" s="235" t="s">
        <v>194</v>
      </c>
      <c r="E268" s="236" t="s">
        <v>19</v>
      </c>
      <c r="F268" s="237" t="s">
        <v>3374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194</v>
      </c>
      <c r="AU268" s="243" t="s">
        <v>84</v>
      </c>
      <c r="AV268" s="13" t="s">
        <v>82</v>
      </c>
      <c r="AW268" s="13" t="s">
        <v>36</v>
      </c>
      <c r="AX268" s="13" t="s">
        <v>75</v>
      </c>
      <c r="AY268" s="243" t="s">
        <v>183</v>
      </c>
    </row>
    <row r="269" s="14" customFormat="1">
      <c r="A269" s="14"/>
      <c r="B269" s="244"/>
      <c r="C269" s="245"/>
      <c r="D269" s="235" t="s">
        <v>194</v>
      </c>
      <c r="E269" s="246" t="s">
        <v>19</v>
      </c>
      <c r="F269" s="247" t="s">
        <v>3470</v>
      </c>
      <c r="G269" s="245"/>
      <c r="H269" s="248">
        <v>0.050999999999999997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194</v>
      </c>
      <c r="AU269" s="254" t="s">
        <v>84</v>
      </c>
      <c r="AV269" s="14" t="s">
        <v>84</v>
      </c>
      <c r="AW269" s="14" t="s">
        <v>36</v>
      </c>
      <c r="AX269" s="14" t="s">
        <v>75</v>
      </c>
      <c r="AY269" s="254" t="s">
        <v>183</v>
      </c>
    </row>
    <row r="270" s="15" customFormat="1">
      <c r="A270" s="15"/>
      <c r="B270" s="259"/>
      <c r="C270" s="260"/>
      <c r="D270" s="235" t="s">
        <v>194</v>
      </c>
      <c r="E270" s="261" t="s">
        <v>19</v>
      </c>
      <c r="F270" s="262" t="s">
        <v>320</v>
      </c>
      <c r="G270" s="260"/>
      <c r="H270" s="263">
        <v>0.10000000000000001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194</v>
      </c>
      <c r="AU270" s="269" t="s">
        <v>84</v>
      </c>
      <c r="AV270" s="15" t="s">
        <v>190</v>
      </c>
      <c r="AW270" s="15" t="s">
        <v>36</v>
      </c>
      <c r="AX270" s="15" t="s">
        <v>82</v>
      </c>
      <c r="AY270" s="269" t="s">
        <v>183</v>
      </c>
    </row>
    <row r="271" s="2" customFormat="1" ht="16.5" customHeight="1">
      <c r="A271" s="40"/>
      <c r="B271" s="41"/>
      <c r="C271" s="215" t="s">
        <v>8</v>
      </c>
      <c r="D271" s="215" t="s">
        <v>185</v>
      </c>
      <c r="E271" s="216" t="s">
        <v>3471</v>
      </c>
      <c r="F271" s="217" t="s">
        <v>3472</v>
      </c>
      <c r="G271" s="218" t="s">
        <v>229</v>
      </c>
      <c r="H271" s="219">
        <v>4.6779999999999999</v>
      </c>
      <c r="I271" s="220"/>
      <c r="J271" s="221">
        <f>ROUND(I271*H271,2)</f>
        <v>0</v>
      </c>
      <c r="K271" s="217" t="s">
        <v>189</v>
      </c>
      <c r="L271" s="46"/>
      <c r="M271" s="222" t="s">
        <v>19</v>
      </c>
      <c r="N271" s="223" t="s">
        <v>46</v>
      </c>
      <c r="O271" s="86"/>
      <c r="P271" s="224">
        <f>O271*H271</f>
        <v>0</v>
      </c>
      <c r="Q271" s="224">
        <v>2.5018722040000001</v>
      </c>
      <c r="R271" s="224">
        <f>Q271*H271</f>
        <v>11.703758170312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190</v>
      </c>
      <c r="AT271" s="226" t="s">
        <v>185</v>
      </c>
      <c r="AU271" s="226" t="s">
        <v>84</v>
      </c>
      <c r="AY271" s="19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190</v>
      </c>
      <c r="BM271" s="226" t="s">
        <v>3473</v>
      </c>
    </row>
    <row r="272" s="2" customFormat="1">
      <c r="A272" s="40"/>
      <c r="B272" s="41"/>
      <c r="C272" s="42"/>
      <c r="D272" s="228" t="s">
        <v>192</v>
      </c>
      <c r="E272" s="42"/>
      <c r="F272" s="229" t="s">
        <v>3474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192</v>
      </c>
      <c r="AU272" s="19" t="s">
        <v>84</v>
      </c>
    </row>
    <row r="273" s="2" customFormat="1">
      <c r="A273" s="40"/>
      <c r="B273" s="41"/>
      <c r="C273" s="42"/>
      <c r="D273" s="235" t="s">
        <v>274</v>
      </c>
      <c r="E273" s="42"/>
      <c r="F273" s="255" t="s">
        <v>3435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274</v>
      </c>
      <c r="AU273" s="19" t="s">
        <v>84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1207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194</v>
      </c>
      <c r="AU274" s="243" t="s">
        <v>84</v>
      </c>
      <c r="AV274" s="13" t="s">
        <v>82</v>
      </c>
      <c r="AW274" s="13" t="s">
        <v>36</v>
      </c>
      <c r="AX274" s="13" t="s">
        <v>75</v>
      </c>
      <c r="AY274" s="243" t="s">
        <v>183</v>
      </c>
    </row>
    <row r="275" s="13" customFormat="1">
      <c r="A275" s="13"/>
      <c r="B275" s="233"/>
      <c r="C275" s="234"/>
      <c r="D275" s="235" t="s">
        <v>194</v>
      </c>
      <c r="E275" s="236" t="s">
        <v>19</v>
      </c>
      <c r="F275" s="237" t="s">
        <v>1221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194</v>
      </c>
      <c r="AU275" s="243" t="s">
        <v>84</v>
      </c>
      <c r="AV275" s="13" t="s">
        <v>82</v>
      </c>
      <c r="AW275" s="13" t="s">
        <v>36</v>
      </c>
      <c r="AX275" s="13" t="s">
        <v>75</v>
      </c>
      <c r="AY275" s="243" t="s">
        <v>183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1222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194</v>
      </c>
      <c r="AU276" s="243" t="s">
        <v>84</v>
      </c>
      <c r="AV276" s="13" t="s">
        <v>82</v>
      </c>
      <c r="AW276" s="13" t="s">
        <v>36</v>
      </c>
      <c r="AX276" s="13" t="s">
        <v>75</v>
      </c>
      <c r="AY276" s="243" t="s">
        <v>183</v>
      </c>
    </row>
    <row r="277" s="14" customFormat="1">
      <c r="A277" s="14"/>
      <c r="B277" s="244"/>
      <c r="C277" s="245"/>
      <c r="D277" s="235" t="s">
        <v>194</v>
      </c>
      <c r="E277" s="246" t="s">
        <v>19</v>
      </c>
      <c r="F277" s="247" t="s">
        <v>1223</v>
      </c>
      <c r="G277" s="245"/>
      <c r="H277" s="248">
        <v>2.4590000000000001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194</v>
      </c>
      <c r="AU277" s="254" t="s">
        <v>84</v>
      </c>
      <c r="AV277" s="14" t="s">
        <v>84</v>
      </c>
      <c r="AW277" s="14" t="s">
        <v>36</v>
      </c>
      <c r="AX277" s="14" t="s">
        <v>75</v>
      </c>
      <c r="AY277" s="254" t="s">
        <v>183</v>
      </c>
    </row>
    <row r="278" s="14" customFormat="1">
      <c r="A278" s="14"/>
      <c r="B278" s="244"/>
      <c r="C278" s="245"/>
      <c r="D278" s="235" t="s">
        <v>194</v>
      </c>
      <c r="E278" s="246" t="s">
        <v>19</v>
      </c>
      <c r="F278" s="247" t="s">
        <v>1224</v>
      </c>
      <c r="G278" s="245"/>
      <c r="H278" s="248">
        <v>1.377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194</v>
      </c>
      <c r="AU278" s="254" t="s">
        <v>84</v>
      </c>
      <c r="AV278" s="14" t="s">
        <v>84</v>
      </c>
      <c r="AW278" s="14" t="s">
        <v>36</v>
      </c>
      <c r="AX278" s="14" t="s">
        <v>75</v>
      </c>
      <c r="AY278" s="254" t="s">
        <v>183</v>
      </c>
    </row>
    <row r="279" s="14" customFormat="1">
      <c r="A279" s="14"/>
      <c r="B279" s="244"/>
      <c r="C279" s="245"/>
      <c r="D279" s="235" t="s">
        <v>194</v>
      </c>
      <c r="E279" s="246" t="s">
        <v>19</v>
      </c>
      <c r="F279" s="247" t="s">
        <v>1225</v>
      </c>
      <c r="G279" s="245"/>
      <c r="H279" s="248">
        <v>0.84199999999999997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194</v>
      </c>
      <c r="AU279" s="254" t="s">
        <v>84</v>
      </c>
      <c r="AV279" s="14" t="s">
        <v>84</v>
      </c>
      <c r="AW279" s="14" t="s">
        <v>36</v>
      </c>
      <c r="AX279" s="14" t="s">
        <v>75</v>
      </c>
      <c r="AY279" s="254" t="s">
        <v>183</v>
      </c>
    </row>
    <row r="280" s="15" customFormat="1">
      <c r="A280" s="15"/>
      <c r="B280" s="259"/>
      <c r="C280" s="260"/>
      <c r="D280" s="235" t="s">
        <v>194</v>
      </c>
      <c r="E280" s="261" t="s">
        <v>19</v>
      </c>
      <c r="F280" s="262" t="s">
        <v>320</v>
      </c>
      <c r="G280" s="260"/>
      <c r="H280" s="263">
        <v>4.6779999999999999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194</v>
      </c>
      <c r="AU280" s="269" t="s">
        <v>84</v>
      </c>
      <c r="AV280" s="15" t="s">
        <v>190</v>
      </c>
      <c r="AW280" s="15" t="s">
        <v>36</v>
      </c>
      <c r="AX280" s="15" t="s">
        <v>82</v>
      </c>
      <c r="AY280" s="269" t="s">
        <v>183</v>
      </c>
    </row>
    <row r="281" s="2" customFormat="1" ht="21.75" customHeight="1">
      <c r="A281" s="40"/>
      <c r="B281" s="41"/>
      <c r="C281" s="215" t="s">
        <v>277</v>
      </c>
      <c r="D281" s="215" t="s">
        <v>185</v>
      </c>
      <c r="E281" s="216" t="s">
        <v>3475</v>
      </c>
      <c r="F281" s="217" t="s">
        <v>3476</v>
      </c>
      <c r="G281" s="218" t="s">
        <v>229</v>
      </c>
      <c r="H281" s="219">
        <v>12.976000000000001</v>
      </c>
      <c r="I281" s="220"/>
      <c r="J281" s="221">
        <f>ROUND(I281*H281,2)</f>
        <v>0</v>
      </c>
      <c r="K281" s="217" t="s">
        <v>189</v>
      </c>
      <c r="L281" s="46"/>
      <c r="M281" s="222" t="s">
        <v>19</v>
      </c>
      <c r="N281" s="223" t="s">
        <v>46</v>
      </c>
      <c r="O281" s="86"/>
      <c r="P281" s="224">
        <f>O281*H281</f>
        <v>0</v>
      </c>
      <c r="Q281" s="224">
        <v>2.5018722040000001</v>
      </c>
      <c r="R281" s="224">
        <f>Q281*H281</f>
        <v>32.464293719104006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190</v>
      </c>
      <c r="AT281" s="226" t="s">
        <v>185</v>
      </c>
      <c r="AU281" s="226" t="s">
        <v>84</v>
      </c>
      <c r="AY281" s="19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190</v>
      </c>
      <c r="BM281" s="226" t="s">
        <v>3477</v>
      </c>
    </row>
    <row r="282" s="2" customFormat="1">
      <c r="A282" s="40"/>
      <c r="B282" s="41"/>
      <c r="C282" s="42"/>
      <c r="D282" s="228" t="s">
        <v>192</v>
      </c>
      <c r="E282" s="42"/>
      <c r="F282" s="229" t="s">
        <v>3478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192</v>
      </c>
      <c r="AU282" s="19" t="s">
        <v>84</v>
      </c>
    </row>
    <row r="283" s="2" customFormat="1">
      <c r="A283" s="40"/>
      <c r="B283" s="41"/>
      <c r="C283" s="42"/>
      <c r="D283" s="235" t="s">
        <v>274</v>
      </c>
      <c r="E283" s="42"/>
      <c r="F283" s="255" t="s">
        <v>3435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274</v>
      </c>
      <c r="AU283" s="19" t="s">
        <v>84</v>
      </c>
    </row>
    <row r="284" s="13" customFormat="1">
      <c r="A284" s="13"/>
      <c r="B284" s="233"/>
      <c r="C284" s="234"/>
      <c r="D284" s="235" t="s">
        <v>194</v>
      </c>
      <c r="E284" s="236" t="s">
        <v>19</v>
      </c>
      <c r="F284" s="237" t="s">
        <v>1207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194</v>
      </c>
      <c r="AU284" s="243" t="s">
        <v>84</v>
      </c>
      <c r="AV284" s="13" t="s">
        <v>82</v>
      </c>
      <c r="AW284" s="13" t="s">
        <v>36</v>
      </c>
      <c r="AX284" s="13" t="s">
        <v>75</v>
      </c>
      <c r="AY284" s="243" t="s">
        <v>183</v>
      </c>
    </row>
    <row r="285" s="13" customFormat="1">
      <c r="A285" s="13"/>
      <c r="B285" s="233"/>
      <c r="C285" s="234"/>
      <c r="D285" s="235" t="s">
        <v>194</v>
      </c>
      <c r="E285" s="236" t="s">
        <v>19</v>
      </c>
      <c r="F285" s="237" t="s">
        <v>1208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194</v>
      </c>
      <c r="AU285" s="243" t="s">
        <v>84</v>
      </c>
      <c r="AV285" s="13" t="s">
        <v>82</v>
      </c>
      <c r="AW285" s="13" t="s">
        <v>36</v>
      </c>
      <c r="AX285" s="13" t="s">
        <v>75</v>
      </c>
      <c r="AY285" s="243" t="s">
        <v>183</v>
      </c>
    </row>
    <row r="286" s="13" customFormat="1">
      <c r="A286" s="13"/>
      <c r="B286" s="233"/>
      <c r="C286" s="234"/>
      <c r="D286" s="235" t="s">
        <v>194</v>
      </c>
      <c r="E286" s="236" t="s">
        <v>19</v>
      </c>
      <c r="F286" s="237" t="s">
        <v>1209</v>
      </c>
      <c r="G286" s="234"/>
      <c r="H286" s="236" t="s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194</v>
      </c>
      <c r="AU286" s="243" t="s">
        <v>84</v>
      </c>
      <c r="AV286" s="13" t="s">
        <v>82</v>
      </c>
      <c r="AW286" s="13" t="s">
        <v>36</v>
      </c>
      <c r="AX286" s="13" t="s">
        <v>75</v>
      </c>
      <c r="AY286" s="243" t="s">
        <v>183</v>
      </c>
    </row>
    <row r="287" s="14" customFormat="1">
      <c r="A287" s="14"/>
      <c r="B287" s="244"/>
      <c r="C287" s="245"/>
      <c r="D287" s="235" t="s">
        <v>194</v>
      </c>
      <c r="E287" s="246" t="s">
        <v>19</v>
      </c>
      <c r="F287" s="247" t="s">
        <v>1210</v>
      </c>
      <c r="G287" s="245"/>
      <c r="H287" s="248">
        <v>6.5599999999999996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194</v>
      </c>
      <c r="AU287" s="254" t="s">
        <v>84</v>
      </c>
      <c r="AV287" s="14" t="s">
        <v>84</v>
      </c>
      <c r="AW287" s="14" t="s">
        <v>36</v>
      </c>
      <c r="AX287" s="14" t="s">
        <v>75</v>
      </c>
      <c r="AY287" s="254" t="s">
        <v>183</v>
      </c>
    </row>
    <row r="288" s="14" customFormat="1">
      <c r="A288" s="14"/>
      <c r="B288" s="244"/>
      <c r="C288" s="245"/>
      <c r="D288" s="235" t="s">
        <v>194</v>
      </c>
      <c r="E288" s="246" t="s">
        <v>19</v>
      </c>
      <c r="F288" s="247" t="s">
        <v>1211</v>
      </c>
      <c r="G288" s="245"/>
      <c r="H288" s="248">
        <v>0.45600000000000002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194</v>
      </c>
      <c r="AU288" s="254" t="s">
        <v>84</v>
      </c>
      <c r="AV288" s="14" t="s">
        <v>84</v>
      </c>
      <c r="AW288" s="14" t="s">
        <v>36</v>
      </c>
      <c r="AX288" s="14" t="s">
        <v>75</v>
      </c>
      <c r="AY288" s="254" t="s">
        <v>183</v>
      </c>
    </row>
    <row r="289" s="13" customFormat="1">
      <c r="A289" s="13"/>
      <c r="B289" s="233"/>
      <c r="C289" s="234"/>
      <c r="D289" s="235" t="s">
        <v>194</v>
      </c>
      <c r="E289" s="236" t="s">
        <v>19</v>
      </c>
      <c r="F289" s="237" t="s">
        <v>1212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194</v>
      </c>
      <c r="AU289" s="243" t="s">
        <v>84</v>
      </c>
      <c r="AV289" s="13" t="s">
        <v>82</v>
      </c>
      <c r="AW289" s="13" t="s">
        <v>36</v>
      </c>
      <c r="AX289" s="13" t="s">
        <v>75</v>
      </c>
      <c r="AY289" s="243" t="s">
        <v>183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1213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194</v>
      </c>
      <c r="AU290" s="243" t="s">
        <v>84</v>
      </c>
      <c r="AV290" s="13" t="s">
        <v>82</v>
      </c>
      <c r="AW290" s="13" t="s">
        <v>36</v>
      </c>
      <c r="AX290" s="13" t="s">
        <v>75</v>
      </c>
      <c r="AY290" s="243" t="s">
        <v>183</v>
      </c>
    </row>
    <row r="291" s="14" customFormat="1">
      <c r="A291" s="14"/>
      <c r="B291" s="244"/>
      <c r="C291" s="245"/>
      <c r="D291" s="235" t="s">
        <v>194</v>
      </c>
      <c r="E291" s="246" t="s">
        <v>19</v>
      </c>
      <c r="F291" s="247" t="s">
        <v>1214</v>
      </c>
      <c r="G291" s="245"/>
      <c r="H291" s="248">
        <v>0.56000000000000005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194</v>
      </c>
      <c r="AU291" s="254" t="s">
        <v>84</v>
      </c>
      <c r="AV291" s="14" t="s">
        <v>84</v>
      </c>
      <c r="AW291" s="14" t="s">
        <v>36</v>
      </c>
      <c r="AX291" s="14" t="s">
        <v>75</v>
      </c>
      <c r="AY291" s="254" t="s">
        <v>183</v>
      </c>
    </row>
    <row r="292" s="13" customFormat="1">
      <c r="A292" s="13"/>
      <c r="B292" s="233"/>
      <c r="C292" s="234"/>
      <c r="D292" s="235" t="s">
        <v>194</v>
      </c>
      <c r="E292" s="236" t="s">
        <v>19</v>
      </c>
      <c r="F292" s="237" t="s">
        <v>1215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194</v>
      </c>
      <c r="AU292" s="243" t="s">
        <v>84</v>
      </c>
      <c r="AV292" s="13" t="s">
        <v>82</v>
      </c>
      <c r="AW292" s="13" t="s">
        <v>36</v>
      </c>
      <c r="AX292" s="13" t="s">
        <v>75</v>
      </c>
      <c r="AY292" s="243" t="s">
        <v>183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1216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194</v>
      </c>
      <c r="AU293" s="243" t="s">
        <v>84</v>
      </c>
      <c r="AV293" s="13" t="s">
        <v>82</v>
      </c>
      <c r="AW293" s="13" t="s">
        <v>36</v>
      </c>
      <c r="AX293" s="13" t="s">
        <v>75</v>
      </c>
      <c r="AY293" s="243" t="s">
        <v>183</v>
      </c>
    </row>
    <row r="294" s="13" customFormat="1">
      <c r="A294" s="13"/>
      <c r="B294" s="233"/>
      <c r="C294" s="234"/>
      <c r="D294" s="235" t="s">
        <v>194</v>
      </c>
      <c r="E294" s="236" t="s">
        <v>19</v>
      </c>
      <c r="F294" s="237" t="s">
        <v>1217</v>
      </c>
      <c r="G294" s="234"/>
      <c r="H294" s="236" t="s">
        <v>19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194</v>
      </c>
      <c r="AU294" s="243" t="s">
        <v>84</v>
      </c>
      <c r="AV294" s="13" t="s">
        <v>82</v>
      </c>
      <c r="AW294" s="13" t="s">
        <v>36</v>
      </c>
      <c r="AX294" s="13" t="s">
        <v>75</v>
      </c>
      <c r="AY294" s="243" t="s">
        <v>183</v>
      </c>
    </row>
    <row r="295" s="13" customFormat="1">
      <c r="A295" s="13"/>
      <c r="B295" s="233"/>
      <c r="C295" s="234"/>
      <c r="D295" s="235" t="s">
        <v>194</v>
      </c>
      <c r="E295" s="236" t="s">
        <v>19</v>
      </c>
      <c r="F295" s="237" t="s">
        <v>1218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194</v>
      </c>
      <c r="AU295" s="243" t="s">
        <v>84</v>
      </c>
      <c r="AV295" s="13" t="s">
        <v>82</v>
      </c>
      <c r="AW295" s="13" t="s">
        <v>36</v>
      </c>
      <c r="AX295" s="13" t="s">
        <v>75</v>
      </c>
      <c r="AY295" s="243" t="s">
        <v>183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1219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194</v>
      </c>
      <c r="AU296" s="243" t="s">
        <v>84</v>
      </c>
      <c r="AV296" s="13" t="s">
        <v>82</v>
      </c>
      <c r="AW296" s="13" t="s">
        <v>36</v>
      </c>
      <c r="AX296" s="13" t="s">
        <v>75</v>
      </c>
      <c r="AY296" s="243" t="s">
        <v>183</v>
      </c>
    </row>
    <row r="297" s="14" customFormat="1">
      <c r="A297" s="14"/>
      <c r="B297" s="244"/>
      <c r="C297" s="245"/>
      <c r="D297" s="235" t="s">
        <v>194</v>
      </c>
      <c r="E297" s="246" t="s">
        <v>19</v>
      </c>
      <c r="F297" s="247" t="s">
        <v>1220</v>
      </c>
      <c r="G297" s="245"/>
      <c r="H297" s="248">
        <v>5.4000000000000004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194</v>
      </c>
      <c r="AU297" s="254" t="s">
        <v>84</v>
      </c>
      <c r="AV297" s="14" t="s">
        <v>84</v>
      </c>
      <c r="AW297" s="14" t="s">
        <v>36</v>
      </c>
      <c r="AX297" s="14" t="s">
        <v>75</v>
      </c>
      <c r="AY297" s="254" t="s">
        <v>183</v>
      </c>
    </row>
    <row r="298" s="15" customFormat="1">
      <c r="A298" s="15"/>
      <c r="B298" s="259"/>
      <c r="C298" s="260"/>
      <c r="D298" s="235" t="s">
        <v>194</v>
      </c>
      <c r="E298" s="261" t="s">
        <v>19</v>
      </c>
      <c r="F298" s="262" t="s">
        <v>320</v>
      </c>
      <c r="G298" s="260"/>
      <c r="H298" s="263">
        <v>12.976000000000001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194</v>
      </c>
      <c r="AU298" s="269" t="s">
        <v>84</v>
      </c>
      <c r="AV298" s="15" t="s">
        <v>190</v>
      </c>
      <c r="AW298" s="15" t="s">
        <v>36</v>
      </c>
      <c r="AX298" s="15" t="s">
        <v>82</v>
      </c>
      <c r="AY298" s="269" t="s">
        <v>183</v>
      </c>
    </row>
    <row r="299" s="2" customFormat="1" ht="16.5" customHeight="1">
      <c r="A299" s="40"/>
      <c r="B299" s="41"/>
      <c r="C299" s="215" t="s">
        <v>283</v>
      </c>
      <c r="D299" s="215" t="s">
        <v>185</v>
      </c>
      <c r="E299" s="216" t="s">
        <v>3479</v>
      </c>
      <c r="F299" s="217" t="s">
        <v>3480</v>
      </c>
      <c r="G299" s="218" t="s">
        <v>304</v>
      </c>
      <c r="H299" s="219">
        <v>77.343999999999994</v>
      </c>
      <c r="I299" s="220"/>
      <c r="J299" s="221">
        <f>ROUND(I299*H299,2)</f>
        <v>0</v>
      </c>
      <c r="K299" s="217" t="s">
        <v>189</v>
      </c>
      <c r="L299" s="46"/>
      <c r="M299" s="222" t="s">
        <v>19</v>
      </c>
      <c r="N299" s="223" t="s">
        <v>46</v>
      </c>
      <c r="O299" s="86"/>
      <c r="P299" s="224">
        <f>O299*H299</f>
        <v>0</v>
      </c>
      <c r="Q299" s="224">
        <v>0.0026919000000000001</v>
      </c>
      <c r="R299" s="224">
        <f>Q299*H299</f>
        <v>0.20820231359999999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190</v>
      </c>
      <c r="AT299" s="226" t="s">
        <v>185</v>
      </c>
      <c r="AU299" s="226" t="s">
        <v>84</v>
      </c>
      <c r="AY299" s="19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190</v>
      </c>
      <c r="BM299" s="226" t="s">
        <v>3481</v>
      </c>
    </row>
    <row r="300" s="2" customFormat="1">
      <c r="A300" s="40"/>
      <c r="B300" s="41"/>
      <c r="C300" s="42"/>
      <c r="D300" s="228" t="s">
        <v>192</v>
      </c>
      <c r="E300" s="42"/>
      <c r="F300" s="229" t="s">
        <v>3482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192</v>
      </c>
      <c r="AU300" s="19" t="s">
        <v>84</v>
      </c>
    </row>
    <row r="301" s="13" customFormat="1">
      <c r="A301" s="13"/>
      <c r="B301" s="233"/>
      <c r="C301" s="234"/>
      <c r="D301" s="235" t="s">
        <v>194</v>
      </c>
      <c r="E301" s="236" t="s">
        <v>19</v>
      </c>
      <c r="F301" s="237" t="s">
        <v>1215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194</v>
      </c>
      <c r="AU301" s="243" t="s">
        <v>84</v>
      </c>
      <c r="AV301" s="13" t="s">
        <v>82</v>
      </c>
      <c r="AW301" s="13" t="s">
        <v>36</v>
      </c>
      <c r="AX301" s="13" t="s">
        <v>75</v>
      </c>
      <c r="AY301" s="243" t="s">
        <v>183</v>
      </c>
    </row>
    <row r="302" s="13" customFormat="1">
      <c r="A302" s="13"/>
      <c r="B302" s="233"/>
      <c r="C302" s="234"/>
      <c r="D302" s="235" t="s">
        <v>194</v>
      </c>
      <c r="E302" s="236" t="s">
        <v>19</v>
      </c>
      <c r="F302" s="237" t="s">
        <v>1216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194</v>
      </c>
      <c r="AU302" s="243" t="s">
        <v>84</v>
      </c>
      <c r="AV302" s="13" t="s">
        <v>82</v>
      </c>
      <c r="AW302" s="13" t="s">
        <v>36</v>
      </c>
      <c r="AX302" s="13" t="s">
        <v>75</v>
      </c>
      <c r="AY302" s="243" t="s">
        <v>183</v>
      </c>
    </row>
    <row r="303" s="13" customFormat="1">
      <c r="A303" s="13"/>
      <c r="B303" s="233"/>
      <c r="C303" s="234"/>
      <c r="D303" s="235" t="s">
        <v>194</v>
      </c>
      <c r="E303" s="236" t="s">
        <v>19</v>
      </c>
      <c r="F303" s="237" t="s">
        <v>1217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194</v>
      </c>
      <c r="AU303" s="243" t="s">
        <v>84</v>
      </c>
      <c r="AV303" s="13" t="s">
        <v>82</v>
      </c>
      <c r="AW303" s="13" t="s">
        <v>36</v>
      </c>
      <c r="AX303" s="13" t="s">
        <v>75</v>
      </c>
      <c r="AY303" s="243" t="s">
        <v>183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1218</v>
      </c>
      <c r="G304" s="234"/>
      <c r="H304" s="236" t="s">
        <v>19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194</v>
      </c>
      <c r="AU304" s="243" t="s">
        <v>84</v>
      </c>
      <c r="AV304" s="13" t="s">
        <v>82</v>
      </c>
      <c r="AW304" s="13" t="s">
        <v>36</v>
      </c>
      <c r="AX304" s="13" t="s">
        <v>75</v>
      </c>
      <c r="AY304" s="243" t="s">
        <v>183</v>
      </c>
    </row>
    <row r="305" s="13" customFormat="1">
      <c r="A305" s="13"/>
      <c r="B305" s="233"/>
      <c r="C305" s="234"/>
      <c r="D305" s="235" t="s">
        <v>194</v>
      </c>
      <c r="E305" s="236" t="s">
        <v>19</v>
      </c>
      <c r="F305" s="237" t="s">
        <v>1219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194</v>
      </c>
      <c r="AU305" s="243" t="s">
        <v>84</v>
      </c>
      <c r="AV305" s="13" t="s">
        <v>82</v>
      </c>
      <c r="AW305" s="13" t="s">
        <v>36</v>
      </c>
      <c r="AX305" s="13" t="s">
        <v>75</v>
      </c>
      <c r="AY305" s="243" t="s">
        <v>183</v>
      </c>
    </row>
    <row r="306" s="14" customFormat="1">
      <c r="A306" s="14"/>
      <c r="B306" s="244"/>
      <c r="C306" s="245"/>
      <c r="D306" s="235" t="s">
        <v>194</v>
      </c>
      <c r="E306" s="246" t="s">
        <v>19</v>
      </c>
      <c r="F306" s="247" t="s">
        <v>3483</v>
      </c>
      <c r="G306" s="245"/>
      <c r="H306" s="248">
        <v>21.600000000000001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194</v>
      </c>
      <c r="AU306" s="254" t="s">
        <v>84</v>
      </c>
      <c r="AV306" s="14" t="s">
        <v>84</v>
      </c>
      <c r="AW306" s="14" t="s">
        <v>36</v>
      </c>
      <c r="AX306" s="14" t="s">
        <v>75</v>
      </c>
      <c r="AY306" s="254" t="s">
        <v>183</v>
      </c>
    </row>
    <row r="307" s="13" customFormat="1">
      <c r="A307" s="13"/>
      <c r="B307" s="233"/>
      <c r="C307" s="234"/>
      <c r="D307" s="235" t="s">
        <v>194</v>
      </c>
      <c r="E307" s="236" t="s">
        <v>19</v>
      </c>
      <c r="F307" s="237" t="s">
        <v>1221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194</v>
      </c>
      <c r="AU307" s="243" t="s">
        <v>84</v>
      </c>
      <c r="AV307" s="13" t="s">
        <v>82</v>
      </c>
      <c r="AW307" s="13" t="s">
        <v>36</v>
      </c>
      <c r="AX307" s="13" t="s">
        <v>75</v>
      </c>
      <c r="AY307" s="243" t="s">
        <v>183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1222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194</v>
      </c>
      <c r="AU308" s="243" t="s">
        <v>84</v>
      </c>
      <c r="AV308" s="13" t="s">
        <v>82</v>
      </c>
      <c r="AW308" s="13" t="s">
        <v>36</v>
      </c>
      <c r="AX308" s="13" t="s">
        <v>75</v>
      </c>
      <c r="AY308" s="243" t="s">
        <v>183</v>
      </c>
    </row>
    <row r="309" s="14" customFormat="1">
      <c r="A309" s="14"/>
      <c r="B309" s="244"/>
      <c r="C309" s="245"/>
      <c r="D309" s="235" t="s">
        <v>194</v>
      </c>
      <c r="E309" s="246" t="s">
        <v>19</v>
      </c>
      <c r="F309" s="247" t="s">
        <v>3484</v>
      </c>
      <c r="G309" s="245"/>
      <c r="H309" s="248">
        <v>13.380000000000001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194</v>
      </c>
      <c r="AU309" s="254" t="s">
        <v>84</v>
      </c>
      <c r="AV309" s="14" t="s">
        <v>84</v>
      </c>
      <c r="AW309" s="14" t="s">
        <v>36</v>
      </c>
      <c r="AX309" s="14" t="s">
        <v>75</v>
      </c>
      <c r="AY309" s="254" t="s">
        <v>183</v>
      </c>
    </row>
    <row r="310" s="14" customFormat="1">
      <c r="A310" s="14"/>
      <c r="B310" s="244"/>
      <c r="C310" s="245"/>
      <c r="D310" s="235" t="s">
        <v>194</v>
      </c>
      <c r="E310" s="246" t="s">
        <v>19</v>
      </c>
      <c r="F310" s="247" t="s">
        <v>3485</v>
      </c>
      <c r="G310" s="245"/>
      <c r="H310" s="248">
        <v>6.7999999999999998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194</v>
      </c>
      <c r="AU310" s="254" t="s">
        <v>84</v>
      </c>
      <c r="AV310" s="14" t="s">
        <v>84</v>
      </c>
      <c r="AW310" s="14" t="s">
        <v>36</v>
      </c>
      <c r="AX310" s="14" t="s">
        <v>75</v>
      </c>
      <c r="AY310" s="254" t="s">
        <v>183</v>
      </c>
    </row>
    <row r="311" s="14" customFormat="1">
      <c r="A311" s="14"/>
      <c r="B311" s="244"/>
      <c r="C311" s="245"/>
      <c r="D311" s="235" t="s">
        <v>194</v>
      </c>
      <c r="E311" s="246" t="s">
        <v>19</v>
      </c>
      <c r="F311" s="247" t="s">
        <v>3486</v>
      </c>
      <c r="G311" s="245"/>
      <c r="H311" s="248">
        <v>5.0999999999999996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194</v>
      </c>
      <c r="AU311" s="254" t="s">
        <v>84</v>
      </c>
      <c r="AV311" s="14" t="s">
        <v>84</v>
      </c>
      <c r="AW311" s="14" t="s">
        <v>36</v>
      </c>
      <c r="AX311" s="14" t="s">
        <v>75</v>
      </c>
      <c r="AY311" s="254" t="s">
        <v>183</v>
      </c>
    </row>
    <row r="312" s="13" customFormat="1">
      <c r="A312" s="13"/>
      <c r="B312" s="233"/>
      <c r="C312" s="234"/>
      <c r="D312" s="235" t="s">
        <v>194</v>
      </c>
      <c r="E312" s="236" t="s">
        <v>19</v>
      </c>
      <c r="F312" s="237" t="s">
        <v>1208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194</v>
      </c>
      <c r="AU312" s="243" t="s">
        <v>84</v>
      </c>
      <c r="AV312" s="13" t="s">
        <v>82</v>
      </c>
      <c r="AW312" s="13" t="s">
        <v>36</v>
      </c>
      <c r="AX312" s="13" t="s">
        <v>75</v>
      </c>
      <c r="AY312" s="243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1209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194</v>
      </c>
      <c r="AU313" s="243" t="s">
        <v>84</v>
      </c>
      <c r="AV313" s="13" t="s">
        <v>82</v>
      </c>
      <c r="AW313" s="13" t="s">
        <v>36</v>
      </c>
      <c r="AX313" s="13" t="s">
        <v>75</v>
      </c>
      <c r="AY313" s="243" t="s">
        <v>183</v>
      </c>
    </row>
    <row r="314" s="14" customFormat="1">
      <c r="A314" s="14"/>
      <c r="B314" s="244"/>
      <c r="C314" s="245"/>
      <c r="D314" s="235" t="s">
        <v>194</v>
      </c>
      <c r="E314" s="246" t="s">
        <v>19</v>
      </c>
      <c r="F314" s="247" t="s">
        <v>3487</v>
      </c>
      <c r="G314" s="245"/>
      <c r="H314" s="248">
        <v>26.239999999999998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194</v>
      </c>
      <c r="AU314" s="254" t="s">
        <v>84</v>
      </c>
      <c r="AV314" s="14" t="s">
        <v>84</v>
      </c>
      <c r="AW314" s="14" t="s">
        <v>36</v>
      </c>
      <c r="AX314" s="14" t="s">
        <v>75</v>
      </c>
      <c r="AY314" s="254" t="s">
        <v>183</v>
      </c>
    </row>
    <row r="315" s="14" customFormat="1">
      <c r="A315" s="14"/>
      <c r="B315" s="244"/>
      <c r="C315" s="245"/>
      <c r="D315" s="235" t="s">
        <v>194</v>
      </c>
      <c r="E315" s="246" t="s">
        <v>19</v>
      </c>
      <c r="F315" s="247" t="s">
        <v>3488</v>
      </c>
      <c r="G315" s="245"/>
      <c r="H315" s="248">
        <v>1.8240000000000001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194</v>
      </c>
      <c r="AU315" s="254" t="s">
        <v>84</v>
      </c>
      <c r="AV315" s="14" t="s">
        <v>84</v>
      </c>
      <c r="AW315" s="14" t="s">
        <v>36</v>
      </c>
      <c r="AX315" s="14" t="s">
        <v>75</v>
      </c>
      <c r="AY315" s="254" t="s">
        <v>183</v>
      </c>
    </row>
    <row r="316" s="13" customFormat="1">
      <c r="A316" s="13"/>
      <c r="B316" s="233"/>
      <c r="C316" s="234"/>
      <c r="D316" s="235" t="s">
        <v>194</v>
      </c>
      <c r="E316" s="236" t="s">
        <v>19</v>
      </c>
      <c r="F316" s="237" t="s">
        <v>1212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194</v>
      </c>
      <c r="AU316" s="243" t="s">
        <v>84</v>
      </c>
      <c r="AV316" s="13" t="s">
        <v>82</v>
      </c>
      <c r="AW316" s="13" t="s">
        <v>36</v>
      </c>
      <c r="AX316" s="13" t="s">
        <v>75</v>
      </c>
      <c r="AY316" s="243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1213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194</v>
      </c>
      <c r="AU317" s="243" t="s">
        <v>84</v>
      </c>
      <c r="AV317" s="13" t="s">
        <v>82</v>
      </c>
      <c r="AW317" s="13" t="s">
        <v>36</v>
      </c>
      <c r="AX317" s="13" t="s">
        <v>75</v>
      </c>
      <c r="AY317" s="243" t="s">
        <v>183</v>
      </c>
    </row>
    <row r="318" s="14" customFormat="1">
      <c r="A318" s="14"/>
      <c r="B318" s="244"/>
      <c r="C318" s="245"/>
      <c r="D318" s="235" t="s">
        <v>194</v>
      </c>
      <c r="E318" s="246" t="s">
        <v>19</v>
      </c>
      <c r="F318" s="247" t="s">
        <v>3489</v>
      </c>
      <c r="G318" s="245"/>
      <c r="H318" s="248">
        <v>2.3999999999999999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194</v>
      </c>
      <c r="AU318" s="254" t="s">
        <v>84</v>
      </c>
      <c r="AV318" s="14" t="s">
        <v>84</v>
      </c>
      <c r="AW318" s="14" t="s">
        <v>36</v>
      </c>
      <c r="AX318" s="14" t="s">
        <v>75</v>
      </c>
      <c r="AY318" s="254" t="s">
        <v>183</v>
      </c>
    </row>
    <row r="319" s="15" customFormat="1">
      <c r="A319" s="15"/>
      <c r="B319" s="259"/>
      <c r="C319" s="260"/>
      <c r="D319" s="235" t="s">
        <v>194</v>
      </c>
      <c r="E319" s="261" t="s">
        <v>19</v>
      </c>
      <c r="F319" s="262" t="s">
        <v>320</v>
      </c>
      <c r="G319" s="260"/>
      <c r="H319" s="263">
        <v>77.343999999999994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194</v>
      </c>
      <c r="AU319" s="269" t="s">
        <v>84</v>
      </c>
      <c r="AV319" s="15" t="s">
        <v>190</v>
      </c>
      <c r="AW319" s="15" t="s">
        <v>36</v>
      </c>
      <c r="AX319" s="15" t="s">
        <v>82</v>
      </c>
      <c r="AY319" s="269" t="s">
        <v>183</v>
      </c>
    </row>
    <row r="320" s="2" customFormat="1" ht="16.5" customHeight="1">
      <c r="A320" s="40"/>
      <c r="B320" s="41"/>
      <c r="C320" s="215" t="s">
        <v>333</v>
      </c>
      <c r="D320" s="215" t="s">
        <v>185</v>
      </c>
      <c r="E320" s="216" t="s">
        <v>3490</v>
      </c>
      <c r="F320" s="217" t="s">
        <v>3491</v>
      </c>
      <c r="G320" s="218" t="s">
        <v>304</v>
      </c>
      <c r="H320" s="219">
        <v>77.343999999999994</v>
      </c>
      <c r="I320" s="220"/>
      <c r="J320" s="221">
        <f>ROUND(I320*H320,2)</f>
        <v>0</v>
      </c>
      <c r="K320" s="217" t="s">
        <v>189</v>
      </c>
      <c r="L320" s="46"/>
      <c r="M320" s="222" t="s">
        <v>19</v>
      </c>
      <c r="N320" s="223" t="s">
        <v>46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190</v>
      </c>
      <c r="AT320" s="226" t="s">
        <v>185</v>
      </c>
      <c r="AU320" s="226" t="s">
        <v>84</v>
      </c>
      <c r="AY320" s="19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82</v>
      </c>
      <c r="BK320" s="227">
        <f>ROUND(I320*H320,2)</f>
        <v>0</v>
      </c>
      <c r="BL320" s="19" t="s">
        <v>190</v>
      </c>
      <c r="BM320" s="226" t="s">
        <v>3492</v>
      </c>
    </row>
    <row r="321" s="2" customFormat="1">
      <c r="A321" s="40"/>
      <c r="B321" s="41"/>
      <c r="C321" s="42"/>
      <c r="D321" s="228" t="s">
        <v>192</v>
      </c>
      <c r="E321" s="42"/>
      <c r="F321" s="229" t="s">
        <v>3493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192</v>
      </c>
      <c r="AU321" s="19" t="s">
        <v>84</v>
      </c>
    </row>
    <row r="322" s="2" customFormat="1" ht="16.5" customHeight="1">
      <c r="A322" s="40"/>
      <c r="B322" s="41"/>
      <c r="C322" s="215" t="s">
        <v>384</v>
      </c>
      <c r="D322" s="215" t="s">
        <v>185</v>
      </c>
      <c r="E322" s="216" t="s">
        <v>3494</v>
      </c>
      <c r="F322" s="217" t="s">
        <v>3495</v>
      </c>
      <c r="G322" s="218" t="s">
        <v>304</v>
      </c>
      <c r="H322" s="219">
        <v>229.53399999999999</v>
      </c>
      <c r="I322" s="220"/>
      <c r="J322" s="221">
        <f>ROUND(I322*H322,2)</f>
        <v>0</v>
      </c>
      <c r="K322" s="217" t="s">
        <v>189</v>
      </c>
      <c r="L322" s="46"/>
      <c r="M322" s="222" t="s">
        <v>19</v>
      </c>
      <c r="N322" s="223" t="s">
        <v>46</v>
      </c>
      <c r="O322" s="86"/>
      <c r="P322" s="224">
        <f>O322*H322</f>
        <v>0</v>
      </c>
      <c r="Q322" s="224">
        <v>0.0052322000000000002</v>
      </c>
      <c r="R322" s="224">
        <f>Q322*H322</f>
        <v>1.2009677947999999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190</v>
      </c>
      <c r="AT322" s="226" t="s">
        <v>185</v>
      </c>
      <c r="AU322" s="226" t="s">
        <v>84</v>
      </c>
      <c r="AY322" s="19" t="s">
        <v>183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82</v>
      </c>
      <c r="BK322" s="227">
        <f>ROUND(I322*H322,2)</f>
        <v>0</v>
      </c>
      <c r="BL322" s="19" t="s">
        <v>190</v>
      </c>
      <c r="BM322" s="226" t="s">
        <v>3496</v>
      </c>
    </row>
    <row r="323" s="2" customFormat="1">
      <c r="A323" s="40"/>
      <c r="B323" s="41"/>
      <c r="C323" s="42"/>
      <c r="D323" s="228" t="s">
        <v>192</v>
      </c>
      <c r="E323" s="42"/>
      <c r="F323" s="229" t="s">
        <v>3497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192</v>
      </c>
      <c r="AU323" s="19" t="s">
        <v>84</v>
      </c>
    </row>
    <row r="324" s="2" customFormat="1">
      <c r="A324" s="40"/>
      <c r="B324" s="41"/>
      <c r="C324" s="42"/>
      <c r="D324" s="235" t="s">
        <v>274</v>
      </c>
      <c r="E324" s="42"/>
      <c r="F324" s="255" t="s">
        <v>3498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274</v>
      </c>
      <c r="AU324" s="19" t="s">
        <v>84</v>
      </c>
    </row>
    <row r="325" s="13" customFormat="1">
      <c r="A325" s="13"/>
      <c r="B325" s="233"/>
      <c r="C325" s="234"/>
      <c r="D325" s="235" t="s">
        <v>194</v>
      </c>
      <c r="E325" s="236" t="s">
        <v>19</v>
      </c>
      <c r="F325" s="237" t="s">
        <v>1248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194</v>
      </c>
      <c r="AU325" s="243" t="s">
        <v>84</v>
      </c>
      <c r="AV325" s="13" t="s">
        <v>82</v>
      </c>
      <c r="AW325" s="13" t="s">
        <v>36</v>
      </c>
      <c r="AX325" s="13" t="s">
        <v>75</v>
      </c>
      <c r="AY325" s="243" t="s">
        <v>183</v>
      </c>
    </row>
    <row r="326" s="13" customFormat="1">
      <c r="A326" s="13"/>
      <c r="B326" s="233"/>
      <c r="C326" s="234"/>
      <c r="D326" s="235" t="s">
        <v>194</v>
      </c>
      <c r="E326" s="236" t="s">
        <v>19</v>
      </c>
      <c r="F326" s="237" t="s">
        <v>1249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194</v>
      </c>
      <c r="AU326" s="243" t="s">
        <v>84</v>
      </c>
      <c r="AV326" s="13" t="s">
        <v>82</v>
      </c>
      <c r="AW326" s="13" t="s">
        <v>36</v>
      </c>
      <c r="AX326" s="13" t="s">
        <v>75</v>
      </c>
      <c r="AY326" s="243" t="s">
        <v>183</v>
      </c>
    </row>
    <row r="327" s="13" customFormat="1">
      <c r="A327" s="13"/>
      <c r="B327" s="233"/>
      <c r="C327" s="234"/>
      <c r="D327" s="235" t="s">
        <v>194</v>
      </c>
      <c r="E327" s="236" t="s">
        <v>19</v>
      </c>
      <c r="F327" s="237" t="s">
        <v>1250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194</v>
      </c>
      <c r="AU327" s="243" t="s">
        <v>84</v>
      </c>
      <c r="AV327" s="13" t="s">
        <v>82</v>
      </c>
      <c r="AW327" s="13" t="s">
        <v>36</v>
      </c>
      <c r="AX327" s="13" t="s">
        <v>75</v>
      </c>
      <c r="AY327" s="243" t="s">
        <v>183</v>
      </c>
    </row>
    <row r="328" s="13" customFormat="1">
      <c r="A328" s="13"/>
      <c r="B328" s="233"/>
      <c r="C328" s="234"/>
      <c r="D328" s="235" t="s">
        <v>194</v>
      </c>
      <c r="E328" s="236" t="s">
        <v>19</v>
      </c>
      <c r="F328" s="237" t="s">
        <v>1251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194</v>
      </c>
      <c r="AU328" s="243" t="s">
        <v>84</v>
      </c>
      <c r="AV328" s="13" t="s">
        <v>82</v>
      </c>
      <c r="AW328" s="13" t="s">
        <v>36</v>
      </c>
      <c r="AX328" s="13" t="s">
        <v>75</v>
      </c>
      <c r="AY328" s="243" t="s">
        <v>183</v>
      </c>
    </row>
    <row r="329" s="14" customFormat="1">
      <c r="A329" s="14"/>
      <c r="B329" s="244"/>
      <c r="C329" s="245"/>
      <c r="D329" s="235" t="s">
        <v>194</v>
      </c>
      <c r="E329" s="246" t="s">
        <v>19</v>
      </c>
      <c r="F329" s="247" t="s">
        <v>3499</v>
      </c>
      <c r="G329" s="245"/>
      <c r="H329" s="248">
        <v>175.24199999999999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194</v>
      </c>
      <c r="AU329" s="254" t="s">
        <v>84</v>
      </c>
      <c r="AV329" s="14" t="s">
        <v>84</v>
      </c>
      <c r="AW329" s="14" t="s">
        <v>36</v>
      </c>
      <c r="AX329" s="14" t="s">
        <v>75</v>
      </c>
      <c r="AY329" s="254" t="s">
        <v>183</v>
      </c>
    </row>
    <row r="330" s="13" customFormat="1">
      <c r="A330" s="13"/>
      <c r="B330" s="233"/>
      <c r="C330" s="234"/>
      <c r="D330" s="235" t="s">
        <v>194</v>
      </c>
      <c r="E330" s="236" t="s">
        <v>19</v>
      </c>
      <c r="F330" s="237" t="s">
        <v>1253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194</v>
      </c>
      <c r="AU330" s="243" t="s">
        <v>84</v>
      </c>
      <c r="AV330" s="13" t="s">
        <v>82</v>
      </c>
      <c r="AW330" s="13" t="s">
        <v>36</v>
      </c>
      <c r="AX330" s="13" t="s">
        <v>75</v>
      </c>
      <c r="AY330" s="243" t="s">
        <v>183</v>
      </c>
    </row>
    <row r="331" s="14" customFormat="1">
      <c r="A331" s="14"/>
      <c r="B331" s="244"/>
      <c r="C331" s="245"/>
      <c r="D331" s="235" t="s">
        <v>194</v>
      </c>
      <c r="E331" s="246" t="s">
        <v>19</v>
      </c>
      <c r="F331" s="247" t="s">
        <v>3500</v>
      </c>
      <c r="G331" s="245"/>
      <c r="H331" s="248">
        <v>12.052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194</v>
      </c>
      <c r="AU331" s="254" t="s">
        <v>84</v>
      </c>
      <c r="AV331" s="14" t="s">
        <v>84</v>
      </c>
      <c r="AW331" s="14" t="s">
        <v>36</v>
      </c>
      <c r="AX331" s="14" t="s">
        <v>75</v>
      </c>
      <c r="AY331" s="254" t="s">
        <v>183</v>
      </c>
    </row>
    <row r="332" s="13" customFormat="1">
      <c r="A332" s="13"/>
      <c r="B332" s="233"/>
      <c r="C332" s="234"/>
      <c r="D332" s="235" t="s">
        <v>194</v>
      </c>
      <c r="E332" s="236" t="s">
        <v>19</v>
      </c>
      <c r="F332" s="237" t="s">
        <v>3501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194</v>
      </c>
      <c r="AU332" s="243" t="s">
        <v>84</v>
      </c>
      <c r="AV332" s="13" t="s">
        <v>82</v>
      </c>
      <c r="AW332" s="13" t="s">
        <v>36</v>
      </c>
      <c r="AX332" s="13" t="s">
        <v>75</v>
      </c>
      <c r="AY332" s="243" t="s">
        <v>183</v>
      </c>
    </row>
    <row r="333" s="13" customFormat="1">
      <c r="A333" s="13"/>
      <c r="B333" s="233"/>
      <c r="C333" s="234"/>
      <c r="D333" s="235" t="s">
        <v>194</v>
      </c>
      <c r="E333" s="236" t="s">
        <v>19</v>
      </c>
      <c r="F333" s="237" t="s">
        <v>3502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194</v>
      </c>
      <c r="AU333" s="243" t="s">
        <v>84</v>
      </c>
      <c r="AV333" s="13" t="s">
        <v>82</v>
      </c>
      <c r="AW333" s="13" t="s">
        <v>36</v>
      </c>
      <c r="AX333" s="13" t="s">
        <v>75</v>
      </c>
      <c r="AY333" s="243" t="s">
        <v>183</v>
      </c>
    </row>
    <row r="334" s="14" customFormat="1">
      <c r="A334" s="14"/>
      <c r="B334" s="244"/>
      <c r="C334" s="245"/>
      <c r="D334" s="235" t="s">
        <v>194</v>
      </c>
      <c r="E334" s="246" t="s">
        <v>19</v>
      </c>
      <c r="F334" s="247" t="s">
        <v>3503</v>
      </c>
      <c r="G334" s="245"/>
      <c r="H334" s="248">
        <v>42.240000000000002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194</v>
      </c>
      <c r="AU334" s="254" t="s">
        <v>84</v>
      </c>
      <c r="AV334" s="14" t="s">
        <v>84</v>
      </c>
      <c r="AW334" s="14" t="s">
        <v>36</v>
      </c>
      <c r="AX334" s="14" t="s">
        <v>75</v>
      </c>
      <c r="AY334" s="254" t="s">
        <v>183</v>
      </c>
    </row>
    <row r="335" s="15" customFormat="1">
      <c r="A335" s="15"/>
      <c r="B335" s="259"/>
      <c r="C335" s="260"/>
      <c r="D335" s="235" t="s">
        <v>194</v>
      </c>
      <c r="E335" s="261" t="s">
        <v>19</v>
      </c>
      <c r="F335" s="262" t="s">
        <v>320</v>
      </c>
      <c r="G335" s="260"/>
      <c r="H335" s="263">
        <v>229.53399999999999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194</v>
      </c>
      <c r="AU335" s="269" t="s">
        <v>84</v>
      </c>
      <c r="AV335" s="15" t="s">
        <v>190</v>
      </c>
      <c r="AW335" s="15" t="s">
        <v>36</v>
      </c>
      <c r="AX335" s="15" t="s">
        <v>82</v>
      </c>
      <c r="AY335" s="269" t="s">
        <v>183</v>
      </c>
    </row>
    <row r="336" s="2" customFormat="1" ht="16.5" customHeight="1">
      <c r="A336" s="40"/>
      <c r="B336" s="41"/>
      <c r="C336" s="215" t="s">
        <v>338</v>
      </c>
      <c r="D336" s="215" t="s">
        <v>185</v>
      </c>
      <c r="E336" s="216" t="s">
        <v>3504</v>
      </c>
      <c r="F336" s="217" t="s">
        <v>3505</v>
      </c>
      <c r="G336" s="218" t="s">
        <v>304</v>
      </c>
      <c r="H336" s="219">
        <v>229.53399999999999</v>
      </c>
      <c r="I336" s="220"/>
      <c r="J336" s="221">
        <f>ROUND(I336*H336,2)</f>
        <v>0</v>
      </c>
      <c r="K336" s="217" t="s">
        <v>189</v>
      </c>
      <c r="L336" s="46"/>
      <c r="M336" s="222" t="s">
        <v>19</v>
      </c>
      <c r="N336" s="223" t="s">
        <v>46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190</v>
      </c>
      <c r="AT336" s="226" t="s">
        <v>185</v>
      </c>
      <c r="AU336" s="226" t="s">
        <v>84</v>
      </c>
      <c r="AY336" s="19" t="s">
        <v>183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82</v>
      </c>
      <c r="BK336" s="227">
        <f>ROUND(I336*H336,2)</f>
        <v>0</v>
      </c>
      <c r="BL336" s="19" t="s">
        <v>190</v>
      </c>
      <c r="BM336" s="226" t="s">
        <v>3506</v>
      </c>
    </row>
    <row r="337" s="2" customFormat="1">
      <c r="A337" s="40"/>
      <c r="B337" s="41"/>
      <c r="C337" s="42"/>
      <c r="D337" s="228" t="s">
        <v>192</v>
      </c>
      <c r="E337" s="42"/>
      <c r="F337" s="229" t="s">
        <v>3507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192</v>
      </c>
      <c r="AU337" s="19" t="s">
        <v>84</v>
      </c>
    </row>
    <row r="338" s="2" customFormat="1">
      <c r="A338" s="40"/>
      <c r="B338" s="41"/>
      <c r="C338" s="42"/>
      <c r="D338" s="235" t="s">
        <v>274</v>
      </c>
      <c r="E338" s="42"/>
      <c r="F338" s="255" t="s">
        <v>3498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274</v>
      </c>
      <c r="AU338" s="19" t="s">
        <v>84</v>
      </c>
    </row>
    <row r="339" s="2" customFormat="1" ht="16.5" customHeight="1">
      <c r="A339" s="40"/>
      <c r="B339" s="41"/>
      <c r="C339" s="215" t="s">
        <v>7</v>
      </c>
      <c r="D339" s="215" t="s">
        <v>185</v>
      </c>
      <c r="E339" s="216" t="s">
        <v>3508</v>
      </c>
      <c r="F339" s="217" t="s">
        <v>3509</v>
      </c>
      <c r="G339" s="218" t="s">
        <v>256</v>
      </c>
      <c r="H339" s="219">
        <v>1.167</v>
      </c>
      <c r="I339" s="220"/>
      <c r="J339" s="221">
        <f>ROUND(I339*H339,2)</f>
        <v>0</v>
      </c>
      <c r="K339" s="217" t="s">
        <v>189</v>
      </c>
      <c r="L339" s="46"/>
      <c r="M339" s="222" t="s">
        <v>19</v>
      </c>
      <c r="N339" s="223" t="s">
        <v>46</v>
      </c>
      <c r="O339" s="86"/>
      <c r="P339" s="224">
        <f>O339*H339</f>
        <v>0</v>
      </c>
      <c r="Q339" s="224">
        <v>1.0606207999999999</v>
      </c>
      <c r="R339" s="224">
        <f>Q339*H339</f>
        <v>1.2377444735999998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190</v>
      </c>
      <c r="AT339" s="226" t="s">
        <v>185</v>
      </c>
      <c r="AU339" s="226" t="s">
        <v>84</v>
      </c>
      <c r="AY339" s="19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190</v>
      </c>
      <c r="BM339" s="226" t="s">
        <v>3510</v>
      </c>
    </row>
    <row r="340" s="2" customFormat="1">
      <c r="A340" s="40"/>
      <c r="B340" s="41"/>
      <c r="C340" s="42"/>
      <c r="D340" s="228" t="s">
        <v>192</v>
      </c>
      <c r="E340" s="42"/>
      <c r="F340" s="229" t="s">
        <v>3511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192</v>
      </c>
      <c r="AU340" s="19" t="s">
        <v>84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3456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194</v>
      </c>
      <c r="AU341" s="243" t="s">
        <v>84</v>
      </c>
      <c r="AV341" s="13" t="s">
        <v>82</v>
      </c>
      <c r="AW341" s="13" t="s">
        <v>36</v>
      </c>
      <c r="AX341" s="13" t="s">
        <v>75</v>
      </c>
      <c r="AY341" s="243" t="s">
        <v>183</v>
      </c>
    </row>
    <row r="342" s="13" customFormat="1">
      <c r="A342" s="13"/>
      <c r="B342" s="233"/>
      <c r="C342" s="234"/>
      <c r="D342" s="235" t="s">
        <v>194</v>
      </c>
      <c r="E342" s="236" t="s">
        <v>19</v>
      </c>
      <c r="F342" s="237" t="s">
        <v>1208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194</v>
      </c>
      <c r="AU342" s="243" t="s">
        <v>84</v>
      </c>
      <c r="AV342" s="13" t="s">
        <v>82</v>
      </c>
      <c r="AW342" s="13" t="s">
        <v>36</v>
      </c>
      <c r="AX342" s="13" t="s">
        <v>75</v>
      </c>
      <c r="AY342" s="243" t="s">
        <v>183</v>
      </c>
    </row>
    <row r="343" s="13" customFormat="1">
      <c r="A343" s="13"/>
      <c r="B343" s="233"/>
      <c r="C343" s="234"/>
      <c r="D343" s="235" t="s">
        <v>194</v>
      </c>
      <c r="E343" s="236" t="s">
        <v>19</v>
      </c>
      <c r="F343" s="237" t="s">
        <v>1209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194</v>
      </c>
      <c r="AU343" s="243" t="s">
        <v>84</v>
      </c>
      <c r="AV343" s="13" t="s">
        <v>82</v>
      </c>
      <c r="AW343" s="13" t="s">
        <v>36</v>
      </c>
      <c r="AX343" s="13" t="s">
        <v>75</v>
      </c>
      <c r="AY343" s="243" t="s">
        <v>183</v>
      </c>
    </row>
    <row r="344" s="14" customFormat="1">
      <c r="A344" s="14"/>
      <c r="B344" s="244"/>
      <c r="C344" s="245"/>
      <c r="D344" s="235" t="s">
        <v>194</v>
      </c>
      <c r="E344" s="246" t="s">
        <v>19</v>
      </c>
      <c r="F344" s="247" t="s">
        <v>3512</v>
      </c>
      <c r="G344" s="245"/>
      <c r="H344" s="248">
        <v>0.58999999999999997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194</v>
      </c>
      <c r="AU344" s="254" t="s">
        <v>84</v>
      </c>
      <c r="AV344" s="14" t="s">
        <v>84</v>
      </c>
      <c r="AW344" s="14" t="s">
        <v>36</v>
      </c>
      <c r="AX344" s="14" t="s">
        <v>75</v>
      </c>
      <c r="AY344" s="254" t="s">
        <v>183</v>
      </c>
    </row>
    <row r="345" s="14" customFormat="1">
      <c r="A345" s="14"/>
      <c r="B345" s="244"/>
      <c r="C345" s="245"/>
      <c r="D345" s="235" t="s">
        <v>194</v>
      </c>
      <c r="E345" s="246" t="s">
        <v>19</v>
      </c>
      <c r="F345" s="247" t="s">
        <v>3513</v>
      </c>
      <c r="G345" s="245"/>
      <c r="H345" s="248">
        <v>0.041000000000000002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194</v>
      </c>
      <c r="AU345" s="254" t="s">
        <v>84</v>
      </c>
      <c r="AV345" s="14" t="s">
        <v>84</v>
      </c>
      <c r="AW345" s="14" t="s">
        <v>36</v>
      </c>
      <c r="AX345" s="14" t="s">
        <v>75</v>
      </c>
      <c r="AY345" s="254" t="s">
        <v>183</v>
      </c>
    </row>
    <row r="346" s="13" customFormat="1">
      <c r="A346" s="13"/>
      <c r="B346" s="233"/>
      <c r="C346" s="234"/>
      <c r="D346" s="235" t="s">
        <v>194</v>
      </c>
      <c r="E346" s="236" t="s">
        <v>19</v>
      </c>
      <c r="F346" s="237" t="s">
        <v>1212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194</v>
      </c>
      <c r="AU346" s="243" t="s">
        <v>84</v>
      </c>
      <c r="AV346" s="13" t="s">
        <v>82</v>
      </c>
      <c r="AW346" s="13" t="s">
        <v>36</v>
      </c>
      <c r="AX346" s="13" t="s">
        <v>75</v>
      </c>
      <c r="AY346" s="243" t="s">
        <v>183</v>
      </c>
    </row>
    <row r="347" s="13" customFormat="1">
      <c r="A347" s="13"/>
      <c r="B347" s="233"/>
      <c r="C347" s="234"/>
      <c r="D347" s="235" t="s">
        <v>194</v>
      </c>
      <c r="E347" s="236" t="s">
        <v>19</v>
      </c>
      <c r="F347" s="237" t="s">
        <v>1213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194</v>
      </c>
      <c r="AU347" s="243" t="s">
        <v>84</v>
      </c>
      <c r="AV347" s="13" t="s">
        <v>82</v>
      </c>
      <c r="AW347" s="13" t="s">
        <v>36</v>
      </c>
      <c r="AX347" s="13" t="s">
        <v>75</v>
      </c>
      <c r="AY347" s="243" t="s">
        <v>183</v>
      </c>
    </row>
    <row r="348" s="14" customFormat="1">
      <c r="A348" s="14"/>
      <c r="B348" s="244"/>
      <c r="C348" s="245"/>
      <c r="D348" s="235" t="s">
        <v>194</v>
      </c>
      <c r="E348" s="246" t="s">
        <v>19</v>
      </c>
      <c r="F348" s="247" t="s">
        <v>3514</v>
      </c>
      <c r="G348" s="245"/>
      <c r="H348" s="248">
        <v>0.050000000000000003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194</v>
      </c>
      <c r="AU348" s="254" t="s">
        <v>84</v>
      </c>
      <c r="AV348" s="14" t="s">
        <v>84</v>
      </c>
      <c r="AW348" s="14" t="s">
        <v>36</v>
      </c>
      <c r="AX348" s="14" t="s">
        <v>75</v>
      </c>
      <c r="AY348" s="254" t="s">
        <v>183</v>
      </c>
    </row>
    <row r="349" s="13" customFormat="1">
      <c r="A349" s="13"/>
      <c r="B349" s="233"/>
      <c r="C349" s="234"/>
      <c r="D349" s="235" t="s">
        <v>194</v>
      </c>
      <c r="E349" s="236" t="s">
        <v>19</v>
      </c>
      <c r="F349" s="237" t="s">
        <v>1215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194</v>
      </c>
      <c r="AU349" s="243" t="s">
        <v>84</v>
      </c>
      <c r="AV349" s="13" t="s">
        <v>82</v>
      </c>
      <c r="AW349" s="13" t="s">
        <v>36</v>
      </c>
      <c r="AX349" s="13" t="s">
        <v>75</v>
      </c>
      <c r="AY349" s="243" t="s">
        <v>183</v>
      </c>
    </row>
    <row r="350" s="13" customFormat="1">
      <c r="A350" s="13"/>
      <c r="B350" s="233"/>
      <c r="C350" s="234"/>
      <c r="D350" s="235" t="s">
        <v>194</v>
      </c>
      <c r="E350" s="236" t="s">
        <v>19</v>
      </c>
      <c r="F350" s="237" t="s">
        <v>1216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194</v>
      </c>
      <c r="AU350" s="243" t="s">
        <v>84</v>
      </c>
      <c r="AV350" s="13" t="s">
        <v>82</v>
      </c>
      <c r="AW350" s="13" t="s">
        <v>36</v>
      </c>
      <c r="AX350" s="13" t="s">
        <v>75</v>
      </c>
      <c r="AY350" s="243" t="s">
        <v>183</v>
      </c>
    </row>
    <row r="351" s="13" customFormat="1">
      <c r="A351" s="13"/>
      <c r="B351" s="233"/>
      <c r="C351" s="234"/>
      <c r="D351" s="235" t="s">
        <v>194</v>
      </c>
      <c r="E351" s="236" t="s">
        <v>19</v>
      </c>
      <c r="F351" s="237" t="s">
        <v>1217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194</v>
      </c>
      <c r="AU351" s="243" t="s">
        <v>84</v>
      </c>
      <c r="AV351" s="13" t="s">
        <v>82</v>
      </c>
      <c r="AW351" s="13" t="s">
        <v>36</v>
      </c>
      <c r="AX351" s="13" t="s">
        <v>75</v>
      </c>
      <c r="AY351" s="243" t="s">
        <v>183</v>
      </c>
    </row>
    <row r="352" s="13" customFormat="1">
      <c r="A352" s="13"/>
      <c r="B352" s="233"/>
      <c r="C352" s="234"/>
      <c r="D352" s="235" t="s">
        <v>194</v>
      </c>
      <c r="E352" s="236" t="s">
        <v>19</v>
      </c>
      <c r="F352" s="237" t="s">
        <v>1218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194</v>
      </c>
      <c r="AU352" s="243" t="s">
        <v>84</v>
      </c>
      <c r="AV352" s="13" t="s">
        <v>82</v>
      </c>
      <c r="AW352" s="13" t="s">
        <v>36</v>
      </c>
      <c r="AX352" s="13" t="s">
        <v>75</v>
      </c>
      <c r="AY352" s="243" t="s">
        <v>183</v>
      </c>
    </row>
    <row r="353" s="13" customFormat="1">
      <c r="A353" s="13"/>
      <c r="B353" s="233"/>
      <c r="C353" s="234"/>
      <c r="D353" s="235" t="s">
        <v>194</v>
      </c>
      <c r="E353" s="236" t="s">
        <v>19</v>
      </c>
      <c r="F353" s="237" t="s">
        <v>1219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194</v>
      </c>
      <c r="AU353" s="243" t="s">
        <v>84</v>
      </c>
      <c r="AV353" s="13" t="s">
        <v>82</v>
      </c>
      <c r="AW353" s="13" t="s">
        <v>36</v>
      </c>
      <c r="AX353" s="13" t="s">
        <v>75</v>
      </c>
      <c r="AY353" s="243" t="s">
        <v>183</v>
      </c>
    </row>
    <row r="354" s="14" customFormat="1">
      <c r="A354" s="14"/>
      <c r="B354" s="244"/>
      <c r="C354" s="245"/>
      <c r="D354" s="235" t="s">
        <v>194</v>
      </c>
      <c r="E354" s="246" t="s">
        <v>19</v>
      </c>
      <c r="F354" s="247" t="s">
        <v>3515</v>
      </c>
      <c r="G354" s="245"/>
      <c r="H354" s="248">
        <v>0.48599999999999999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194</v>
      </c>
      <c r="AU354" s="254" t="s">
        <v>84</v>
      </c>
      <c r="AV354" s="14" t="s">
        <v>84</v>
      </c>
      <c r="AW354" s="14" t="s">
        <v>36</v>
      </c>
      <c r="AX354" s="14" t="s">
        <v>75</v>
      </c>
      <c r="AY354" s="254" t="s">
        <v>183</v>
      </c>
    </row>
    <row r="355" s="15" customFormat="1">
      <c r="A355" s="15"/>
      <c r="B355" s="259"/>
      <c r="C355" s="260"/>
      <c r="D355" s="235" t="s">
        <v>194</v>
      </c>
      <c r="E355" s="261" t="s">
        <v>19</v>
      </c>
      <c r="F355" s="262" t="s">
        <v>320</v>
      </c>
      <c r="G355" s="260"/>
      <c r="H355" s="263">
        <v>1.167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9" t="s">
        <v>194</v>
      </c>
      <c r="AU355" s="269" t="s">
        <v>84</v>
      </c>
      <c r="AV355" s="15" t="s">
        <v>190</v>
      </c>
      <c r="AW355" s="15" t="s">
        <v>36</v>
      </c>
      <c r="AX355" s="15" t="s">
        <v>82</v>
      </c>
      <c r="AY355" s="269" t="s">
        <v>183</v>
      </c>
    </row>
    <row r="356" s="2" customFormat="1" ht="21.75" customHeight="1">
      <c r="A356" s="40"/>
      <c r="B356" s="41"/>
      <c r="C356" s="215" t="s">
        <v>344</v>
      </c>
      <c r="D356" s="215" t="s">
        <v>185</v>
      </c>
      <c r="E356" s="216" t="s">
        <v>3516</v>
      </c>
      <c r="F356" s="217" t="s">
        <v>3517</v>
      </c>
      <c r="G356" s="218" t="s">
        <v>229</v>
      </c>
      <c r="H356" s="219">
        <v>8.702</v>
      </c>
      <c r="I356" s="220"/>
      <c r="J356" s="221">
        <f>ROUND(I356*H356,2)</f>
        <v>0</v>
      </c>
      <c r="K356" s="217" t="s">
        <v>189</v>
      </c>
      <c r="L356" s="46"/>
      <c r="M356" s="222" t="s">
        <v>19</v>
      </c>
      <c r="N356" s="223" t="s">
        <v>46</v>
      </c>
      <c r="O356" s="86"/>
      <c r="P356" s="224">
        <f>O356*H356</f>
        <v>0</v>
      </c>
      <c r="Q356" s="224">
        <v>2.5018722040000001</v>
      </c>
      <c r="R356" s="224">
        <f>Q356*H356</f>
        <v>21.771291919208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190</v>
      </c>
      <c r="AT356" s="226" t="s">
        <v>185</v>
      </c>
      <c r="AU356" s="226" t="s">
        <v>84</v>
      </c>
      <c r="AY356" s="19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190</v>
      </c>
      <c r="BM356" s="226" t="s">
        <v>3518</v>
      </c>
    </row>
    <row r="357" s="2" customFormat="1">
      <c r="A357" s="40"/>
      <c r="B357" s="41"/>
      <c r="C357" s="42"/>
      <c r="D357" s="228" t="s">
        <v>192</v>
      </c>
      <c r="E357" s="42"/>
      <c r="F357" s="229" t="s">
        <v>3519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192</v>
      </c>
      <c r="AU357" s="19" t="s">
        <v>84</v>
      </c>
    </row>
    <row r="358" s="2" customFormat="1">
      <c r="A358" s="40"/>
      <c r="B358" s="41"/>
      <c r="C358" s="42"/>
      <c r="D358" s="235" t="s">
        <v>274</v>
      </c>
      <c r="E358" s="42"/>
      <c r="F358" s="255" t="s">
        <v>3435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274</v>
      </c>
      <c r="AU358" s="19" t="s">
        <v>84</v>
      </c>
    </row>
    <row r="359" s="13" customFormat="1">
      <c r="A359" s="13"/>
      <c r="B359" s="233"/>
      <c r="C359" s="234"/>
      <c r="D359" s="235" t="s">
        <v>194</v>
      </c>
      <c r="E359" s="236" t="s">
        <v>19</v>
      </c>
      <c r="F359" s="237" t="s">
        <v>1207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194</v>
      </c>
      <c r="AU359" s="243" t="s">
        <v>84</v>
      </c>
      <c r="AV359" s="13" t="s">
        <v>82</v>
      </c>
      <c r="AW359" s="13" t="s">
        <v>36</v>
      </c>
      <c r="AX359" s="13" t="s">
        <v>75</v>
      </c>
      <c r="AY359" s="243" t="s">
        <v>183</v>
      </c>
    </row>
    <row r="360" s="13" customFormat="1">
      <c r="A360" s="13"/>
      <c r="B360" s="233"/>
      <c r="C360" s="234"/>
      <c r="D360" s="235" t="s">
        <v>194</v>
      </c>
      <c r="E360" s="236" t="s">
        <v>19</v>
      </c>
      <c r="F360" s="237" t="s">
        <v>1240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194</v>
      </c>
      <c r="AU360" s="243" t="s">
        <v>84</v>
      </c>
      <c r="AV360" s="13" t="s">
        <v>82</v>
      </c>
      <c r="AW360" s="13" t="s">
        <v>36</v>
      </c>
      <c r="AX360" s="13" t="s">
        <v>75</v>
      </c>
      <c r="AY360" s="243" t="s">
        <v>183</v>
      </c>
    </row>
    <row r="361" s="13" customFormat="1">
      <c r="A361" s="13"/>
      <c r="B361" s="233"/>
      <c r="C361" s="234"/>
      <c r="D361" s="235" t="s">
        <v>194</v>
      </c>
      <c r="E361" s="236" t="s">
        <v>19</v>
      </c>
      <c r="F361" s="237" t="s">
        <v>1241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194</v>
      </c>
      <c r="AU361" s="243" t="s">
        <v>84</v>
      </c>
      <c r="AV361" s="13" t="s">
        <v>82</v>
      </c>
      <c r="AW361" s="13" t="s">
        <v>36</v>
      </c>
      <c r="AX361" s="13" t="s">
        <v>75</v>
      </c>
      <c r="AY361" s="243" t="s">
        <v>183</v>
      </c>
    </row>
    <row r="362" s="14" customFormat="1">
      <c r="A362" s="14"/>
      <c r="B362" s="244"/>
      <c r="C362" s="245"/>
      <c r="D362" s="235" t="s">
        <v>194</v>
      </c>
      <c r="E362" s="246" t="s">
        <v>19</v>
      </c>
      <c r="F362" s="247" t="s">
        <v>1242</v>
      </c>
      <c r="G362" s="245"/>
      <c r="H362" s="248">
        <v>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194</v>
      </c>
      <c r="AU362" s="254" t="s">
        <v>84</v>
      </c>
      <c r="AV362" s="14" t="s">
        <v>84</v>
      </c>
      <c r="AW362" s="14" t="s">
        <v>36</v>
      </c>
      <c r="AX362" s="14" t="s">
        <v>75</v>
      </c>
      <c r="AY362" s="254" t="s">
        <v>183</v>
      </c>
    </row>
    <row r="363" s="13" customFormat="1">
      <c r="A363" s="13"/>
      <c r="B363" s="233"/>
      <c r="C363" s="234"/>
      <c r="D363" s="235" t="s">
        <v>194</v>
      </c>
      <c r="E363" s="236" t="s">
        <v>19</v>
      </c>
      <c r="F363" s="237" t="s">
        <v>1208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194</v>
      </c>
      <c r="AU363" s="243" t="s">
        <v>84</v>
      </c>
      <c r="AV363" s="13" t="s">
        <v>82</v>
      </c>
      <c r="AW363" s="13" t="s">
        <v>36</v>
      </c>
      <c r="AX363" s="13" t="s">
        <v>75</v>
      </c>
      <c r="AY363" s="243" t="s">
        <v>183</v>
      </c>
    </row>
    <row r="364" s="13" customFormat="1">
      <c r="A364" s="13"/>
      <c r="B364" s="233"/>
      <c r="C364" s="234"/>
      <c r="D364" s="235" t="s">
        <v>194</v>
      </c>
      <c r="E364" s="236" t="s">
        <v>19</v>
      </c>
      <c r="F364" s="237" t="s">
        <v>1243</v>
      </c>
      <c r="G364" s="234"/>
      <c r="H364" s="236" t="s">
        <v>19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194</v>
      </c>
      <c r="AU364" s="243" t="s">
        <v>84</v>
      </c>
      <c r="AV364" s="13" t="s">
        <v>82</v>
      </c>
      <c r="AW364" s="13" t="s">
        <v>36</v>
      </c>
      <c r="AX364" s="13" t="s">
        <v>75</v>
      </c>
      <c r="AY364" s="243" t="s">
        <v>183</v>
      </c>
    </row>
    <row r="365" s="14" customFormat="1">
      <c r="A365" s="14"/>
      <c r="B365" s="244"/>
      <c r="C365" s="245"/>
      <c r="D365" s="235" t="s">
        <v>194</v>
      </c>
      <c r="E365" s="246" t="s">
        <v>19</v>
      </c>
      <c r="F365" s="247" t="s">
        <v>1244</v>
      </c>
      <c r="G365" s="245"/>
      <c r="H365" s="248">
        <v>4.7519999999999998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194</v>
      </c>
      <c r="AU365" s="254" t="s">
        <v>84</v>
      </c>
      <c r="AV365" s="14" t="s">
        <v>84</v>
      </c>
      <c r="AW365" s="14" t="s">
        <v>36</v>
      </c>
      <c r="AX365" s="14" t="s">
        <v>75</v>
      </c>
      <c r="AY365" s="254" t="s">
        <v>183</v>
      </c>
    </row>
    <row r="366" s="13" customFormat="1">
      <c r="A366" s="13"/>
      <c r="B366" s="233"/>
      <c r="C366" s="234"/>
      <c r="D366" s="235" t="s">
        <v>194</v>
      </c>
      <c r="E366" s="236" t="s">
        <v>19</v>
      </c>
      <c r="F366" s="237" t="s">
        <v>1245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194</v>
      </c>
      <c r="AU366" s="243" t="s">
        <v>84</v>
      </c>
      <c r="AV366" s="13" t="s">
        <v>82</v>
      </c>
      <c r="AW366" s="13" t="s">
        <v>36</v>
      </c>
      <c r="AX366" s="13" t="s">
        <v>75</v>
      </c>
      <c r="AY366" s="243" t="s">
        <v>183</v>
      </c>
    </row>
    <row r="367" s="13" customFormat="1">
      <c r="A367" s="13"/>
      <c r="B367" s="233"/>
      <c r="C367" s="234"/>
      <c r="D367" s="235" t="s">
        <v>194</v>
      </c>
      <c r="E367" s="236" t="s">
        <v>19</v>
      </c>
      <c r="F367" s="237" t="s">
        <v>1246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194</v>
      </c>
      <c r="AU367" s="243" t="s">
        <v>84</v>
      </c>
      <c r="AV367" s="13" t="s">
        <v>82</v>
      </c>
      <c r="AW367" s="13" t="s">
        <v>36</v>
      </c>
      <c r="AX367" s="13" t="s">
        <v>75</v>
      </c>
      <c r="AY367" s="243" t="s">
        <v>183</v>
      </c>
    </row>
    <row r="368" s="14" customFormat="1">
      <c r="A368" s="14"/>
      <c r="B368" s="244"/>
      <c r="C368" s="245"/>
      <c r="D368" s="235" t="s">
        <v>194</v>
      </c>
      <c r="E368" s="246" t="s">
        <v>19</v>
      </c>
      <c r="F368" s="247" t="s">
        <v>1247</v>
      </c>
      <c r="G368" s="245"/>
      <c r="H368" s="248">
        <v>1.95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194</v>
      </c>
      <c r="AU368" s="254" t="s">
        <v>84</v>
      </c>
      <c r="AV368" s="14" t="s">
        <v>84</v>
      </c>
      <c r="AW368" s="14" t="s">
        <v>36</v>
      </c>
      <c r="AX368" s="14" t="s">
        <v>75</v>
      </c>
      <c r="AY368" s="254" t="s">
        <v>183</v>
      </c>
    </row>
    <row r="369" s="15" customFormat="1">
      <c r="A369" s="15"/>
      <c r="B369" s="259"/>
      <c r="C369" s="260"/>
      <c r="D369" s="235" t="s">
        <v>194</v>
      </c>
      <c r="E369" s="261" t="s">
        <v>19</v>
      </c>
      <c r="F369" s="262" t="s">
        <v>320</v>
      </c>
      <c r="G369" s="260"/>
      <c r="H369" s="263">
        <v>8.702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9" t="s">
        <v>194</v>
      </c>
      <c r="AU369" s="269" t="s">
        <v>84</v>
      </c>
      <c r="AV369" s="15" t="s">
        <v>190</v>
      </c>
      <c r="AW369" s="15" t="s">
        <v>36</v>
      </c>
      <c r="AX369" s="15" t="s">
        <v>82</v>
      </c>
      <c r="AY369" s="269" t="s">
        <v>183</v>
      </c>
    </row>
    <row r="370" s="2" customFormat="1" ht="21.75" customHeight="1">
      <c r="A370" s="40"/>
      <c r="B370" s="41"/>
      <c r="C370" s="215" t="s">
        <v>401</v>
      </c>
      <c r="D370" s="215" t="s">
        <v>185</v>
      </c>
      <c r="E370" s="216" t="s">
        <v>3516</v>
      </c>
      <c r="F370" s="217" t="s">
        <v>3517</v>
      </c>
      <c r="G370" s="218" t="s">
        <v>229</v>
      </c>
      <c r="H370" s="219">
        <v>36.539000000000001</v>
      </c>
      <c r="I370" s="220"/>
      <c r="J370" s="221">
        <f>ROUND(I370*H370,2)</f>
        <v>0</v>
      </c>
      <c r="K370" s="217" t="s">
        <v>189</v>
      </c>
      <c r="L370" s="46"/>
      <c r="M370" s="222" t="s">
        <v>19</v>
      </c>
      <c r="N370" s="223" t="s">
        <v>46</v>
      </c>
      <c r="O370" s="86"/>
      <c r="P370" s="224">
        <f>O370*H370</f>
        <v>0</v>
      </c>
      <c r="Q370" s="224">
        <v>2.5018722040000001</v>
      </c>
      <c r="R370" s="224">
        <f>Q370*H370</f>
        <v>91.415908461956008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190</v>
      </c>
      <c r="AT370" s="226" t="s">
        <v>185</v>
      </c>
      <c r="AU370" s="226" t="s">
        <v>84</v>
      </c>
      <c r="AY370" s="19" t="s">
        <v>183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190</v>
      </c>
      <c r="BM370" s="226" t="s">
        <v>3520</v>
      </c>
    </row>
    <row r="371" s="2" customFormat="1">
      <c r="A371" s="40"/>
      <c r="B371" s="41"/>
      <c r="C371" s="42"/>
      <c r="D371" s="228" t="s">
        <v>192</v>
      </c>
      <c r="E371" s="42"/>
      <c r="F371" s="229" t="s">
        <v>3519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192</v>
      </c>
      <c r="AU371" s="19" t="s">
        <v>84</v>
      </c>
    </row>
    <row r="372" s="2" customFormat="1">
      <c r="A372" s="40"/>
      <c r="B372" s="41"/>
      <c r="C372" s="42"/>
      <c r="D372" s="235" t="s">
        <v>274</v>
      </c>
      <c r="E372" s="42"/>
      <c r="F372" s="255" t="s">
        <v>3498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274</v>
      </c>
      <c r="AU372" s="19" t="s">
        <v>84</v>
      </c>
    </row>
    <row r="373" s="13" customFormat="1">
      <c r="A373" s="13"/>
      <c r="B373" s="233"/>
      <c r="C373" s="234"/>
      <c r="D373" s="235" t="s">
        <v>194</v>
      </c>
      <c r="E373" s="236" t="s">
        <v>19</v>
      </c>
      <c r="F373" s="237" t="s">
        <v>1248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194</v>
      </c>
      <c r="AU373" s="243" t="s">
        <v>84</v>
      </c>
      <c r="AV373" s="13" t="s">
        <v>82</v>
      </c>
      <c r="AW373" s="13" t="s">
        <v>36</v>
      </c>
      <c r="AX373" s="13" t="s">
        <v>75</v>
      </c>
      <c r="AY373" s="243" t="s">
        <v>183</v>
      </c>
    </row>
    <row r="374" s="13" customFormat="1">
      <c r="A374" s="13"/>
      <c r="B374" s="233"/>
      <c r="C374" s="234"/>
      <c r="D374" s="235" t="s">
        <v>194</v>
      </c>
      <c r="E374" s="236" t="s">
        <v>19</v>
      </c>
      <c r="F374" s="237" t="s">
        <v>1249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194</v>
      </c>
      <c r="AU374" s="243" t="s">
        <v>84</v>
      </c>
      <c r="AV374" s="13" t="s">
        <v>82</v>
      </c>
      <c r="AW374" s="13" t="s">
        <v>36</v>
      </c>
      <c r="AX374" s="13" t="s">
        <v>75</v>
      </c>
      <c r="AY374" s="243" t="s">
        <v>183</v>
      </c>
    </row>
    <row r="375" s="13" customFormat="1">
      <c r="A375" s="13"/>
      <c r="B375" s="233"/>
      <c r="C375" s="234"/>
      <c r="D375" s="235" t="s">
        <v>194</v>
      </c>
      <c r="E375" s="236" t="s">
        <v>19</v>
      </c>
      <c r="F375" s="237" t="s">
        <v>1250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194</v>
      </c>
      <c r="AU375" s="243" t="s">
        <v>84</v>
      </c>
      <c r="AV375" s="13" t="s">
        <v>82</v>
      </c>
      <c r="AW375" s="13" t="s">
        <v>36</v>
      </c>
      <c r="AX375" s="13" t="s">
        <v>75</v>
      </c>
      <c r="AY375" s="243" t="s">
        <v>183</v>
      </c>
    </row>
    <row r="376" s="13" customFormat="1">
      <c r="A376" s="13"/>
      <c r="B376" s="233"/>
      <c r="C376" s="234"/>
      <c r="D376" s="235" t="s">
        <v>194</v>
      </c>
      <c r="E376" s="236" t="s">
        <v>19</v>
      </c>
      <c r="F376" s="237" t="s">
        <v>1251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194</v>
      </c>
      <c r="AU376" s="243" t="s">
        <v>84</v>
      </c>
      <c r="AV376" s="13" t="s">
        <v>82</v>
      </c>
      <c r="AW376" s="13" t="s">
        <v>36</v>
      </c>
      <c r="AX376" s="13" t="s">
        <v>75</v>
      </c>
      <c r="AY376" s="243" t="s">
        <v>183</v>
      </c>
    </row>
    <row r="377" s="14" customFormat="1">
      <c r="A377" s="14"/>
      <c r="B377" s="244"/>
      <c r="C377" s="245"/>
      <c r="D377" s="235" t="s">
        <v>194</v>
      </c>
      <c r="E377" s="246" t="s">
        <v>19</v>
      </c>
      <c r="F377" s="247" t="s">
        <v>1252</v>
      </c>
      <c r="G377" s="245"/>
      <c r="H377" s="248">
        <v>38.655999999999999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194</v>
      </c>
      <c r="AU377" s="254" t="s">
        <v>84</v>
      </c>
      <c r="AV377" s="14" t="s">
        <v>84</v>
      </c>
      <c r="AW377" s="14" t="s">
        <v>36</v>
      </c>
      <c r="AX377" s="14" t="s">
        <v>75</v>
      </c>
      <c r="AY377" s="254" t="s">
        <v>183</v>
      </c>
    </row>
    <row r="378" s="13" customFormat="1">
      <c r="A378" s="13"/>
      <c r="B378" s="233"/>
      <c r="C378" s="234"/>
      <c r="D378" s="235" t="s">
        <v>194</v>
      </c>
      <c r="E378" s="236" t="s">
        <v>19</v>
      </c>
      <c r="F378" s="237" t="s">
        <v>1253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194</v>
      </c>
      <c r="AU378" s="243" t="s">
        <v>84</v>
      </c>
      <c r="AV378" s="13" t="s">
        <v>82</v>
      </c>
      <c r="AW378" s="13" t="s">
        <v>36</v>
      </c>
      <c r="AX378" s="13" t="s">
        <v>75</v>
      </c>
      <c r="AY378" s="243" t="s">
        <v>183</v>
      </c>
    </row>
    <row r="379" s="14" customFormat="1">
      <c r="A379" s="14"/>
      <c r="B379" s="244"/>
      <c r="C379" s="245"/>
      <c r="D379" s="235" t="s">
        <v>194</v>
      </c>
      <c r="E379" s="246" t="s">
        <v>19</v>
      </c>
      <c r="F379" s="247" t="s">
        <v>1254</v>
      </c>
      <c r="G379" s="245"/>
      <c r="H379" s="248">
        <v>3.2069999999999999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194</v>
      </c>
      <c r="AU379" s="254" t="s">
        <v>84</v>
      </c>
      <c r="AV379" s="14" t="s">
        <v>84</v>
      </c>
      <c r="AW379" s="14" t="s">
        <v>36</v>
      </c>
      <c r="AX379" s="14" t="s">
        <v>75</v>
      </c>
      <c r="AY379" s="254" t="s">
        <v>183</v>
      </c>
    </row>
    <row r="380" s="13" customFormat="1">
      <c r="A380" s="13"/>
      <c r="B380" s="233"/>
      <c r="C380" s="234"/>
      <c r="D380" s="235" t="s">
        <v>194</v>
      </c>
      <c r="E380" s="236" t="s">
        <v>19</v>
      </c>
      <c r="F380" s="237" t="s">
        <v>3501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194</v>
      </c>
      <c r="AU380" s="243" t="s">
        <v>84</v>
      </c>
      <c r="AV380" s="13" t="s">
        <v>82</v>
      </c>
      <c r="AW380" s="13" t="s">
        <v>36</v>
      </c>
      <c r="AX380" s="13" t="s">
        <v>75</v>
      </c>
      <c r="AY380" s="243" t="s">
        <v>183</v>
      </c>
    </row>
    <row r="381" s="13" customFormat="1">
      <c r="A381" s="13"/>
      <c r="B381" s="233"/>
      <c r="C381" s="234"/>
      <c r="D381" s="235" t="s">
        <v>194</v>
      </c>
      <c r="E381" s="236" t="s">
        <v>19</v>
      </c>
      <c r="F381" s="237" t="s">
        <v>3502</v>
      </c>
      <c r="G381" s="234"/>
      <c r="H381" s="236" t="s">
        <v>19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194</v>
      </c>
      <c r="AU381" s="243" t="s">
        <v>84</v>
      </c>
      <c r="AV381" s="13" t="s">
        <v>82</v>
      </c>
      <c r="AW381" s="13" t="s">
        <v>36</v>
      </c>
      <c r="AX381" s="13" t="s">
        <v>75</v>
      </c>
      <c r="AY381" s="243" t="s">
        <v>183</v>
      </c>
    </row>
    <row r="382" s="13" customFormat="1">
      <c r="A382" s="13"/>
      <c r="B382" s="233"/>
      <c r="C382" s="234"/>
      <c r="D382" s="235" t="s">
        <v>194</v>
      </c>
      <c r="E382" s="236" t="s">
        <v>19</v>
      </c>
      <c r="F382" s="237" t="s">
        <v>3521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194</v>
      </c>
      <c r="AU382" s="243" t="s">
        <v>84</v>
      </c>
      <c r="AV382" s="13" t="s">
        <v>82</v>
      </c>
      <c r="AW382" s="13" t="s">
        <v>36</v>
      </c>
      <c r="AX382" s="13" t="s">
        <v>75</v>
      </c>
      <c r="AY382" s="243" t="s">
        <v>183</v>
      </c>
    </row>
    <row r="383" s="14" customFormat="1">
      <c r="A383" s="14"/>
      <c r="B383" s="244"/>
      <c r="C383" s="245"/>
      <c r="D383" s="235" t="s">
        <v>194</v>
      </c>
      <c r="E383" s="246" t="s">
        <v>19</v>
      </c>
      <c r="F383" s="247" t="s">
        <v>3522</v>
      </c>
      <c r="G383" s="245"/>
      <c r="H383" s="248">
        <v>-5.3239999999999998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194</v>
      </c>
      <c r="AU383" s="254" t="s">
        <v>84</v>
      </c>
      <c r="AV383" s="14" t="s">
        <v>84</v>
      </c>
      <c r="AW383" s="14" t="s">
        <v>36</v>
      </c>
      <c r="AX383" s="14" t="s">
        <v>75</v>
      </c>
      <c r="AY383" s="254" t="s">
        <v>183</v>
      </c>
    </row>
    <row r="384" s="15" customFormat="1">
      <c r="A384" s="15"/>
      <c r="B384" s="259"/>
      <c r="C384" s="260"/>
      <c r="D384" s="235" t="s">
        <v>194</v>
      </c>
      <c r="E384" s="261" t="s">
        <v>19</v>
      </c>
      <c r="F384" s="262" t="s">
        <v>320</v>
      </c>
      <c r="G384" s="260"/>
      <c r="H384" s="263">
        <v>36.539000000000001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9" t="s">
        <v>194</v>
      </c>
      <c r="AU384" s="269" t="s">
        <v>84</v>
      </c>
      <c r="AV384" s="15" t="s">
        <v>190</v>
      </c>
      <c r="AW384" s="15" t="s">
        <v>36</v>
      </c>
      <c r="AX384" s="15" t="s">
        <v>82</v>
      </c>
      <c r="AY384" s="269" t="s">
        <v>183</v>
      </c>
    </row>
    <row r="385" s="2" customFormat="1" ht="16.5" customHeight="1">
      <c r="A385" s="40"/>
      <c r="B385" s="41"/>
      <c r="C385" s="215" t="s">
        <v>351</v>
      </c>
      <c r="D385" s="215" t="s">
        <v>185</v>
      </c>
      <c r="E385" s="216" t="s">
        <v>3523</v>
      </c>
      <c r="F385" s="217" t="s">
        <v>3524</v>
      </c>
      <c r="G385" s="218" t="s">
        <v>304</v>
      </c>
      <c r="H385" s="219">
        <v>32.700000000000003</v>
      </c>
      <c r="I385" s="220"/>
      <c r="J385" s="221">
        <f>ROUND(I385*H385,2)</f>
        <v>0</v>
      </c>
      <c r="K385" s="217" t="s">
        <v>189</v>
      </c>
      <c r="L385" s="46"/>
      <c r="M385" s="222" t="s">
        <v>19</v>
      </c>
      <c r="N385" s="223" t="s">
        <v>46</v>
      </c>
      <c r="O385" s="86"/>
      <c r="P385" s="224">
        <f>O385*H385</f>
        <v>0</v>
      </c>
      <c r="Q385" s="224">
        <v>0.0026369000000000002</v>
      </c>
      <c r="R385" s="224">
        <f>Q385*H385</f>
        <v>0.086226630000000012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190</v>
      </c>
      <c r="AT385" s="226" t="s">
        <v>185</v>
      </c>
      <c r="AU385" s="226" t="s">
        <v>84</v>
      </c>
      <c r="AY385" s="19" t="s">
        <v>183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82</v>
      </c>
      <c r="BK385" s="227">
        <f>ROUND(I385*H385,2)</f>
        <v>0</v>
      </c>
      <c r="BL385" s="19" t="s">
        <v>190</v>
      </c>
      <c r="BM385" s="226" t="s">
        <v>3525</v>
      </c>
    </row>
    <row r="386" s="2" customFormat="1">
      <c r="A386" s="40"/>
      <c r="B386" s="41"/>
      <c r="C386" s="42"/>
      <c r="D386" s="228" t="s">
        <v>192</v>
      </c>
      <c r="E386" s="42"/>
      <c r="F386" s="229" t="s">
        <v>3526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192</v>
      </c>
      <c r="AU386" s="19" t="s">
        <v>84</v>
      </c>
    </row>
    <row r="387" s="13" customFormat="1">
      <c r="A387" s="13"/>
      <c r="B387" s="233"/>
      <c r="C387" s="234"/>
      <c r="D387" s="235" t="s">
        <v>194</v>
      </c>
      <c r="E387" s="236" t="s">
        <v>19</v>
      </c>
      <c r="F387" s="237" t="s">
        <v>1240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194</v>
      </c>
      <c r="AU387" s="243" t="s">
        <v>84</v>
      </c>
      <c r="AV387" s="13" t="s">
        <v>82</v>
      </c>
      <c r="AW387" s="13" t="s">
        <v>36</v>
      </c>
      <c r="AX387" s="13" t="s">
        <v>75</v>
      </c>
      <c r="AY387" s="243" t="s">
        <v>183</v>
      </c>
    </row>
    <row r="388" s="13" customFormat="1">
      <c r="A388" s="13"/>
      <c r="B388" s="233"/>
      <c r="C388" s="234"/>
      <c r="D388" s="235" t="s">
        <v>194</v>
      </c>
      <c r="E388" s="236" t="s">
        <v>19</v>
      </c>
      <c r="F388" s="237" t="s">
        <v>1241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194</v>
      </c>
      <c r="AU388" s="243" t="s">
        <v>84</v>
      </c>
      <c r="AV388" s="13" t="s">
        <v>82</v>
      </c>
      <c r="AW388" s="13" t="s">
        <v>36</v>
      </c>
      <c r="AX388" s="13" t="s">
        <v>75</v>
      </c>
      <c r="AY388" s="243" t="s">
        <v>183</v>
      </c>
    </row>
    <row r="389" s="14" customFormat="1">
      <c r="A389" s="14"/>
      <c r="B389" s="244"/>
      <c r="C389" s="245"/>
      <c r="D389" s="235" t="s">
        <v>194</v>
      </c>
      <c r="E389" s="246" t="s">
        <v>19</v>
      </c>
      <c r="F389" s="247" t="s">
        <v>3527</v>
      </c>
      <c r="G389" s="245"/>
      <c r="H389" s="248">
        <v>7.7999999999999998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194</v>
      </c>
      <c r="AU389" s="254" t="s">
        <v>84</v>
      </c>
      <c r="AV389" s="14" t="s">
        <v>84</v>
      </c>
      <c r="AW389" s="14" t="s">
        <v>36</v>
      </c>
      <c r="AX389" s="14" t="s">
        <v>75</v>
      </c>
      <c r="AY389" s="254" t="s">
        <v>183</v>
      </c>
    </row>
    <row r="390" s="13" customFormat="1">
      <c r="A390" s="13"/>
      <c r="B390" s="233"/>
      <c r="C390" s="234"/>
      <c r="D390" s="235" t="s">
        <v>194</v>
      </c>
      <c r="E390" s="236" t="s">
        <v>19</v>
      </c>
      <c r="F390" s="237" t="s">
        <v>1208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194</v>
      </c>
      <c r="AU390" s="243" t="s">
        <v>84</v>
      </c>
      <c r="AV390" s="13" t="s">
        <v>82</v>
      </c>
      <c r="AW390" s="13" t="s">
        <v>36</v>
      </c>
      <c r="AX390" s="13" t="s">
        <v>75</v>
      </c>
      <c r="AY390" s="243" t="s">
        <v>183</v>
      </c>
    </row>
    <row r="391" s="13" customFormat="1">
      <c r="A391" s="13"/>
      <c r="B391" s="233"/>
      <c r="C391" s="234"/>
      <c r="D391" s="235" t="s">
        <v>194</v>
      </c>
      <c r="E391" s="236" t="s">
        <v>19</v>
      </c>
      <c r="F391" s="237" t="s">
        <v>1243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194</v>
      </c>
      <c r="AU391" s="243" t="s">
        <v>84</v>
      </c>
      <c r="AV391" s="13" t="s">
        <v>82</v>
      </c>
      <c r="AW391" s="13" t="s">
        <v>36</v>
      </c>
      <c r="AX391" s="13" t="s">
        <v>75</v>
      </c>
      <c r="AY391" s="243" t="s">
        <v>183</v>
      </c>
    </row>
    <row r="392" s="14" customFormat="1">
      <c r="A392" s="14"/>
      <c r="B392" s="244"/>
      <c r="C392" s="245"/>
      <c r="D392" s="235" t="s">
        <v>194</v>
      </c>
      <c r="E392" s="246" t="s">
        <v>19</v>
      </c>
      <c r="F392" s="247" t="s">
        <v>3528</v>
      </c>
      <c r="G392" s="245"/>
      <c r="H392" s="248">
        <v>18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194</v>
      </c>
      <c r="AU392" s="254" t="s">
        <v>84</v>
      </c>
      <c r="AV392" s="14" t="s">
        <v>84</v>
      </c>
      <c r="AW392" s="14" t="s">
        <v>36</v>
      </c>
      <c r="AX392" s="14" t="s">
        <v>75</v>
      </c>
      <c r="AY392" s="254" t="s">
        <v>183</v>
      </c>
    </row>
    <row r="393" s="13" customFormat="1">
      <c r="A393" s="13"/>
      <c r="B393" s="233"/>
      <c r="C393" s="234"/>
      <c r="D393" s="235" t="s">
        <v>194</v>
      </c>
      <c r="E393" s="236" t="s">
        <v>19</v>
      </c>
      <c r="F393" s="237" t="s">
        <v>1245</v>
      </c>
      <c r="G393" s="234"/>
      <c r="H393" s="236" t="s">
        <v>19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194</v>
      </c>
      <c r="AU393" s="243" t="s">
        <v>84</v>
      </c>
      <c r="AV393" s="13" t="s">
        <v>82</v>
      </c>
      <c r="AW393" s="13" t="s">
        <v>36</v>
      </c>
      <c r="AX393" s="13" t="s">
        <v>75</v>
      </c>
      <c r="AY393" s="243" t="s">
        <v>183</v>
      </c>
    </row>
    <row r="394" s="13" customFormat="1">
      <c r="A394" s="13"/>
      <c r="B394" s="233"/>
      <c r="C394" s="234"/>
      <c r="D394" s="235" t="s">
        <v>194</v>
      </c>
      <c r="E394" s="236" t="s">
        <v>19</v>
      </c>
      <c r="F394" s="237" t="s">
        <v>1246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194</v>
      </c>
      <c r="AU394" s="243" t="s">
        <v>84</v>
      </c>
      <c r="AV394" s="13" t="s">
        <v>82</v>
      </c>
      <c r="AW394" s="13" t="s">
        <v>36</v>
      </c>
      <c r="AX394" s="13" t="s">
        <v>75</v>
      </c>
      <c r="AY394" s="243" t="s">
        <v>183</v>
      </c>
    </row>
    <row r="395" s="14" customFormat="1">
      <c r="A395" s="14"/>
      <c r="B395" s="244"/>
      <c r="C395" s="245"/>
      <c r="D395" s="235" t="s">
        <v>194</v>
      </c>
      <c r="E395" s="246" t="s">
        <v>19</v>
      </c>
      <c r="F395" s="247" t="s">
        <v>3529</v>
      </c>
      <c r="G395" s="245"/>
      <c r="H395" s="248">
        <v>6.9000000000000004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194</v>
      </c>
      <c r="AU395" s="254" t="s">
        <v>84</v>
      </c>
      <c r="AV395" s="14" t="s">
        <v>84</v>
      </c>
      <c r="AW395" s="14" t="s">
        <v>36</v>
      </c>
      <c r="AX395" s="14" t="s">
        <v>75</v>
      </c>
      <c r="AY395" s="254" t="s">
        <v>183</v>
      </c>
    </row>
    <row r="396" s="15" customFormat="1">
      <c r="A396" s="15"/>
      <c r="B396" s="259"/>
      <c r="C396" s="260"/>
      <c r="D396" s="235" t="s">
        <v>194</v>
      </c>
      <c r="E396" s="261" t="s">
        <v>19</v>
      </c>
      <c r="F396" s="262" t="s">
        <v>320</v>
      </c>
      <c r="G396" s="260"/>
      <c r="H396" s="263">
        <v>32.700000000000003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9" t="s">
        <v>194</v>
      </c>
      <c r="AU396" s="269" t="s">
        <v>84</v>
      </c>
      <c r="AV396" s="15" t="s">
        <v>190</v>
      </c>
      <c r="AW396" s="15" t="s">
        <v>36</v>
      </c>
      <c r="AX396" s="15" t="s">
        <v>82</v>
      </c>
      <c r="AY396" s="269" t="s">
        <v>183</v>
      </c>
    </row>
    <row r="397" s="2" customFormat="1" ht="16.5" customHeight="1">
      <c r="A397" s="40"/>
      <c r="B397" s="41"/>
      <c r="C397" s="215" t="s">
        <v>409</v>
      </c>
      <c r="D397" s="215" t="s">
        <v>185</v>
      </c>
      <c r="E397" s="216" t="s">
        <v>3530</v>
      </c>
      <c r="F397" s="217" t="s">
        <v>3531</v>
      </c>
      <c r="G397" s="218" t="s">
        <v>304</v>
      </c>
      <c r="H397" s="219">
        <v>32.700000000000003</v>
      </c>
      <c r="I397" s="220"/>
      <c r="J397" s="221">
        <f>ROUND(I397*H397,2)</f>
        <v>0</v>
      </c>
      <c r="K397" s="217" t="s">
        <v>189</v>
      </c>
      <c r="L397" s="46"/>
      <c r="M397" s="222" t="s">
        <v>19</v>
      </c>
      <c r="N397" s="223" t="s">
        <v>46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190</v>
      </c>
      <c r="AT397" s="226" t="s">
        <v>185</v>
      </c>
      <c r="AU397" s="226" t="s">
        <v>84</v>
      </c>
      <c r="AY397" s="19" t="s">
        <v>183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82</v>
      </c>
      <c r="BK397" s="227">
        <f>ROUND(I397*H397,2)</f>
        <v>0</v>
      </c>
      <c r="BL397" s="19" t="s">
        <v>190</v>
      </c>
      <c r="BM397" s="226" t="s">
        <v>3532</v>
      </c>
    </row>
    <row r="398" s="2" customFormat="1">
      <c r="A398" s="40"/>
      <c r="B398" s="41"/>
      <c r="C398" s="42"/>
      <c r="D398" s="228" t="s">
        <v>192</v>
      </c>
      <c r="E398" s="42"/>
      <c r="F398" s="229" t="s">
        <v>3533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192</v>
      </c>
      <c r="AU398" s="19" t="s">
        <v>84</v>
      </c>
    </row>
    <row r="399" s="2" customFormat="1" ht="16.5" customHeight="1">
      <c r="A399" s="40"/>
      <c r="B399" s="41"/>
      <c r="C399" s="215" t="s">
        <v>355</v>
      </c>
      <c r="D399" s="215" t="s">
        <v>185</v>
      </c>
      <c r="E399" s="216" t="s">
        <v>3534</v>
      </c>
      <c r="F399" s="217" t="s">
        <v>3535</v>
      </c>
      <c r="G399" s="218" t="s">
        <v>256</v>
      </c>
      <c r="H399" s="219">
        <v>0.78400000000000003</v>
      </c>
      <c r="I399" s="220"/>
      <c r="J399" s="221">
        <f>ROUND(I399*H399,2)</f>
        <v>0</v>
      </c>
      <c r="K399" s="217" t="s">
        <v>189</v>
      </c>
      <c r="L399" s="46"/>
      <c r="M399" s="222" t="s">
        <v>19</v>
      </c>
      <c r="N399" s="223" t="s">
        <v>46</v>
      </c>
      <c r="O399" s="86"/>
      <c r="P399" s="224">
        <f>O399*H399</f>
        <v>0</v>
      </c>
      <c r="Q399" s="224">
        <v>1.0606207999999999</v>
      </c>
      <c r="R399" s="224">
        <f>Q399*H399</f>
        <v>0.83152670719999999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190</v>
      </c>
      <c r="AT399" s="226" t="s">
        <v>185</v>
      </c>
      <c r="AU399" s="226" t="s">
        <v>84</v>
      </c>
      <c r="AY399" s="19" t="s">
        <v>183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190</v>
      </c>
      <c r="BM399" s="226" t="s">
        <v>3536</v>
      </c>
    </row>
    <row r="400" s="2" customFormat="1">
      <c r="A400" s="40"/>
      <c r="B400" s="41"/>
      <c r="C400" s="42"/>
      <c r="D400" s="228" t="s">
        <v>192</v>
      </c>
      <c r="E400" s="42"/>
      <c r="F400" s="229" t="s">
        <v>3537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192</v>
      </c>
      <c r="AU400" s="19" t="s">
        <v>84</v>
      </c>
    </row>
    <row r="401" s="13" customFormat="1">
      <c r="A401" s="13"/>
      <c r="B401" s="233"/>
      <c r="C401" s="234"/>
      <c r="D401" s="235" t="s">
        <v>194</v>
      </c>
      <c r="E401" s="236" t="s">
        <v>19</v>
      </c>
      <c r="F401" s="237" t="s">
        <v>3456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194</v>
      </c>
      <c r="AU401" s="243" t="s">
        <v>84</v>
      </c>
      <c r="AV401" s="13" t="s">
        <v>82</v>
      </c>
      <c r="AW401" s="13" t="s">
        <v>36</v>
      </c>
      <c r="AX401" s="13" t="s">
        <v>75</v>
      </c>
      <c r="AY401" s="243" t="s">
        <v>183</v>
      </c>
    </row>
    <row r="402" s="13" customFormat="1">
      <c r="A402" s="13"/>
      <c r="B402" s="233"/>
      <c r="C402" s="234"/>
      <c r="D402" s="235" t="s">
        <v>194</v>
      </c>
      <c r="E402" s="236" t="s">
        <v>19</v>
      </c>
      <c r="F402" s="237" t="s">
        <v>1240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194</v>
      </c>
      <c r="AU402" s="243" t="s">
        <v>84</v>
      </c>
      <c r="AV402" s="13" t="s">
        <v>82</v>
      </c>
      <c r="AW402" s="13" t="s">
        <v>36</v>
      </c>
      <c r="AX402" s="13" t="s">
        <v>75</v>
      </c>
      <c r="AY402" s="243" t="s">
        <v>183</v>
      </c>
    </row>
    <row r="403" s="13" customFormat="1">
      <c r="A403" s="13"/>
      <c r="B403" s="233"/>
      <c r="C403" s="234"/>
      <c r="D403" s="235" t="s">
        <v>194</v>
      </c>
      <c r="E403" s="236" t="s">
        <v>19</v>
      </c>
      <c r="F403" s="237" t="s">
        <v>1241</v>
      </c>
      <c r="G403" s="234"/>
      <c r="H403" s="236" t="s">
        <v>19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194</v>
      </c>
      <c r="AU403" s="243" t="s">
        <v>84</v>
      </c>
      <c r="AV403" s="13" t="s">
        <v>82</v>
      </c>
      <c r="AW403" s="13" t="s">
        <v>36</v>
      </c>
      <c r="AX403" s="13" t="s">
        <v>75</v>
      </c>
      <c r="AY403" s="243" t="s">
        <v>183</v>
      </c>
    </row>
    <row r="404" s="14" customFormat="1">
      <c r="A404" s="14"/>
      <c r="B404" s="244"/>
      <c r="C404" s="245"/>
      <c r="D404" s="235" t="s">
        <v>194</v>
      </c>
      <c r="E404" s="246" t="s">
        <v>19</v>
      </c>
      <c r="F404" s="247" t="s">
        <v>3538</v>
      </c>
      <c r="G404" s="245"/>
      <c r="H404" s="248">
        <v>0.17999999999999999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194</v>
      </c>
      <c r="AU404" s="254" t="s">
        <v>84</v>
      </c>
      <c r="AV404" s="14" t="s">
        <v>84</v>
      </c>
      <c r="AW404" s="14" t="s">
        <v>36</v>
      </c>
      <c r="AX404" s="14" t="s">
        <v>75</v>
      </c>
      <c r="AY404" s="254" t="s">
        <v>183</v>
      </c>
    </row>
    <row r="405" s="13" customFormat="1">
      <c r="A405" s="13"/>
      <c r="B405" s="233"/>
      <c r="C405" s="234"/>
      <c r="D405" s="235" t="s">
        <v>194</v>
      </c>
      <c r="E405" s="236" t="s">
        <v>19</v>
      </c>
      <c r="F405" s="237" t="s">
        <v>1208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194</v>
      </c>
      <c r="AU405" s="243" t="s">
        <v>84</v>
      </c>
      <c r="AV405" s="13" t="s">
        <v>82</v>
      </c>
      <c r="AW405" s="13" t="s">
        <v>36</v>
      </c>
      <c r="AX405" s="13" t="s">
        <v>75</v>
      </c>
      <c r="AY405" s="243" t="s">
        <v>183</v>
      </c>
    </row>
    <row r="406" s="13" customFormat="1">
      <c r="A406" s="13"/>
      <c r="B406" s="233"/>
      <c r="C406" s="234"/>
      <c r="D406" s="235" t="s">
        <v>194</v>
      </c>
      <c r="E406" s="236" t="s">
        <v>19</v>
      </c>
      <c r="F406" s="237" t="s">
        <v>1243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194</v>
      </c>
      <c r="AU406" s="243" t="s">
        <v>84</v>
      </c>
      <c r="AV406" s="13" t="s">
        <v>82</v>
      </c>
      <c r="AW406" s="13" t="s">
        <v>36</v>
      </c>
      <c r="AX406" s="13" t="s">
        <v>75</v>
      </c>
      <c r="AY406" s="243" t="s">
        <v>183</v>
      </c>
    </row>
    <row r="407" s="14" customFormat="1">
      <c r="A407" s="14"/>
      <c r="B407" s="244"/>
      <c r="C407" s="245"/>
      <c r="D407" s="235" t="s">
        <v>194</v>
      </c>
      <c r="E407" s="246" t="s">
        <v>19</v>
      </c>
      <c r="F407" s="247" t="s">
        <v>3539</v>
      </c>
      <c r="G407" s="245"/>
      <c r="H407" s="248">
        <v>0.42799999999999999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194</v>
      </c>
      <c r="AU407" s="254" t="s">
        <v>84</v>
      </c>
      <c r="AV407" s="14" t="s">
        <v>84</v>
      </c>
      <c r="AW407" s="14" t="s">
        <v>36</v>
      </c>
      <c r="AX407" s="14" t="s">
        <v>75</v>
      </c>
      <c r="AY407" s="254" t="s">
        <v>183</v>
      </c>
    </row>
    <row r="408" s="13" customFormat="1">
      <c r="A408" s="13"/>
      <c r="B408" s="233"/>
      <c r="C408" s="234"/>
      <c r="D408" s="235" t="s">
        <v>194</v>
      </c>
      <c r="E408" s="236" t="s">
        <v>19</v>
      </c>
      <c r="F408" s="237" t="s">
        <v>1245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194</v>
      </c>
      <c r="AU408" s="243" t="s">
        <v>84</v>
      </c>
      <c r="AV408" s="13" t="s">
        <v>82</v>
      </c>
      <c r="AW408" s="13" t="s">
        <v>36</v>
      </c>
      <c r="AX408" s="13" t="s">
        <v>75</v>
      </c>
      <c r="AY408" s="243" t="s">
        <v>183</v>
      </c>
    </row>
    <row r="409" s="13" customFormat="1">
      <c r="A409" s="13"/>
      <c r="B409" s="233"/>
      <c r="C409" s="234"/>
      <c r="D409" s="235" t="s">
        <v>194</v>
      </c>
      <c r="E409" s="236" t="s">
        <v>19</v>
      </c>
      <c r="F409" s="237" t="s">
        <v>1246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194</v>
      </c>
      <c r="AU409" s="243" t="s">
        <v>84</v>
      </c>
      <c r="AV409" s="13" t="s">
        <v>82</v>
      </c>
      <c r="AW409" s="13" t="s">
        <v>36</v>
      </c>
      <c r="AX409" s="13" t="s">
        <v>75</v>
      </c>
      <c r="AY409" s="243" t="s">
        <v>183</v>
      </c>
    </row>
    <row r="410" s="14" customFormat="1">
      <c r="A410" s="14"/>
      <c r="B410" s="244"/>
      <c r="C410" s="245"/>
      <c r="D410" s="235" t="s">
        <v>194</v>
      </c>
      <c r="E410" s="246" t="s">
        <v>19</v>
      </c>
      <c r="F410" s="247" t="s">
        <v>3540</v>
      </c>
      <c r="G410" s="245"/>
      <c r="H410" s="248">
        <v>0.17599999999999999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194</v>
      </c>
      <c r="AU410" s="254" t="s">
        <v>84</v>
      </c>
      <c r="AV410" s="14" t="s">
        <v>84</v>
      </c>
      <c r="AW410" s="14" t="s">
        <v>36</v>
      </c>
      <c r="AX410" s="14" t="s">
        <v>75</v>
      </c>
      <c r="AY410" s="254" t="s">
        <v>183</v>
      </c>
    </row>
    <row r="411" s="15" customFormat="1">
      <c r="A411" s="15"/>
      <c r="B411" s="259"/>
      <c r="C411" s="260"/>
      <c r="D411" s="235" t="s">
        <v>194</v>
      </c>
      <c r="E411" s="261" t="s">
        <v>19</v>
      </c>
      <c r="F411" s="262" t="s">
        <v>320</v>
      </c>
      <c r="G411" s="260"/>
      <c r="H411" s="263">
        <v>0.78400000000000003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9" t="s">
        <v>194</v>
      </c>
      <c r="AU411" s="269" t="s">
        <v>84</v>
      </c>
      <c r="AV411" s="15" t="s">
        <v>190</v>
      </c>
      <c r="AW411" s="15" t="s">
        <v>36</v>
      </c>
      <c r="AX411" s="15" t="s">
        <v>82</v>
      </c>
      <c r="AY411" s="269" t="s">
        <v>183</v>
      </c>
    </row>
    <row r="412" s="2" customFormat="1" ht="16.5" customHeight="1">
      <c r="A412" s="40"/>
      <c r="B412" s="41"/>
      <c r="C412" s="215" t="s">
        <v>419</v>
      </c>
      <c r="D412" s="215" t="s">
        <v>185</v>
      </c>
      <c r="E412" s="216" t="s">
        <v>3534</v>
      </c>
      <c r="F412" s="217" t="s">
        <v>3535</v>
      </c>
      <c r="G412" s="218" t="s">
        <v>256</v>
      </c>
      <c r="H412" s="219">
        <v>3.3300000000000001</v>
      </c>
      <c r="I412" s="220"/>
      <c r="J412" s="221">
        <f>ROUND(I412*H412,2)</f>
        <v>0</v>
      </c>
      <c r="K412" s="217" t="s">
        <v>189</v>
      </c>
      <c r="L412" s="46"/>
      <c r="M412" s="222" t="s">
        <v>19</v>
      </c>
      <c r="N412" s="223" t="s">
        <v>46</v>
      </c>
      <c r="O412" s="86"/>
      <c r="P412" s="224">
        <f>O412*H412</f>
        <v>0</v>
      </c>
      <c r="Q412" s="224">
        <v>1.0606207999999999</v>
      </c>
      <c r="R412" s="224">
        <f>Q412*H412</f>
        <v>3.5318672639999997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190</v>
      </c>
      <c r="AT412" s="226" t="s">
        <v>185</v>
      </c>
      <c r="AU412" s="226" t="s">
        <v>84</v>
      </c>
      <c r="AY412" s="19" t="s">
        <v>183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190</v>
      </c>
      <c r="BM412" s="226" t="s">
        <v>3541</v>
      </c>
    </row>
    <row r="413" s="2" customFormat="1">
      <c r="A413" s="40"/>
      <c r="B413" s="41"/>
      <c r="C413" s="42"/>
      <c r="D413" s="228" t="s">
        <v>192</v>
      </c>
      <c r="E413" s="42"/>
      <c r="F413" s="229" t="s">
        <v>3537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192</v>
      </c>
      <c r="AU413" s="19" t="s">
        <v>84</v>
      </c>
    </row>
    <row r="414" s="2" customFormat="1">
      <c r="A414" s="40"/>
      <c r="B414" s="41"/>
      <c r="C414" s="42"/>
      <c r="D414" s="235" t="s">
        <v>274</v>
      </c>
      <c r="E414" s="42"/>
      <c r="F414" s="255" t="s">
        <v>3498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274</v>
      </c>
      <c r="AU414" s="19" t="s">
        <v>84</v>
      </c>
    </row>
    <row r="415" s="13" customFormat="1">
      <c r="A415" s="13"/>
      <c r="B415" s="233"/>
      <c r="C415" s="234"/>
      <c r="D415" s="235" t="s">
        <v>194</v>
      </c>
      <c r="E415" s="236" t="s">
        <v>19</v>
      </c>
      <c r="F415" s="237" t="s">
        <v>3456</v>
      </c>
      <c r="G415" s="234"/>
      <c r="H415" s="236" t="s">
        <v>19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194</v>
      </c>
      <c r="AU415" s="243" t="s">
        <v>84</v>
      </c>
      <c r="AV415" s="13" t="s">
        <v>82</v>
      </c>
      <c r="AW415" s="13" t="s">
        <v>36</v>
      </c>
      <c r="AX415" s="13" t="s">
        <v>75</v>
      </c>
      <c r="AY415" s="243" t="s">
        <v>183</v>
      </c>
    </row>
    <row r="416" s="13" customFormat="1">
      <c r="A416" s="13"/>
      <c r="B416" s="233"/>
      <c r="C416" s="234"/>
      <c r="D416" s="235" t="s">
        <v>194</v>
      </c>
      <c r="E416" s="236" t="s">
        <v>19</v>
      </c>
      <c r="F416" s="237" t="s">
        <v>1248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194</v>
      </c>
      <c r="AU416" s="243" t="s">
        <v>84</v>
      </c>
      <c r="AV416" s="13" t="s">
        <v>82</v>
      </c>
      <c r="AW416" s="13" t="s">
        <v>36</v>
      </c>
      <c r="AX416" s="13" t="s">
        <v>75</v>
      </c>
      <c r="AY416" s="243" t="s">
        <v>183</v>
      </c>
    </row>
    <row r="417" s="14" customFormat="1">
      <c r="A417" s="14"/>
      <c r="B417" s="244"/>
      <c r="C417" s="245"/>
      <c r="D417" s="235" t="s">
        <v>194</v>
      </c>
      <c r="E417" s="246" t="s">
        <v>19</v>
      </c>
      <c r="F417" s="247" t="s">
        <v>3542</v>
      </c>
      <c r="G417" s="245"/>
      <c r="H417" s="248">
        <v>3.3300000000000001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194</v>
      </c>
      <c r="AU417" s="254" t="s">
        <v>84</v>
      </c>
      <c r="AV417" s="14" t="s">
        <v>84</v>
      </c>
      <c r="AW417" s="14" t="s">
        <v>36</v>
      </c>
      <c r="AX417" s="14" t="s">
        <v>82</v>
      </c>
      <c r="AY417" s="254" t="s">
        <v>183</v>
      </c>
    </row>
    <row r="418" s="2" customFormat="1" ht="24.15" customHeight="1">
      <c r="A418" s="40"/>
      <c r="B418" s="41"/>
      <c r="C418" s="215" t="s">
        <v>361</v>
      </c>
      <c r="D418" s="215" t="s">
        <v>185</v>
      </c>
      <c r="E418" s="216" t="s">
        <v>3543</v>
      </c>
      <c r="F418" s="217" t="s">
        <v>3544</v>
      </c>
      <c r="G418" s="218" t="s">
        <v>188</v>
      </c>
      <c r="H418" s="219">
        <v>8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46</v>
      </c>
      <c r="O418" s="86"/>
      <c r="P418" s="224">
        <f>O418*H418</f>
        <v>0</v>
      </c>
      <c r="Q418" s="224">
        <v>1.2</v>
      </c>
      <c r="R418" s="224">
        <f>Q418*H418</f>
        <v>9.5999999999999996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190</v>
      </c>
      <c r="AT418" s="226" t="s">
        <v>185</v>
      </c>
      <c r="AU418" s="226" t="s">
        <v>84</v>
      </c>
      <c r="AY418" s="19" t="s">
        <v>183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82</v>
      </c>
      <c r="BK418" s="227">
        <f>ROUND(I418*H418,2)</f>
        <v>0</v>
      </c>
      <c r="BL418" s="19" t="s">
        <v>190</v>
      </c>
      <c r="BM418" s="226" t="s">
        <v>3545</v>
      </c>
    </row>
    <row r="419" s="2" customFormat="1" ht="16.5" customHeight="1">
      <c r="A419" s="40"/>
      <c r="B419" s="41"/>
      <c r="C419" s="215" t="s">
        <v>430</v>
      </c>
      <c r="D419" s="215" t="s">
        <v>185</v>
      </c>
      <c r="E419" s="216" t="s">
        <v>3546</v>
      </c>
      <c r="F419" s="217" t="s">
        <v>3547</v>
      </c>
      <c r="G419" s="218" t="s">
        <v>188</v>
      </c>
      <c r="H419" s="219">
        <v>1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46</v>
      </c>
      <c r="O419" s="86"/>
      <c r="P419" s="224">
        <f>O419*H419</f>
        <v>0</v>
      </c>
      <c r="Q419" s="224">
        <v>1.2</v>
      </c>
      <c r="R419" s="224">
        <f>Q419*H419</f>
        <v>1.2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190</v>
      </c>
      <c r="AT419" s="226" t="s">
        <v>185</v>
      </c>
      <c r="AU419" s="226" t="s">
        <v>84</v>
      </c>
      <c r="AY419" s="19" t="s">
        <v>183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82</v>
      </c>
      <c r="BK419" s="227">
        <f>ROUND(I419*H419,2)</f>
        <v>0</v>
      </c>
      <c r="BL419" s="19" t="s">
        <v>190</v>
      </c>
      <c r="BM419" s="226" t="s">
        <v>3548</v>
      </c>
    </row>
    <row r="420" s="2" customFormat="1" ht="21.75" customHeight="1">
      <c r="A420" s="40"/>
      <c r="B420" s="41"/>
      <c r="C420" s="215" t="s">
        <v>365</v>
      </c>
      <c r="D420" s="215" t="s">
        <v>185</v>
      </c>
      <c r="E420" s="216" t="s">
        <v>3549</v>
      </c>
      <c r="F420" s="217" t="s">
        <v>3550</v>
      </c>
      <c r="G420" s="218" t="s">
        <v>188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46</v>
      </c>
      <c r="O420" s="86"/>
      <c r="P420" s="224">
        <f>O420*H420</f>
        <v>0</v>
      </c>
      <c r="Q420" s="224">
        <v>1.3999999999999999</v>
      </c>
      <c r="R420" s="224">
        <f>Q420*H420</f>
        <v>2.7999999999999998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190</v>
      </c>
      <c r="AT420" s="226" t="s">
        <v>185</v>
      </c>
      <c r="AU420" s="226" t="s">
        <v>84</v>
      </c>
      <c r="AY420" s="19" t="s">
        <v>183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82</v>
      </c>
      <c r="BK420" s="227">
        <f>ROUND(I420*H420,2)</f>
        <v>0</v>
      </c>
      <c r="BL420" s="19" t="s">
        <v>190</v>
      </c>
      <c r="BM420" s="226" t="s">
        <v>3551</v>
      </c>
    </row>
    <row r="421" s="2" customFormat="1" ht="24.15" customHeight="1">
      <c r="A421" s="40"/>
      <c r="B421" s="41"/>
      <c r="C421" s="215" t="s">
        <v>443</v>
      </c>
      <c r="D421" s="215" t="s">
        <v>185</v>
      </c>
      <c r="E421" s="216" t="s">
        <v>3552</v>
      </c>
      <c r="F421" s="217" t="s">
        <v>3553</v>
      </c>
      <c r="G421" s="218" t="s">
        <v>188</v>
      </c>
      <c r="H421" s="219">
        <v>11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46</v>
      </c>
      <c r="O421" s="86"/>
      <c r="P421" s="224">
        <f>O421*H421</f>
        <v>0</v>
      </c>
      <c r="Q421" s="224">
        <v>0.80000000000000004</v>
      </c>
      <c r="R421" s="224">
        <f>Q421*H421</f>
        <v>8.8000000000000007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190</v>
      </c>
      <c r="AT421" s="226" t="s">
        <v>185</v>
      </c>
      <c r="AU421" s="226" t="s">
        <v>84</v>
      </c>
      <c r="AY421" s="19" t="s">
        <v>183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82</v>
      </c>
      <c r="BK421" s="227">
        <f>ROUND(I421*H421,2)</f>
        <v>0</v>
      </c>
      <c r="BL421" s="19" t="s">
        <v>190</v>
      </c>
      <c r="BM421" s="226" t="s">
        <v>3554</v>
      </c>
    </row>
    <row r="422" s="12" customFormat="1" ht="22.8" customHeight="1">
      <c r="A422" s="12"/>
      <c r="B422" s="199"/>
      <c r="C422" s="200"/>
      <c r="D422" s="201" t="s">
        <v>74</v>
      </c>
      <c r="E422" s="213" t="s">
        <v>114</v>
      </c>
      <c r="F422" s="213" t="s">
        <v>745</v>
      </c>
      <c r="G422" s="200"/>
      <c r="H422" s="200"/>
      <c r="I422" s="203"/>
      <c r="J422" s="214">
        <f>BK422</f>
        <v>0</v>
      </c>
      <c r="K422" s="200"/>
      <c r="L422" s="205"/>
      <c r="M422" s="206"/>
      <c r="N422" s="207"/>
      <c r="O422" s="207"/>
      <c r="P422" s="208">
        <f>SUM(P423:P461)</f>
        <v>0</v>
      </c>
      <c r="Q422" s="207"/>
      <c r="R422" s="208">
        <f>SUM(R423:R461)</f>
        <v>14.791621466000001</v>
      </c>
      <c r="S422" s="207"/>
      <c r="T422" s="209">
        <f>SUM(T423:T461)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0" t="s">
        <v>82</v>
      </c>
      <c r="AT422" s="211" t="s">
        <v>74</v>
      </c>
      <c r="AU422" s="211" t="s">
        <v>82</v>
      </c>
      <c r="AY422" s="210" t="s">
        <v>183</v>
      </c>
      <c r="BK422" s="212">
        <f>SUM(BK423:BK461)</f>
        <v>0</v>
      </c>
    </row>
    <row r="423" s="2" customFormat="1" ht="24.15" customHeight="1">
      <c r="A423" s="40"/>
      <c r="B423" s="41"/>
      <c r="C423" s="215" t="s">
        <v>370</v>
      </c>
      <c r="D423" s="215" t="s">
        <v>185</v>
      </c>
      <c r="E423" s="216" t="s">
        <v>3555</v>
      </c>
      <c r="F423" s="217" t="s">
        <v>3556</v>
      </c>
      <c r="G423" s="218" t="s">
        <v>304</v>
      </c>
      <c r="H423" s="219">
        <v>15.9</v>
      </c>
      <c r="I423" s="220"/>
      <c r="J423" s="221">
        <f>ROUND(I423*H423,2)</f>
        <v>0</v>
      </c>
      <c r="K423" s="217" t="s">
        <v>189</v>
      </c>
      <c r="L423" s="46"/>
      <c r="M423" s="222" t="s">
        <v>19</v>
      </c>
      <c r="N423" s="223" t="s">
        <v>46</v>
      </c>
      <c r="O423" s="86"/>
      <c r="P423" s="224">
        <f>O423*H423</f>
        <v>0</v>
      </c>
      <c r="Q423" s="224">
        <v>0.73403773999999999</v>
      </c>
      <c r="R423" s="224">
        <f>Q423*H423</f>
        <v>11.671200066000001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190</v>
      </c>
      <c r="AT423" s="226" t="s">
        <v>185</v>
      </c>
      <c r="AU423" s="226" t="s">
        <v>84</v>
      </c>
      <c r="AY423" s="19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82</v>
      </c>
      <c r="BK423" s="227">
        <f>ROUND(I423*H423,2)</f>
        <v>0</v>
      </c>
      <c r="BL423" s="19" t="s">
        <v>190</v>
      </c>
      <c r="BM423" s="226" t="s">
        <v>3557</v>
      </c>
    </row>
    <row r="424" s="2" customFormat="1">
      <c r="A424" s="40"/>
      <c r="B424" s="41"/>
      <c r="C424" s="42"/>
      <c r="D424" s="228" t="s">
        <v>192</v>
      </c>
      <c r="E424" s="42"/>
      <c r="F424" s="229" t="s">
        <v>3558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192</v>
      </c>
      <c r="AU424" s="19" t="s">
        <v>84</v>
      </c>
    </row>
    <row r="425" s="13" customFormat="1">
      <c r="A425" s="13"/>
      <c r="B425" s="233"/>
      <c r="C425" s="234"/>
      <c r="D425" s="235" t="s">
        <v>194</v>
      </c>
      <c r="E425" s="236" t="s">
        <v>19</v>
      </c>
      <c r="F425" s="237" t="s">
        <v>3559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194</v>
      </c>
      <c r="AU425" s="243" t="s">
        <v>84</v>
      </c>
      <c r="AV425" s="13" t="s">
        <v>82</v>
      </c>
      <c r="AW425" s="13" t="s">
        <v>36</v>
      </c>
      <c r="AX425" s="13" t="s">
        <v>75</v>
      </c>
      <c r="AY425" s="243" t="s">
        <v>183</v>
      </c>
    </row>
    <row r="426" s="13" customFormat="1">
      <c r="A426" s="13"/>
      <c r="B426" s="233"/>
      <c r="C426" s="234"/>
      <c r="D426" s="235" t="s">
        <v>194</v>
      </c>
      <c r="E426" s="236" t="s">
        <v>19</v>
      </c>
      <c r="F426" s="237" t="s">
        <v>3560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194</v>
      </c>
      <c r="AU426" s="243" t="s">
        <v>84</v>
      </c>
      <c r="AV426" s="13" t="s">
        <v>82</v>
      </c>
      <c r="AW426" s="13" t="s">
        <v>36</v>
      </c>
      <c r="AX426" s="13" t="s">
        <v>75</v>
      </c>
      <c r="AY426" s="243" t="s">
        <v>183</v>
      </c>
    </row>
    <row r="427" s="13" customFormat="1">
      <c r="A427" s="13"/>
      <c r="B427" s="233"/>
      <c r="C427" s="234"/>
      <c r="D427" s="235" t="s">
        <v>194</v>
      </c>
      <c r="E427" s="236" t="s">
        <v>19</v>
      </c>
      <c r="F427" s="237" t="s">
        <v>3561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194</v>
      </c>
      <c r="AU427" s="243" t="s">
        <v>84</v>
      </c>
      <c r="AV427" s="13" t="s">
        <v>82</v>
      </c>
      <c r="AW427" s="13" t="s">
        <v>36</v>
      </c>
      <c r="AX427" s="13" t="s">
        <v>75</v>
      </c>
      <c r="AY427" s="243" t="s">
        <v>183</v>
      </c>
    </row>
    <row r="428" s="14" customFormat="1">
      <c r="A428" s="14"/>
      <c r="B428" s="244"/>
      <c r="C428" s="245"/>
      <c r="D428" s="235" t="s">
        <v>194</v>
      </c>
      <c r="E428" s="246" t="s">
        <v>19</v>
      </c>
      <c r="F428" s="247" t="s">
        <v>3562</v>
      </c>
      <c r="G428" s="245"/>
      <c r="H428" s="248">
        <v>15.9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194</v>
      </c>
      <c r="AU428" s="254" t="s">
        <v>84</v>
      </c>
      <c r="AV428" s="14" t="s">
        <v>84</v>
      </c>
      <c r="AW428" s="14" t="s">
        <v>36</v>
      </c>
      <c r="AX428" s="14" t="s">
        <v>75</v>
      </c>
      <c r="AY428" s="254" t="s">
        <v>183</v>
      </c>
    </row>
    <row r="429" s="15" customFormat="1">
      <c r="A429" s="15"/>
      <c r="B429" s="259"/>
      <c r="C429" s="260"/>
      <c r="D429" s="235" t="s">
        <v>194</v>
      </c>
      <c r="E429" s="261" t="s">
        <v>19</v>
      </c>
      <c r="F429" s="262" t="s">
        <v>320</v>
      </c>
      <c r="G429" s="260"/>
      <c r="H429" s="263">
        <v>15.9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9" t="s">
        <v>194</v>
      </c>
      <c r="AU429" s="269" t="s">
        <v>84</v>
      </c>
      <c r="AV429" s="15" t="s">
        <v>190</v>
      </c>
      <c r="AW429" s="15" t="s">
        <v>36</v>
      </c>
      <c r="AX429" s="15" t="s">
        <v>82</v>
      </c>
      <c r="AY429" s="269" t="s">
        <v>183</v>
      </c>
    </row>
    <row r="430" s="2" customFormat="1" ht="24.15" customHeight="1">
      <c r="A430" s="40"/>
      <c r="B430" s="41"/>
      <c r="C430" s="215" t="s">
        <v>456</v>
      </c>
      <c r="D430" s="215" t="s">
        <v>185</v>
      </c>
      <c r="E430" s="216" t="s">
        <v>3563</v>
      </c>
      <c r="F430" s="217" t="s">
        <v>3564</v>
      </c>
      <c r="G430" s="218" t="s">
        <v>256</v>
      </c>
      <c r="H430" s="219">
        <v>0.42899999999999999</v>
      </c>
      <c r="I430" s="220"/>
      <c r="J430" s="221">
        <f>ROUND(I430*H430,2)</f>
        <v>0</v>
      </c>
      <c r="K430" s="217" t="s">
        <v>189</v>
      </c>
      <c r="L430" s="46"/>
      <c r="M430" s="222" t="s">
        <v>19</v>
      </c>
      <c r="N430" s="223" t="s">
        <v>46</v>
      </c>
      <c r="O430" s="86"/>
      <c r="P430" s="224">
        <f>O430*H430</f>
        <v>0</v>
      </c>
      <c r="Q430" s="224">
        <v>1.0492218</v>
      </c>
      <c r="R430" s="224">
        <f>Q430*H430</f>
        <v>0.45011615220000001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190</v>
      </c>
      <c r="AT430" s="226" t="s">
        <v>185</v>
      </c>
      <c r="AU430" s="226" t="s">
        <v>84</v>
      </c>
      <c r="AY430" s="19" t="s">
        <v>183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82</v>
      </c>
      <c r="BK430" s="227">
        <f>ROUND(I430*H430,2)</f>
        <v>0</v>
      </c>
      <c r="BL430" s="19" t="s">
        <v>190</v>
      </c>
      <c r="BM430" s="226" t="s">
        <v>3565</v>
      </c>
    </row>
    <row r="431" s="2" customFormat="1">
      <c r="A431" s="40"/>
      <c r="B431" s="41"/>
      <c r="C431" s="42"/>
      <c r="D431" s="228" t="s">
        <v>192</v>
      </c>
      <c r="E431" s="42"/>
      <c r="F431" s="229" t="s">
        <v>3566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192</v>
      </c>
      <c r="AU431" s="19" t="s">
        <v>84</v>
      </c>
    </row>
    <row r="432" s="13" customFormat="1">
      <c r="A432" s="13"/>
      <c r="B432" s="233"/>
      <c r="C432" s="234"/>
      <c r="D432" s="235" t="s">
        <v>194</v>
      </c>
      <c r="E432" s="236" t="s">
        <v>19</v>
      </c>
      <c r="F432" s="237" t="s">
        <v>3456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194</v>
      </c>
      <c r="AU432" s="243" t="s">
        <v>84</v>
      </c>
      <c r="AV432" s="13" t="s">
        <v>82</v>
      </c>
      <c r="AW432" s="13" t="s">
        <v>36</v>
      </c>
      <c r="AX432" s="13" t="s">
        <v>75</v>
      </c>
      <c r="AY432" s="243" t="s">
        <v>183</v>
      </c>
    </row>
    <row r="433" s="13" customFormat="1">
      <c r="A433" s="13"/>
      <c r="B433" s="233"/>
      <c r="C433" s="234"/>
      <c r="D433" s="235" t="s">
        <v>194</v>
      </c>
      <c r="E433" s="236" t="s">
        <v>19</v>
      </c>
      <c r="F433" s="237" t="s">
        <v>3559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194</v>
      </c>
      <c r="AU433" s="243" t="s">
        <v>84</v>
      </c>
      <c r="AV433" s="13" t="s">
        <v>82</v>
      </c>
      <c r="AW433" s="13" t="s">
        <v>36</v>
      </c>
      <c r="AX433" s="13" t="s">
        <v>75</v>
      </c>
      <c r="AY433" s="243" t="s">
        <v>183</v>
      </c>
    </row>
    <row r="434" s="13" customFormat="1">
      <c r="A434" s="13"/>
      <c r="B434" s="233"/>
      <c r="C434" s="234"/>
      <c r="D434" s="235" t="s">
        <v>194</v>
      </c>
      <c r="E434" s="236" t="s">
        <v>19</v>
      </c>
      <c r="F434" s="237" t="s">
        <v>3560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194</v>
      </c>
      <c r="AU434" s="243" t="s">
        <v>84</v>
      </c>
      <c r="AV434" s="13" t="s">
        <v>82</v>
      </c>
      <c r="AW434" s="13" t="s">
        <v>36</v>
      </c>
      <c r="AX434" s="13" t="s">
        <v>75</v>
      </c>
      <c r="AY434" s="243" t="s">
        <v>183</v>
      </c>
    </row>
    <row r="435" s="13" customFormat="1">
      <c r="A435" s="13"/>
      <c r="B435" s="233"/>
      <c r="C435" s="234"/>
      <c r="D435" s="235" t="s">
        <v>194</v>
      </c>
      <c r="E435" s="236" t="s">
        <v>19</v>
      </c>
      <c r="F435" s="237" t="s">
        <v>3561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194</v>
      </c>
      <c r="AU435" s="243" t="s">
        <v>84</v>
      </c>
      <c r="AV435" s="13" t="s">
        <v>82</v>
      </c>
      <c r="AW435" s="13" t="s">
        <v>36</v>
      </c>
      <c r="AX435" s="13" t="s">
        <v>75</v>
      </c>
      <c r="AY435" s="243" t="s">
        <v>183</v>
      </c>
    </row>
    <row r="436" s="14" customFormat="1">
      <c r="A436" s="14"/>
      <c r="B436" s="244"/>
      <c r="C436" s="245"/>
      <c r="D436" s="235" t="s">
        <v>194</v>
      </c>
      <c r="E436" s="246" t="s">
        <v>19</v>
      </c>
      <c r="F436" s="247" t="s">
        <v>3567</v>
      </c>
      <c r="G436" s="245"/>
      <c r="H436" s="248">
        <v>0.42899999999999999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194</v>
      </c>
      <c r="AU436" s="254" t="s">
        <v>84</v>
      </c>
      <c r="AV436" s="14" t="s">
        <v>84</v>
      </c>
      <c r="AW436" s="14" t="s">
        <v>36</v>
      </c>
      <c r="AX436" s="14" t="s">
        <v>75</v>
      </c>
      <c r="AY436" s="254" t="s">
        <v>183</v>
      </c>
    </row>
    <row r="437" s="15" customFormat="1">
      <c r="A437" s="15"/>
      <c r="B437" s="259"/>
      <c r="C437" s="260"/>
      <c r="D437" s="235" t="s">
        <v>194</v>
      </c>
      <c r="E437" s="261" t="s">
        <v>19</v>
      </c>
      <c r="F437" s="262" t="s">
        <v>320</v>
      </c>
      <c r="G437" s="260"/>
      <c r="H437" s="263">
        <v>0.42899999999999999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9" t="s">
        <v>194</v>
      </c>
      <c r="AU437" s="269" t="s">
        <v>84</v>
      </c>
      <c r="AV437" s="15" t="s">
        <v>190</v>
      </c>
      <c r="AW437" s="15" t="s">
        <v>36</v>
      </c>
      <c r="AX437" s="15" t="s">
        <v>82</v>
      </c>
      <c r="AY437" s="269" t="s">
        <v>183</v>
      </c>
    </row>
    <row r="438" s="2" customFormat="1" ht="24.15" customHeight="1">
      <c r="A438" s="40"/>
      <c r="B438" s="41"/>
      <c r="C438" s="215" t="s">
        <v>376</v>
      </c>
      <c r="D438" s="215" t="s">
        <v>185</v>
      </c>
      <c r="E438" s="216" t="s">
        <v>3568</v>
      </c>
      <c r="F438" s="217" t="s">
        <v>3569</v>
      </c>
      <c r="G438" s="218" t="s">
        <v>229</v>
      </c>
      <c r="H438" s="219">
        <v>1.0169999999999999</v>
      </c>
      <c r="I438" s="220"/>
      <c r="J438" s="221">
        <f>ROUND(I438*H438,2)</f>
        <v>0</v>
      </c>
      <c r="K438" s="217" t="s">
        <v>189</v>
      </c>
      <c r="L438" s="46"/>
      <c r="M438" s="222" t="s">
        <v>19</v>
      </c>
      <c r="N438" s="223" t="s">
        <v>46</v>
      </c>
      <c r="O438" s="86"/>
      <c r="P438" s="224">
        <f>O438*H438</f>
        <v>0</v>
      </c>
      <c r="Q438" s="224">
        <v>2.5018699999999998</v>
      </c>
      <c r="R438" s="224">
        <f>Q438*H438</f>
        <v>2.5444017899999998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190</v>
      </c>
      <c r="AT438" s="226" t="s">
        <v>185</v>
      </c>
      <c r="AU438" s="226" t="s">
        <v>84</v>
      </c>
      <c r="AY438" s="19" t="s">
        <v>183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82</v>
      </c>
      <c r="BK438" s="227">
        <f>ROUND(I438*H438,2)</f>
        <v>0</v>
      </c>
      <c r="BL438" s="19" t="s">
        <v>190</v>
      </c>
      <c r="BM438" s="226" t="s">
        <v>3570</v>
      </c>
    </row>
    <row r="439" s="2" customFormat="1">
      <c r="A439" s="40"/>
      <c r="B439" s="41"/>
      <c r="C439" s="42"/>
      <c r="D439" s="228" t="s">
        <v>192</v>
      </c>
      <c r="E439" s="42"/>
      <c r="F439" s="229" t="s">
        <v>3571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192</v>
      </c>
      <c r="AU439" s="19" t="s">
        <v>84</v>
      </c>
    </row>
    <row r="440" s="13" customFormat="1">
      <c r="A440" s="13"/>
      <c r="B440" s="233"/>
      <c r="C440" s="234"/>
      <c r="D440" s="235" t="s">
        <v>194</v>
      </c>
      <c r="E440" s="236" t="s">
        <v>19</v>
      </c>
      <c r="F440" s="237" t="s">
        <v>3572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194</v>
      </c>
      <c r="AU440" s="243" t="s">
        <v>84</v>
      </c>
      <c r="AV440" s="13" t="s">
        <v>82</v>
      </c>
      <c r="AW440" s="13" t="s">
        <v>36</v>
      </c>
      <c r="AX440" s="13" t="s">
        <v>75</v>
      </c>
      <c r="AY440" s="243" t="s">
        <v>183</v>
      </c>
    </row>
    <row r="441" s="13" customFormat="1">
      <c r="A441" s="13"/>
      <c r="B441" s="233"/>
      <c r="C441" s="234"/>
      <c r="D441" s="235" t="s">
        <v>194</v>
      </c>
      <c r="E441" s="236" t="s">
        <v>19</v>
      </c>
      <c r="F441" s="237" t="s">
        <v>3573</v>
      </c>
      <c r="G441" s="234"/>
      <c r="H441" s="236" t="s">
        <v>19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194</v>
      </c>
      <c r="AU441" s="243" t="s">
        <v>84</v>
      </c>
      <c r="AV441" s="13" t="s">
        <v>82</v>
      </c>
      <c r="AW441" s="13" t="s">
        <v>36</v>
      </c>
      <c r="AX441" s="13" t="s">
        <v>75</v>
      </c>
      <c r="AY441" s="243" t="s">
        <v>183</v>
      </c>
    </row>
    <row r="442" s="14" customFormat="1">
      <c r="A442" s="14"/>
      <c r="B442" s="244"/>
      <c r="C442" s="245"/>
      <c r="D442" s="235" t="s">
        <v>194</v>
      </c>
      <c r="E442" s="246" t="s">
        <v>19</v>
      </c>
      <c r="F442" s="247" t="s">
        <v>3574</v>
      </c>
      <c r="G442" s="245"/>
      <c r="H442" s="248">
        <v>0.72899999999999998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194</v>
      </c>
      <c r="AU442" s="254" t="s">
        <v>84</v>
      </c>
      <c r="AV442" s="14" t="s">
        <v>84</v>
      </c>
      <c r="AW442" s="14" t="s">
        <v>36</v>
      </c>
      <c r="AX442" s="14" t="s">
        <v>75</v>
      </c>
      <c r="AY442" s="254" t="s">
        <v>183</v>
      </c>
    </row>
    <row r="443" s="14" customFormat="1">
      <c r="A443" s="14"/>
      <c r="B443" s="244"/>
      <c r="C443" s="245"/>
      <c r="D443" s="235" t="s">
        <v>194</v>
      </c>
      <c r="E443" s="246" t="s">
        <v>19</v>
      </c>
      <c r="F443" s="247" t="s">
        <v>3575</v>
      </c>
      <c r="G443" s="245"/>
      <c r="H443" s="248">
        <v>0.28799999999999998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194</v>
      </c>
      <c r="AU443" s="254" t="s">
        <v>84</v>
      </c>
      <c r="AV443" s="14" t="s">
        <v>84</v>
      </c>
      <c r="AW443" s="14" t="s">
        <v>36</v>
      </c>
      <c r="AX443" s="14" t="s">
        <v>75</v>
      </c>
      <c r="AY443" s="254" t="s">
        <v>183</v>
      </c>
    </row>
    <row r="444" s="15" customFormat="1">
      <c r="A444" s="15"/>
      <c r="B444" s="259"/>
      <c r="C444" s="260"/>
      <c r="D444" s="235" t="s">
        <v>194</v>
      </c>
      <c r="E444" s="261" t="s">
        <v>19</v>
      </c>
      <c r="F444" s="262" t="s">
        <v>320</v>
      </c>
      <c r="G444" s="260"/>
      <c r="H444" s="263">
        <v>1.0169999999999999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9" t="s">
        <v>194</v>
      </c>
      <c r="AU444" s="269" t="s">
        <v>84</v>
      </c>
      <c r="AV444" s="15" t="s">
        <v>190</v>
      </c>
      <c r="AW444" s="15" t="s">
        <v>36</v>
      </c>
      <c r="AX444" s="15" t="s">
        <v>82</v>
      </c>
      <c r="AY444" s="269" t="s">
        <v>183</v>
      </c>
    </row>
    <row r="445" s="2" customFormat="1" ht="24.15" customHeight="1">
      <c r="A445" s="40"/>
      <c r="B445" s="41"/>
      <c r="C445" s="215" t="s">
        <v>468</v>
      </c>
      <c r="D445" s="215" t="s">
        <v>185</v>
      </c>
      <c r="E445" s="216" t="s">
        <v>3576</v>
      </c>
      <c r="F445" s="217" t="s">
        <v>3577</v>
      </c>
      <c r="G445" s="218" t="s">
        <v>304</v>
      </c>
      <c r="H445" s="219">
        <v>11.94</v>
      </c>
      <c r="I445" s="220"/>
      <c r="J445" s="221">
        <f>ROUND(I445*H445,2)</f>
        <v>0</v>
      </c>
      <c r="K445" s="217" t="s">
        <v>189</v>
      </c>
      <c r="L445" s="46"/>
      <c r="M445" s="222" t="s">
        <v>19</v>
      </c>
      <c r="N445" s="223" t="s">
        <v>46</v>
      </c>
      <c r="O445" s="86"/>
      <c r="P445" s="224">
        <f>O445*H445</f>
        <v>0</v>
      </c>
      <c r="Q445" s="224">
        <v>0.0024359500000000001</v>
      </c>
      <c r="R445" s="224">
        <f>Q445*H445</f>
        <v>0.029085243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190</v>
      </c>
      <c r="AT445" s="226" t="s">
        <v>185</v>
      </c>
      <c r="AU445" s="226" t="s">
        <v>84</v>
      </c>
      <c r="AY445" s="19" t="s">
        <v>183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82</v>
      </c>
      <c r="BK445" s="227">
        <f>ROUND(I445*H445,2)</f>
        <v>0</v>
      </c>
      <c r="BL445" s="19" t="s">
        <v>190</v>
      </c>
      <c r="BM445" s="226" t="s">
        <v>3578</v>
      </c>
    </row>
    <row r="446" s="2" customFormat="1">
      <c r="A446" s="40"/>
      <c r="B446" s="41"/>
      <c r="C446" s="42"/>
      <c r="D446" s="228" t="s">
        <v>192</v>
      </c>
      <c r="E446" s="42"/>
      <c r="F446" s="229" t="s">
        <v>3579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192</v>
      </c>
      <c r="AU446" s="19" t="s">
        <v>84</v>
      </c>
    </row>
    <row r="447" s="13" customFormat="1">
      <c r="A447" s="13"/>
      <c r="B447" s="233"/>
      <c r="C447" s="234"/>
      <c r="D447" s="235" t="s">
        <v>194</v>
      </c>
      <c r="E447" s="236" t="s">
        <v>19</v>
      </c>
      <c r="F447" s="237" t="s">
        <v>3572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194</v>
      </c>
      <c r="AU447" s="243" t="s">
        <v>84</v>
      </c>
      <c r="AV447" s="13" t="s">
        <v>82</v>
      </c>
      <c r="AW447" s="13" t="s">
        <v>36</v>
      </c>
      <c r="AX447" s="13" t="s">
        <v>75</v>
      </c>
      <c r="AY447" s="243" t="s">
        <v>183</v>
      </c>
    </row>
    <row r="448" s="13" customFormat="1">
      <c r="A448" s="13"/>
      <c r="B448" s="233"/>
      <c r="C448" s="234"/>
      <c r="D448" s="235" t="s">
        <v>194</v>
      </c>
      <c r="E448" s="236" t="s">
        <v>19</v>
      </c>
      <c r="F448" s="237" t="s">
        <v>3573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194</v>
      </c>
      <c r="AU448" s="243" t="s">
        <v>84</v>
      </c>
      <c r="AV448" s="13" t="s">
        <v>82</v>
      </c>
      <c r="AW448" s="13" t="s">
        <v>36</v>
      </c>
      <c r="AX448" s="13" t="s">
        <v>75</v>
      </c>
      <c r="AY448" s="243" t="s">
        <v>183</v>
      </c>
    </row>
    <row r="449" s="14" customFormat="1">
      <c r="A449" s="14"/>
      <c r="B449" s="244"/>
      <c r="C449" s="245"/>
      <c r="D449" s="235" t="s">
        <v>194</v>
      </c>
      <c r="E449" s="246" t="s">
        <v>19</v>
      </c>
      <c r="F449" s="247" t="s">
        <v>3580</v>
      </c>
      <c r="G449" s="245"/>
      <c r="H449" s="248">
        <v>8.0999999999999996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194</v>
      </c>
      <c r="AU449" s="254" t="s">
        <v>84</v>
      </c>
      <c r="AV449" s="14" t="s">
        <v>84</v>
      </c>
      <c r="AW449" s="14" t="s">
        <v>36</v>
      </c>
      <c r="AX449" s="14" t="s">
        <v>75</v>
      </c>
      <c r="AY449" s="254" t="s">
        <v>183</v>
      </c>
    </row>
    <row r="450" s="14" customFormat="1">
      <c r="A450" s="14"/>
      <c r="B450" s="244"/>
      <c r="C450" s="245"/>
      <c r="D450" s="235" t="s">
        <v>194</v>
      </c>
      <c r="E450" s="246" t="s">
        <v>19</v>
      </c>
      <c r="F450" s="247" t="s">
        <v>3581</v>
      </c>
      <c r="G450" s="245"/>
      <c r="H450" s="248">
        <v>3.8399999999999999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194</v>
      </c>
      <c r="AU450" s="254" t="s">
        <v>84</v>
      </c>
      <c r="AV450" s="14" t="s">
        <v>84</v>
      </c>
      <c r="AW450" s="14" t="s">
        <v>36</v>
      </c>
      <c r="AX450" s="14" t="s">
        <v>75</v>
      </c>
      <c r="AY450" s="254" t="s">
        <v>183</v>
      </c>
    </row>
    <row r="451" s="15" customFormat="1">
      <c r="A451" s="15"/>
      <c r="B451" s="259"/>
      <c r="C451" s="260"/>
      <c r="D451" s="235" t="s">
        <v>194</v>
      </c>
      <c r="E451" s="261" t="s">
        <v>19</v>
      </c>
      <c r="F451" s="262" t="s">
        <v>320</v>
      </c>
      <c r="G451" s="260"/>
      <c r="H451" s="263">
        <v>11.94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9" t="s">
        <v>194</v>
      </c>
      <c r="AU451" s="269" t="s">
        <v>84</v>
      </c>
      <c r="AV451" s="15" t="s">
        <v>190</v>
      </c>
      <c r="AW451" s="15" t="s">
        <v>36</v>
      </c>
      <c r="AX451" s="15" t="s">
        <v>82</v>
      </c>
      <c r="AY451" s="269" t="s">
        <v>183</v>
      </c>
    </row>
    <row r="452" s="2" customFormat="1" ht="24.15" customHeight="1">
      <c r="A452" s="40"/>
      <c r="B452" s="41"/>
      <c r="C452" s="215" t="s">
        <v>381</v>
      </c>
      <c r="D452" s="215" t="s">
        <v>185</v>
      </c>
      <c r="E452" s="216" t="s">
        <v>3582</v>
      </c>
      <c r="F452" s="217" t="s">
        <v>3583</v>
      </c>
      <c r="G452" s="218" t="s">
        <v>304</v>
      </c>
      <c r="H452" s="219">
        <v>11.94</v>
      </c>
      <c r="I452" s="220"/>
      <c r="J452" s="221">
        <f>ROUND(I452*H452,2)</f>
        <v>0</v>
      </c>
      <c r="K452" s="217" t="s">
        <v>189</v>
      </c>
      <c r="L452" s="46"/>
      <c r="M452" s="222" t="s">
        <v>19</v>
      </c>
      <c r="N452" s="223" t="s">
        <v>46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190</v>
      </c>
      <c r="AT452" s="226" t="s">
        <v>185</v>
      </c>
      <c r="AU452" s="226" t="s">
        <v>84</v>
      </c>
      <c r="AY452" s="19" t="s">
        <v>183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82</v>
      </c>
      <c r="BK452" s="227">
        <f>ROUND(I452*H452,2)</f>
        <v>0</v>
      </c>
      <c r="BL452" s="19" t="s">
        <v>190</v>
      </c>
      <c r="BM452" s="226" t="s">
        <v>3584</v>
      </c>
    </row>
    <row r="453" s="2" customFormat="1">
      <c r="A453" s="40"/>
      <c r="B453" s="41"/>
      <c r="C453" s="42"/>
      <c r="D453" s="228" t="s">
        <v>192</v>
      </c>
      <c r="E453" s="42"/>
      <c r="F453" s="229" t="s">
        <v>3585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192</v>
      </c>
      <c r="AU453" s="19" t="s">
        <v>84</v>
      </c>
    </row>
    <row r="454" s="2" customFormat="1" ht="24.15" customHeight="1">
      <c r="A454" s="40"/>
      <c r="B454" s="41"/>
      <c r="C454" s="215" t="s">
        <v>478</v>
      </c>
      <c r="D454" s="215" t="s">
        <v>185</v>
      </c>
      <c r="E454" s="216" t="s">
        <v>3586</v>
      </c>
      <c r="F454" s="217" t="s">
        <v>3587</v>
      </c>
      <c r="G454" s="218" t="s">
        <v>256</v>
      </c>
      <c r="H454" s="219">
        <v>0.091999999999999998</v>
      </c>
      <c r="I454" s="220"/>
      <c r="J454" s="221">
        <f>ROUND(I454*H454,2)</f>
        <v>0</v>
      </c>
      <c r="K454" s="217" t="s">
        <v>189</v>
      </c>
      <c r="L454" s="46"/>
      <c r="M454" s="222" t="s">
        <v>19</v>
      </c>
      <c r="N454" s="223" t="s">
        <v>46</v>
      </c>
      <c r="O454" s="86"/>
      <c r="P454" s="224">
        <f>O454*H454</f>
        <v>0</v>
      </c>
      <c r="Q454" s="224">
        <v>1.0523719</v>
      </c>
      <c r="R454" s="224">
        <f>Q454*H454</f>
        <v>0.096818214799999996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190</v>
      </c>
      <c r="AT454" s="226" t="s">
        <v>185</v>
      </c>
      <c r="AU454" s="226" t="s">
        <v>84</v>
      </c>
      <c r="AY454" s="19" t="s">
        <v>183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82</v>
      </c>
      <c r="BK454" s="227">
        <f>ROUND(I454*H454,2)</f>
        <v>0</v>
      </c>
      <c r="BL454" s="19" t="s">
        <v>190</v>
      </c>
      <c r="BM454" s="226" t="s">
        <v>3588</v>
      </c>
    </row>
    <row r="455" s="2" customFormat="1">
      <c r="A455" s="40"/>
      <c r="B455" s="41"/>
      <c r="C455" s="42"/>
      <c r="D455" s="228" t="s">
        <v>192</v>
      </c>
      <c r="E455" s="42"/>
      <c r="F455" s="229" t="s">
        <v>3589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192</v>
      </c>
      <c r="AU455" s="19" t="s">
        <v>84</v>
      </c>
    </row>
    <row r="456" s="13" customFormat="1">
      <c r="A456" s="13"/>
      <c r="B456" s="233"/>
      <c r="C456" s="234"/>
      <c r="D456" s="235" t="s">
        <v>194</v>
      </c>
      <c r="E456" s="236" t="s">
        <v>19</v>
      </c>
      <c r="F456" s="237" t="s">
        <v>3456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194</v>
      </c>
      <c r="AU456" s="243" t="s">
        <v>84</v>
      </c>
      <c r="AV456" s="13" t="s">
        <v>82</v>
      </c>
      <c r="AW456" s="13" t="s">
        <v>36</v>
      </c>
      <c r="AX456" s="13" t="s">
        <v>75</v>
      </c>
      <c r="AY456" s="243" t="s">
        <v>183</v>
      </c>
    </row>
    <row r="457" s="13" customFormat="1">
      <c r="A457" s="13"/>
      <c r="B457" s="233"/>
      <c r="C457" s="234"/>
      <c r="D457" s="235" t="s">
        <v>194</v>
      </c>
      <c r="E457" s="236" t="s">
        <v>19</v>
      </c>
      <c r="F457" s="237" t="s">
        <v>3572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194</v>
      </c>
      <c r="AU457" s="243" t="s">
        <v>84</v>
      </c>
      <c r="AV457" s="13" t="s">
        <v>82</v>
      </c>
      <c r="AW457" s="13" t="s">
        <v>36</v>
      </c>
      <c r="AX457" s="13" t="s">
        <v>75</v>
      </c>
      <c r="AY457" s="243" t="s">
        <v>183</v>
      </c>
    </row>
    <row r="458" s="13" customFormat="1">
      <c r="A458" s="13"/>
      <c r="B458" s="233"/>
      <c r="C458" s="234"/>
      <c r="D458" s="235" t="s">
        <v>194</v>
      </c>
      <c r="E458" s="236" t="s">
        <v>19</v>
      </c>
      <c r="F458" s="237" t="s">
        <v>3573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194</v>
      </c>
      <c r="AU458" s="243" t="s">
        <v>84</v>
      </c>
      <c r="AV458" s="13" t="s">
        <v>82</v>
      </c>
      <c r="AW458" s="13" t="s">
        <v>36</v>
      </c>
      <c r="AX458" s="13" t="s">
        <v>75</v>
      </c>
      <c r="AY458" s="243" t="s">
        <v>183</v>
      </c>
    </row>
    <row r="459" s="14" customFormat="1">
      <c r="A459" s="14"/>
      <c r="B459" s="244"/>
      <c r="C459" s="245"/>
      <c r="D459" s="235" t="s">
        <v>194</v>
      </c>
      <c r="E459" s="246" t="s">
        <v>19</v>
      </c>
      <c r="F459" s="247" t="s">
        <v>3590</v>
      </c>
      <c r="G459" s="245"/>
      <c r="H459" s="248">
        <v>0.066000000000000003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194</v>
      </c>
      <c r="AU459" s="254" t="s">
        <v>84</v>
      </c>
      <c r="AV459" s="14" t="s">
        <v>84</v>
      </c>
      <c r="AW459" s="14" t="s">
        <v>36</v>
      </c>
      <c r="AX459" s="14" t="s">
        <v>75</v>
      </c>
      <c r="AY459" s="254" t="s">
        <v>183</v>
      </c>
    </row>
    <row r="460" s="14" customFormat="1">
      <c r="A460" s="14"/>
      <c r="B460" s="244"/>
      <c r="C460" s="245"/>
      <c r="D460" s="235" t="s">
        <v>194</v>
      </c>
      <c r="E460" s="246" t="s">
        <v>19</v>
      </c>
      <c r="F460" s="247" t="s">
        <v>3591</v>
      </c>
      <c r="G460" s="245"/>
      <c r="H460" s="248">
        <v>0.025999999999999999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194</v>
      </c>
      <c r="AU460" s="254" t="s">
        <v>84</v>
      </c>
      <c r="AV460" s="14" t="s">
        <v>84</v>
      </c>
      <c r="AW460" s="14" t="s">
        <v>36</v>
      </c>
      <c r="AX460" s="14" t="s">
        <v>75</v>
      </c>
      <c r="AY460" s="254" t="s">
        <v>183</v>
      </c>
    </row>
    <row r="461" s="15" customFormat="1">
      <c r="A461" s="15"/>
      <c r="B461" s="259"/>
      <c r="C461" s="260"/>
      <c r="D461" s="235" t="s">
        <v>194</v>
      </c>
      <c r="E461" s="261" t="s">
        <v>19</v>
      </c>
      <c r="F461" s="262" t="s">
        <v>320</v>
      </c>
      <c r="G461" s="260"/>
      <c r="H461" s="263">
        <v>0.091999999999999998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9" t="s">
        <v>194</v>
      </c>
      <c r="AU461" s="269" t="s">
        <v>84</v>
      </c>
      <c r="AV461" s="15" t="s">
        <v>190</v>
      </c>
      <c r="AW461" s="15" t="s">
        <v>36</v>
      </c>
      <c r="AX461" s="15" t="s">
        <v>82</v>
      </c>
      <c r="AY461" s="269" t="s">
        <v>183</v>
      </c>
    </row>
    <row r="462" s="12" customFormat="1" ht="22.8" customHeight="1">
      <c r="A462" s="12"/>
      <c r="B462" s="199"/>
      <c r="C462" s="200"/>
      <c r="D462" s="201" t="s">
        <v>74</v>
      </c>
      <c r="E462" s="213" t="s">
        <v>190</v>
      </c>
      <c r="F462" s="213" t="s">
        <v>442</v>
      </c>
      <c r="G462" s="200"/>
      <c r="H462" s="200"/>
      <c r="I462" s="203"/>
      <c r="J462" s="214">
        <f>BK462</f>
        <v>0</v>
      </c>
      <c r="K462" s="200"/>
      <c r="L462" s="205"/>
      <c r="M462" s="206"/>
      <c r="N462" s="207"/>
      <c r="O462" s="207"/>
      <c r="P462" s="208">
        <f>SUM(P463:P503)</f>
        <v>0</v>
      </c>
      <c r="Q462" s="207"/>
      <c r="R462" s="208">
        <f>SUM(R463:R503)</f>
        <v>10.769691633239997</v>
      </c>
      <c r="S462" s="207"/>
      <c r="T462" s="209">
        <f>SUM(T463:T503)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0" t="s">
        <v>82</v>
      </c>
      <c r="AT462" s="211" t="s">
        <v>74</v>
      </c>
      <c r="AU462" s="211" t="s">
        <v>82</v>
      </c>
      <c r="AY462" s="210" t="s">
        <v>183</v>
      </c>
      <c r="BK462" s="212">
        <f>SUM(BK463:BK503)</f>
        <v>0</v>
      </c>
    </row>
    <row r="463" s="2" customFormat="1" ht="16.5" customHeight="1">
      <c r="A463" s="40"/>
      <c r="B463" s="41"/>
      <c r="C463" s="215" t="s">
        <v>387</v>
      </c>
      <c r="D463" s="215" t="s">
        <v>185</v>
      </c>
      <c r="E463" s="216" t="s">
        <v>3592</v>
      </c>
      <c r="F463" s="217" t="s">
        <v>3593</v>
      </c>
      <c r="G463" s="218" t="s">
        <v>229</v>
      </c>
      <c r="H463" s="219">
        <v>4.0549999999999997</v>
      </c>
      <c r="I463" s="220"/>
      <c r="J463" s="221">
        <f>ROUND(I463*H463,2)</f>
        <v>0</v>
      </c>
      <c r="K463" s="217" t="s">
        <v>189</v>
      </c>
      <c r="L463" s="46"/>
      <c r="M463" s="222" t="s">
        <v>19</v>
      </c>
      <c r="N463" s="223" t="s">
        <v>46</v>
      </c>
      <c r="O463" s="86"/>
      <c r="P463" s="224">
        <f>O463*H463</f>
        <v>0</v>
      </c>
      <c r="Q463" s="224">
        <v>2.5019749999999998</v>
      </c>
      <c r="R463" s="224">
        <f>Q463*H463</f>
        <v>10.145508624999998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190</v>
      </c>
      <c r="AT463" s="226" t="s">
        <v>185</v>
      </c>
      <c r="AU463" s="226" t="s">
        <v>84</v>
      </c>
      <c r="AY463" s="19" t="s">
        <v>183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82</v>
      </c>
      <c r="BK463" s="227">
        <f>ROUND(I463*H463,2)</f>
        <v>0</v>
      </c>
      <c r="BL463" s="19" t="s">
        <v>190</v>
      </c>
      <c r="BM463" s="226" t="s">
        <v>3594</v>
      </c>
    </row>
    <row r="464" s="2" customFormat="1">
      <c r="A464" s="40"/>
      <c r="B464" s="41"/>
      <c r="C464" s="42"/>
      <c r="D464" s="228" t="s">
        <v>192</v>
      </c>
      <c r="E464" s="42"/>
      <c r="F464" s="229" t="s">
        <v>3595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192</v>
      </c>
      <c r="AU464" s="19" t="s">
        <v>84</v>
      </c>
    </row>
    <row r="465" s="13" customFormat="1">
      <c r="A465" s="13"/>
      <c r="B465" s="233"/>
      <c r="C465" s="234"/>
      <c r="D465" s="235" t="s">
        <v>194</v>
      </c>
      <c r="E465" s="236" t="s">
        <v>19</v>
      </c>
      <c r="F465" s="237" t="s">
        <v>3596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194</v>
      </c>
      <c r="AU465" s="243" t="s">
        <v>84</v>
      </c>
      <c r="AV465" s="13" t="s">
        <v>82</v>
      </c>
      <c r="AW465" s="13" t="s">
        <v>36</v>
      </c>
      <c r="AX465" s="13" t="s">
        <v>75</v>
      </c>
      <c r="AY465" s="243" t="s">
        <v>183</v>
      </c>
    </row>
    <row r="466" s="14" customFormat="1">
      <c r="A466" s="14"/>
      <c r="B466" s="244"/>
      <c r="C466" s="245"/>
      <c r="D466" s="235" t="s">
        <v>194</v>
      </c>
      <c r="E466" s="246" t="s">
        <v>19</v>
      </c>
      <c r="F466" s="247" t="s">
        <v>3597</v>
      </c>
      <c r="G466" s="245"/>
      <c r="H466" s="248">
        <v>0.091999999999999998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194</v>
      </c>
      <c r="AU466" s="254" t="s">
        <v>84</v>
      </c>
      <c r="AV466" s="14" t="s">
        <v>84</v>
      </c>
      <c r="AW466" s="14" t="s">
        <v>36</v>
      </c>
      <c r="AX466" s="14" t="s">
        <v>75</v>
      </c>
      <c r="AY466" s="254" t="s">
        <v>183</v>
      </c>
    </row>
    <row r="467" s="14" customFormat="1">
      <c r="A467" s="14"/>
      <c r="B467" s="244"/>
      <c r="C467" s="245"/>
      <c r="D467" s="235" t="s">
        <v>194</v>
      </c>
      <c r="E467" s="246" t="s">
        <v>19</v>
      </c>
      <c r="F467" s="247" t="s">
        <v>3598</v>
      </c>
      <c r="G467" s="245"/>
      <c r="H467" s="248">
        <v>0.64100000000000001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194</v>
      </c>
      <c r="AU467" s="254" t="s">
        <v>84</v>
      </c>
      <c r="AV467" s="14" t="s">
        <v>84</v>
      </c>
      <c r="AW467" s="14" t="s">
        <v>36</v>
      </c>
      <c r="AX467" s="14" t="s">
        <v>75</v>
      </c>
      <c r="AY467" s="254" t="s">
        <v>183</v>
      </c>
    </row>
    <row r="468" s="13" customFormat="1">
      <c r="A468" s="13"/>
      <c r="B468" s="233"/>
      <c r="C468" s="234"/>
      <c r="D468" s="235" t="s">
        <v>194</v>
      </c>
      <c r="E468" s="236" t="s">
        <v>19</v>
      </c>
      <c r="F468" s="237" t="s">
        <v>3599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194</v>
      </c>
      <c r="AU468" s="243" t="s">
        <v>84</v>
      </c>
      <c r="AV468" s="13" t="s">
        <v>82</v>
      </c>
      <c r="AW468" s="13" t="s">
        <v>36</v>
      </c>
      <c r="AX468" s="13" t="s">
        <v>75</v>
      </c>
      <c r="AY468" s="243" t="s">
        <v>183</v>
      </c>
    </row>
    <row r="469" s="14" customFormat="1">
      <c r="A469" s="14"/>
      <c r="B469" s="244"/>
      <c r="C469" s="245"/>
      <c r="D469" s="235" t="s">
        <v>194</v>
      </c>
      <c r="E469" s="246" t="s">
        <v>19</v>
      </c>
      <c r="F469" s="247" t="s">
        <v>3600</v>
      </c>
      <c r="G469" s="245"/>
      <c r="H469" s="248">
        <v>0.075999999999999998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194</v>
      </c>
      <c r="AU469" s="254" t="s">
        <v>84</v>
      </c>
      <c r="AV469" s="14" t="s">
        <v>84</v>
      </c>
      <c r="AW469" s="14" t="s">
        <v>36</v>
      </c>
      <c r="AX469" s="14" t="s">
        <v>75</v>
      </c>
      <c r="AY469" s="254" t="s">
        <v>183</v>
      </c>
    </row>
    <row r="470" s="14" customFormat="1">
      <c r="A470" s="14"/>
      <c r="B470" s="244"/>
      <c r="C470" s="245"/>
      <c r="D470" s="235" t="s">
        <v>194</v>
      </c>
      <c r="E470" s="246" t="s">
        <v>19</v>
      </c>
      <c r="F470" s="247" t="s">
        <v>3601</v>
      </c>
      <c r="G470" s="245"/>
      <c r="H470" s="248">
        <v>0.92500000000000004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194</v>
      </c>
      <c r="AU470" s="254" t="s">
        <v>84</v>
      </c>
      <c r="AV470" s="14" t="s">
        <v>84</v>
      </c>
      <c r="AW470" s="14" t="s">
        <v>36</v>
      </c>
      <c r="AX470" s="14" t="s">
        <v>75</v>
      </c>
      <c r="AY470" s="254" t="s">
        <v>183</v>
      </c>
    </row>
    <row r="471" s="14" customFormat="1">
      <c r="A471" s="14"/>
      <c r="B471" s="244"/>
      <c r="C471" s="245"/>
      <c r="D471" s="235" t="s">
        <v>194</v>
      </c>
      <c r="E471" s="246" t="s">
        <v>19</v>
      </c>
      <c r="F471" s="247" t="s">
        <v>3602</v>
      </c>
      <c r="G471" s="245"/>
      <c r="H471" s="248">
        <v>0.53900000000000003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194</v>
      </c>
      <c r="AU471" s="254" t="s">
        <v>84</v>
      </c>
      <c r="AV471" s="14" t="s">
        <v>84</v>
      </c>
      <c r="AW471" s="14" t="s">
        <v>36</v>
      </c>
      <c r="AX471" s="14" t="s">
        <v>75</v>
      </c>
      <c r="AY471" s="254" t="s">
        <v>183</v>
      </c>
    </row>
    <row r="472" s="13" customFormat="1">
      <c r="A472" s="13"/>
      <c r="B472" s="233"/>
      <c r="C472" s="234"/>
      <c r="D472" s="235" t="s">
        <v>194</v>
      </c>
      <c r="E472" s="236" t="s">
        <v>19</v>
      </c>
      <c r="F472" s="237" t="s">
        <v>3603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194</v>
      </c>
      <c r="AU472" s="243" t="s">
        <v>84</v>
      </c>
      <c r="AV472" s="13" t="s">
        <v>82</v>
      </c>
      <c r="AW472" s="13" t="s">
        <v>36</v>
      </c>
      <c r="AX472" s="13" t="s">
        <v>75</v>
      </c>
      <c r="AY472" s="243" t="s">
        <v>183</v>
      </c>
    </row>
    <row r="473" s="14" customFormat="1">
      <c r="A473" s="14"/>
      <c r="B473" s="244"/>
      <c r="C473" s="245"/>
      <c r="D473" s="235" t="s">
        <v>194</v>
      </c>
      <c r="E473" s="246" t="s">
        <v>19</v>
      </c>
      <c r="F473" s="247" t="s">
        <v>3604</v>
      </c>
      <c r="G473" s="245"/>
      <c r="H473" s="248">
        <v>0.72999999999999998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194</v>
      </c>
      <c r="AU473" s="254" t="s">
        <v>84</v>
      </c>
      <c r="AV473" s="14" t="s">
        <v>84</v>
      </c>
      <c r="AW473" s="14" t="s">
        <v>36</v>
      </c>
      <c r="AX473" s="14" t="s">
        <v>75</v>
      </c>
      <c r="AY473" s="254" t="s">
        <v>183</v>
      </c>
    </row>
    <row r="474" s="14" customFormat="1">
      <c r="A474" s="14"/>
      <c r="B474" s="244"/>
      <c r="C474" s="245"/>
      <c r="D474" s="235" t="s">
        <v>194</v>
      </c>
      <c r="E474" s="246" t="s">
        <v>19</v>
      </c>
      <c r="F474" s="247" t="s">
        <v>3605</v>
      </c>
      <c r="G474" s="245"/>
      <c r="H474" s="248">
        <v>0.52100000000000002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194</v>
      </c>
      <c r="AU474" s="254" t="s">
        <v>84</v>
      </c>
      <c r="AV474" s="14" t="s">
        <v>84</v>
      </c>
      <c r="AW474" s="14" t="s">
        <v>36</v>
      </c>
      <c r="AX474" s="14" t="s">
        <v>75</v>
      </c>
      <c r="AY474" s="254" t="s">
        <v>183</v>
      </c>
    </row>
    <row r="475" s="13" customFormat="1">
      <c r="A475" s="13"/>
      <c r="B475" s="233"/>
      <c r="C475" s="234"/>
      <c r="D475" s="235" t="s">
        <v>194</v>
      </c>
      <c r="E475" s="236" t="s">
        <v>19</v>
      </c>
      <c r="F475" s="237" t="s">
        <v>3606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194</v>
      </c>
      <c r="AU475" s="243" t="s">
        <v>84</v>
      </c>
      <c r="AV475" s="13" t="s">
        <v>82</v>
      </c>
      <c r="AW475" s="13" t="s">
        <v>36</v>
      </c>
      <c r="AX475" s="13" t="s">
        <v>75</v>
      </c>
      <c r="AY475" s="243" t="s">
        <v>183</v>
      </c>
    </row>
    <row r="476" s="14" customFormat="1">
      <c r="A476" s="14"/>
      <c r="B476" s="244"/>
      <c r="C476" s="245"/>
      <c r="D476" s="235" t="s">
        <v>194</v>
      </c>
      <c r="E476" s="246" t="s">
        <v>19</v>
      </c>
      <c r="F476" s="247" t="s">
        <v>3607</v>
      </c>
      <c r="G476" s="245"/>
      <c r="H476" s="248">
        <v>0.53100000000000003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194</v>
      </c>
      <c r="AU476" s="254" t="s">
        <v>84</v>
      </c>
      <c r="AV476" s="14" t="s">
        <v>84</v>
      </c>
      <c r="AW476" s="14" t="s">
        <v>36</v>
      </c>
      <c r="AX476" s="14" t="s">
        <v>75</v>
      </c>
      <c r="AY476" s="254" t="s">
        <v>183</v>
      </c>
    </row>
    <row r="477" s="15" customFormat="1">
      <c r="A477" s="15"/>
      <c r="B477" s="259"/>
      <c r="C477" s="260"/>
      <c r="D477" s="235" t="s">
        <v>194</v>
      </c>
      <c r="E477" s="261" t="s">
        <v>19</v>
      </c>
      <c r="F477" s="262" t="s">
        <v>320</v>
      </c>
      <c r="G477" s="260"/>
      <c r="H477" s="263">
        <v>4.0549999999999997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9" t="s">
        <v>194</v>
      </c>
      <c r="AU477" s="269" t="s">
        <v>84</v>
      </c>
      <c r="AV477" s="15" t="s">
        <v>190</v>
      </c>
      <c r="AW477" s="15" t="s">
        <v>36</v>
      </c>
      <c r="AX477" s="15" t="s">
        <v>82</v>
      </c>
      <c r="AY477" s="269" t="s">
        <v>183</v>
      </c>
    </row>
    <row r="478" s="2" customFormat="1" ht="16.5" customHeight="1">
      <c r="A478" s="40"/>
      <c r="B478" s="41"/>
      <c r="C478" s="215" t="s">
        <v>489</v>
      </c>
      <c r="D478" s="215" t="s">
        <v>185</v>
      </c>
      <c r="E478" s="216" t="s">
        <v>3608</v>
      </c>
      <c r="F478" s="217" t="s">
        <v>3609</v>
      </c>
      <c r="G478" s="218" t="s">
        <v>304</v>
      </c>
      <c r="H478" s="219">
        <v>41.610999999999997</v>
      </c>
      <c r="I478" s="220"/>
      <c r="J478" s="221">
        <f>ROUND(I478*H478,2)</f>
        <v>0</v>
      </c>
      <c r="K478" s="217" t="s">
        <v>189</v>
      </c>
      <c r="L478" s="46"/>
      <c r="M478" s="222" t="s">
        <v>19</v>
      </c>
      <c r="N478" s="223" t="s">
        <v>46</v>
      </c>
      <c r="O478" s="86"/>
      <c r="P478" s="224">
        <f>O478*H478</f>
        <v>0</v>
      </c>
      <c r="Q478" s="224">
        <v>0.0057646399999999997</v>
      </c>
      <c r="R478" s="224">
        <f>Q478*H478</f>
        <v>0.23987243503999997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190</v>
      </c>
      <c r="AT478" s="226" t="s">
        <v>185</v>
      </c>
      <c r="AU478" s="226" t="s">
        <v>84</v>
      </c>
      <c r="AY478" s="19" t="s">
        <v>183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82</v>
      </c>
      <c r="BK478" s="227">
        <f>ROUND(I478*H478,2)</f>
        <v>0</v>
      </c>
      <c r="BL478" s="19" t="s">
        <v>190</v>
      </c>
      <c r="BM478" s="226" t="s">
        <v>3610</v>
      </c>
    </row>
    <row r="479" s="2" customFormat="1">
      <c r="A479" s="40"/>
      <c r="B479" s="41"/>
      <c r="C479" s="42"/>
      <c r="D479" s="228" t="s">
        <v>192</v>
      </c>
      <c r="E479" s="42"/>
      <c r="F479" s="229" t="s">
        <v>3611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192</v>
      </c>
      <c r="AU479" s="19" t="s">
        <v>84</v>
      </c>
    </row>
    <row r="480" s="13" customFormat="1">
      <c r="A480" s="13"/>
      <c r="B480" s="233"/>
      <c r="C480" s="234"/>
      <c r="D480" s="235" t="s">
        <v>194</v>
      </c>
      <c r="E480" s="236" t="s">
        <v>19</v>
      </c>
      <c r="F480" s="237" t="s">
        <v>3596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194</v>
      </c>
      <c r="AU480" s="243" t="s">
        <v>84</v>
      </c>
      <c r="AV480" s="13" t="s">
        <v>82</v>
      </c>
      <c r="AW480" s="13" t="s">
        <v>36</v>
      </c>
      <c r="AX480" s="13" t="s">
        <v>75</v>
      </c>
      <c r="AY480" s="243" t="s">
        <v>183</v>
      </c>
    </row>
    <row r="481" s="14" customFormat="1">
      <c r="A481" s="14"/>
      <c r="B481" s="244"/>
      <c r="C481" s="245"/>
      <c r="D481" s="235" t="s">
        <v>194</v>
      </c>
      <c r="E481" s="246" t="s">
        <v>19</v>
      </c>
      <c r="F481" s="247" t="s">
        <v>3612</v>
      </c>
      <c r="G481" s="245"/>
      <c r="H481" s="248">
        <v>0.80000000000000004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194</v>
      </c>
      <c r="AU481" s="254" t="s">
        <v>84</v>
      </c>
      <c r="AV481" s="14" t="s">
        <v>84</v>
      </c>
      <c r="AW481" s="14" t="s">
        <v>36</v>
      </c>
      <c r="AX481" s="14" t="s">
        <v>75</v>
      </c>
      <c r="AY481" s="254" t="s">
        <v>183</v>
      </c>
    </row>
    <row r="482" s="14" customFormat="1">
      <c r="A482" s="14"/>
      <c r="B482" s="244"/>
      <c r="C482" s="245"/>
      <c r="D482" s="235" t="s">
        <v>194</v>
      </c>
      <c r="E482" s="246" t="s">
        <v>19</v>
      </c>
      <c r="F482" s="247" t="s">
        <v>3613</v>
      </c>
      <c r="G482" s="245"/>
      <c r="H482" s="248">
        <v>8.5399999999999991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194</v>
      </c>
      <c r="AU482" s="254" t="s">
        <v>84</v>
      </c>
      <c r="AV482" s="14" t="s">
        <v>84</v>
      </c>
      <c r="AW482" s="14" t="s">
        <v>36</v>
      </c>
      <c r="AX482" s="14" t="s">
        <v>75</v>
      </c>
      <c r="AY482" s="254" t="s">
        <v>183</v>
      </c>
    </row>
    <row r="483" s="13" customFormat="1">
      <c r="A483" s="13"/>
      <c r="B483" s="233"/>
      <c r="C483" s="234"/>
      <c r="D483" s="235" t="s">
        <v>194</v>
      </c>
      <c r="E483" s="236" t="s">
        <v>19</v>
      </c>
      <c r="F483" s="237" t="s">
        <v>3599</v>
      </c>
      <c r="G483" s="234"/>
      <c r="H483" s="236" t="s">
        <v>19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194</v>
      </c>
      <c r="AU483" s="243" t="s">
        <v>84</v>
      </c>
      <c r="AV483" s="13" t="s">
        <v>82</v>
      </c>
      <c r="AW483" s="13" t="s">
        <v>36</v>
      </c>
      <c r="AX483" s="13" t="s">
        <v>75</v>
      </c>
      <c r="AY483" s="243" t="s">
        <v>183</v>
      </c>
    </row>
    <row r="484" s="14" customFormat="1">
      <c r="A484" s="14"/>
      <c r="B484" s="244"/>
      <c r="C484" s="245"/>
      <c r="D484" s="235" t="s">
        <v>194</v>
      </c>
      <c r="E484" s="246" t="s">
        <v>19</v>
      </c>
      <c r="F484" s="247" t="s">
        <v>3614</v>
      </c>
      <c r="G484" s="245"/>
      <c r="H484" s="248">
        <v>0.66500000000000004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194</v>
      </c>
      <c r="AU484" s="254" t="s">
        <v>84</v>
      </c>
      <c r="AV484" s="14" t="s">
        <v>84</v>
      </c>
      <c r="AW484" s="14" t="s">
        <v>36</v>
      </c>
      <c r="AX484" s="14" t="s">
        <v>75</v>
      </c>
      <c r="AY484" s="254" t="s">
        <v>183</v>
      </c>
    </row>
    <row r="485" s="14" customFormat="1">
      <c r="A485" s="14"/>
      <c r="B485" s="244"/>
      <c r="C485" s="245"/>
      <c r="D485" s="235" t="s">
        <v>194</v>
      </c>
      <c r="E485" s="246" t="s">
        <v>19</v>
      </c>
      <c r="F485" s="247" t="s">
        <v>3615</v>
      </c>
      <c r="G485" s="245"/>
      <c r="H485" s="248">
        <v>8.2200000000000006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194</v>
      </c>
      <c r="AU485" s="254" t="s">
        <v>84</v>
      </c>
      <c r="AV485" s="14" t="s">
        <v>84</v>
      </c>
      <c r="AW485" s="14" t="s">
        <v>36</v>
      </c>
      <c r="AX485" s="14" t="s">
        <v>75</v>
      </c>
      <c r="AY485" s="254" t="s">
        <v>183</v>
      </c>
    </row>
    <row r="486" s="14" customFormat="1">
      <c r="A486" s="14"/>
      <c r="B486" s="244"/>
      <c r="C486" s="245"/>
      <c r="D486" s="235" t="s">
        <v>194</v>
      </c>
      <c r="E486" s="246" t="s">
        <v>19</v>
      </c>
      <c r="F486" s="247" t="s">
        <v>3616</v>
      </c>
      <c r="G486" s="245"/>
      <c r="H486" s="248">
        <v>5.1299999999999999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194</v>
      </c>
      <c r="AU486" s="254" t="s">
        <v>84</v>
      </c>
      <c r="AV486" s="14" t="s">
        <v>84</v>
      </c>
      <c r="AW486" s="14" t="s">
        <v>36</v>
      </c>
      <c r="AX486" s="14" t="s">
        <v>75</v>
      </c>
      <c r="AY486" s="254" t="s">
        <v>183</v>
      </c>
    </row>
    <row r="487" s="13" customFormat="1">
      <c r="A487" s="13"/>
      <c r="B487" s="233"/>
      <c r="C487" s="234"/>
      <c r="D487" s="235" t="s">
        <v>194</v>
      </c>
      <c r="E487" s="236" t="s">
        <v>19</v>
      </c>
      <c r="F487" s="237" t="s">
        <v>3603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194</v>
      </c>
      <c r="AU487" s="243" t="s">
        <v>84</v>
      </c>
      <c r="AV487" s="13" t="s">
        <v>82</v>
      </c>
      <c r="AW487" s="13" t="s">
        <v>36</v>
      </c>
      <c r="AX487" s="13" t="s">
        <v>75</v>
      </c>
      <c r="AY487" s="243" t="s">
        <v>183</v>
      </c>
    </row>
    <row r="488" s="14" customFormat="1">
      <c r="A488" s="14"/>
      <c r="B488" s="244"/>
      <c r="C488" s="245"/>
      <c r="D488" s="235" t="s">
        <v>194</v>
      </c>
      <c r="E488" s="246" t="s">
        <v>19</v>
      </c>
      <c r="F488" s="247" t="s">
        <v>3617</v>
      </c>
      <c r="G488" s="245"/>
      <c r="H488" s="248">
        <v>8.1099999999999994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194</v>
      </c>
      <c r="AU488" s="254" t="s">
        <v>84</v>
      </c>
      <c r="AV488" s="14" t="s">
        <v>84</v>
      </c>
      <c r="AW488" s="14" t="s">
        <v>36</v>
      </c>
      <c r="AX488" s="14" t="s">
        <v>75</v>
      </c>
      <c r="AY488" s="254" t="s">
        <v>183</v>
      </c>
    </row>
    <row r="489" s="14" customFormat="1">
      <c r="A489" s="14"/>
      <c r="B489" s="244"/>
      <c r="C489" s="245"/>
      <c r="D489" s="235" t="s">
        <v>194</v>
      </c>
      <c r="E489" s="246" t="s">
        <v>19</v>
      </c>
      <c r="F489" s="247" t="s">
        <v>3618</v>
      </c>
      <c r="G489" s="245"/>
      <c r="H489" s="248">
        <v>4.2460000000000004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194</v>
      </c>
      <c r="AU489" s="254" t="s">
        <v>84</v>
      </c>
      <c r="AV489" s="14" t="s">
        <v>84</v>
      </c>
      <c r="AW489" s="14" t="s">
        <v>36</v>
      </c>
      <c r="AX489" s="14" t="s">
        <v>75</v>
      </c>
      <c r="AY489" s="254" t="s">
        <v>183</v>
      </c>
    </row>
    <row r="490" s="13" customFormat="1">
      <c r="A490" s="13"/>
      <c r="B490" s="233"/>
      <c r="C490" s="234"/>
      <c r="D490" s="235" t="s">
        <v>194</v>
      </c>
      <c r="E490" s="236" t="s">
        <v>19</v>
      </c>
      <c r="F490" s="237" t="s">
        <v>3606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194</v>
      </c>
      <c r="AU490" s="243" t="s">
        <v>84</v>
      </c>
      <c r="AV490" s="13" t="s">
        <v>82</v>
      </c>
      <c r="AW490" s="13" t="s">
        <v>36</v>
      </c>
      <c r="AX490" s="13" t="s">
        <v>75</v>
      </c>
      <c r="AY490" s="243" t="s">
        <v>183</v>
      </c>
    </row>
    <row r="491" s="14" customFormat="1">
      <c r="A491" s="14"/>
      <c r="B491" s="244"/>
      <c r="C491" s="245"/>
      <c r="D491" s="235" t="s">
        <v>194</v>
      </c>
      <c r="E491" s="246" t="s">
        <v>19</v>
      </c>
      <c r="F491" s="247" t="s">
        <v>3619</v>
      </c>
      <c r="G491" s="245"/>
      <c r="H491" s="248">
        <v>5.9000000000000004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194</v>
      </c>
      <c r="AU491" s="254" t="s">
        <v>84</v>
      </c>
      <c r="AV491" s="14" t="s">
        <v>84</v>
      </c>
      <c r="AW491" s="14" t="s">
        <v>36</v>
      </c>
      <c r="AX491" s="14" t="s">
        <v>75</v>
      </c>
      <c r="AY491" s="254" t="s">
        <v>183</v>
      </c>
    </row>
    <row r="492" s="15" customFormat="1">
      <c r="A492" s="15"/>
      <c r="B492" s="259"/>
      <c r="C492" s="260"/>
      <c r="D492" s="235" t="s">
        <v>194</v>
      </c>
      <c r="E492" s="261" t="s">
        <v>19</v>
      </c>
      <c r="F492" s="262" t="s">
        <v>320</v>
      </c>
      <c r="G492" s="260"/>
      <c r="H492" s="263">
        <v>41.610999999999997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9" t="s">
        <v>194</v>
      </c>
      <c r="AU492" s="269" t="s">
        <v>84</v>
      </c>
      <c r="AV492" s="15" t="s">
        <v>190</v>
      </c>
      <c r="AW492" s="15" t="s">
        <v>36</v>
      </c>
      <c r="AX492" s="15" t="s">
        <v>82</v>
      </c>
      <c r="AY492" s="269" t="s">
        <v>183</v>
      </c>
    </row>
    <row r="493" s="2" customFormat="1" ht="16.5" customHeight="1">
      <c r="A493" s="40"/>
      <c r="B493" s="41"/>
      <c r="C493" s="215" t="s">
        <v>391</v>
      </c>
      <c r="D493" s="215" t="s">
        <v>185</v>
      </c>
      <c r="E493" s="216" t="s">
        <v>3620</v>
      </c>
      <c r="F493" s="217" t="s">
        <v>3621</v>
      </c>
      <c r="G493" s="218" t="s">
        <v>304</v>
      </c>
      <c r="H493" s="219">
        <v>41.610999999999997</v>
      </c>
      <c r="I493" s="220"/>
      <c r="J493" s="221">
        <f>ROUND(I493*H493,2)</f>
        <v>0</v>
      </c>
      <c r="K493" s="217" t="s">
        <v>189</v>
      </c>
      <c r="L493" s="46"/>
      <c r="M493" s="222" t="s">
        <v>19</v>
      </c>
      <c r="N493" s="223" t="s">
        <v>46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190</v>
      </c>
      <c r="AT493" s="226" t="s">
        <v>185</v>
      </c>
      <c r="AU493" s="226" t="s">
        <v>84</v>
      </c>
      <c r="AY493" s="19" t="s">
        <v>183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82</v>
      </c>
      <c r="BK493" s="227">
        <f>ROUND(I493*H493,2)</f>
        <v>0</v>
      </c>
      <c r="BL493" s="19" t="s">
        <v>190</v>
      </c>
      <c r="BM493" s="226" t="s">
        <v>3622</v>
      </c>
    </row>
    <row r="494" s="2" customFormat="1">
      <c r="A494" s="40"/>
      <c r="B494" s="41"/>
      <c r="C494" s="42"/>
      <c r="D494" s="228" t="s">
        <v>192</v>
      </c>
      <c r="E494" s="42"/>
      <c r="F494" s="229" t="s">
        <v>3623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192</v>
      </c>
      <c r="AU494" s="19" t="s">
        <v>84</v>
      </c>
    </row>
    <row r="495" s="2" customFormat="1" ht="16.5" customHeight="1">
      <c r="A495" s="40"/>
      <c r="B495" s="41"/>
      <c r="C495" s="215" t="s">
        <v>498</v>
      </c>
      <c r="D495" s="215" t="s">
        <v>185</v>
      </c>
      <c r="E495" s="216" t="s">
        <v>3624</v>
      </c>
      <c r="F495" s="217" t="s">
        <v>3625</v>
      </c>
      <c r="G495" s="218" t="s">
        <v>256</v>
      </c>
      <c r="H495" s="219">
        <v>0.36499999999999999</v>
      </c>
      <c r="I495" s="220"/>
      <c r="J495" s="221">
        <f>ROUND(I495*H495,2)</f>
        <v>0</v>
      </c>
      <c r="K495" s="217" t="s">
        <v>189</v>
      </c>
      <c r="L495" s="46"/>
      <c r="M495" s="222" t="s">
        <v>19</v>
      </c>
      <c r="N495" s="223" t="s">
        <v>46</v>
      </c>
      <c r="O495" s="86"/>
      <c r="P495" s="224">
        <f>O495*H495</f>
        <v>0</v>
      </c>
      <c r="Q495" s="224">
        <v>1.0529056800000001</v>
      </c>
      <c r="R495" s="224">
        <f>Q495*H495</f>
        <v>0.38431057320000001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190</v>
      </c>
      <c r="AT495" s="226" t="s">
        <v>185</v>
      </c>
      <c r="AU495" s="226" t="s">
        <v>84</v>
      </c>
      <c r="AY495" s="19" t="s">
        <v>183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82</v>
      </c>
      <c r="BK495" s="227">
        <f>ROUND(I495*H495,2)</f>
        <v>0</v>
      </c>
      <c r="BL495" s="19" t="s">
        <v>190</v>
      </c>
      <c r="BM495" s="226" t="s">
        <v>3626</v>
      </c>
    </row>
    <row r="496" s="2" customFormat="1">
      <c r="A496" s="40"/>
      <c r="B496" s="41"/>
      <c r="C496" s="42"/>
      <c r="D496" s="228" t="s">
        <v>192</v>
      </c>
      <c r="E496" s="42"/>
      <c r="F496" s="229" t="s">
        <v>3627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192</v>
      </c>
      <c r="AU496" s="19" t="s">
        <v>84</v>
      </c>
    </row>
    <row r="497" s="13" customFormat="1">
      <c r="A497" s="13"/>
      <c r="B497" s="233"/>
      <c r="C497" s="234"/>
      <c r="D497" s="235" t="s">
        <v>194</v>
      </c>
      <c r="E497" s="236" t="s">
        <v>19</v>
      </c>
      <c r="F497" s="237" t="s">
        <v>3456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194</v>
      </c>
      <c r="AU497" s="243" t="s">
        <v>84</v>
      </c>
      <c r="AV497" s="13" t="s">
        <v>82</v>
      </c>
      <c r="AW497" s="13" t="s">
        <v>36</v>
      </c>
      <c r="AX497" s="13" t="s">
        <v>75</v>
      </c>
      <c r="AY497" s="243" t="s">
        <v>183</v>
      </c>
    </row>
    <row r="498" s="13" customFormat="1">
      <c r="A498" s="13"/>
      <c r="B498" s="233"/>
      <c r="C498" s="234"/>
      <c r="D498" s="235" t="s">
        <v>194</v>
      </c>
      <c r="E498" s="236" t="s">
        <v>19</v>
      </c>
      <c r="F498" s="237" t="s">
        <v>3596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194</v>
      </c>
      <c r="AU498" s="243" t="s">
        <v>84</v>
      </c>
      <c r="AV498" s="13" t="s">
        <v>82</v>
      </c>
      <c r="AW498" s="13" t="s">
        <v>36</v>
      </c>
      <c r="AX498" s="13" t="s">
        <v>75</v>
      </c>
      <c r="AY498" s="243" t="s">
        <v>183</v>
      </c>
    </row>
    <row r="499" s="13" customFormat="1">
      <c r="A499" s="13"/>
      <c r="B499" s="233"/>
      <c r="C499" s="234"/>
      <c r="D499" s="235" t="s">
        <v>194</v>
      </c>
      <c r="E499" s="236" t="s">
        <v>19</v>
      </c>
      <c r="F499" s="237" t="s">
        <v>3599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194</v>
      </c>
      <c r="AU499" s="243" t="s">
        <v>84</v>
      </c>
      <c r="AV499" s="13" t="s">
        <v>82</v>
      </c>
      <c r="AW499" s="13" t="s">
        <v>36</v>
      </c>
      <c r="AX499" s="13" t="s">
        <v>75</v>
      </c>
      <c r="AY499" s="243" t="s">
        <v>183</v>
      </c>
    </row>
    <row r="500" s="13" customFormat="1">
      <c r="A500" s="13"/>
      <c r="B500" s="233"/>
      <c r="C500" s="234"/>
      <c r="D500" s="235" t="s">
        <v>194</v>
      </c>
      <c r="E500" s="236" t="s">
        <v>19</v>
      </c>
      <c r="F500" s="237" t="s">
        <v>3603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194</v>
      </c>
      <c r="AU500" s="243" t="s">
        <v>84</v>
      </c>
      <c r="AV500" s="13" t="s">
        <v>82</v>
      </c>
      <c r="AW500" s="13" t="s">
        <v>36</v>
      </c>
      <c r="AX500" s="13" t="s">
        <v>75</v>
      </c>
      <c r="AY500" s="243" t="s">
        <v>183</v>
      </c>
    </row>
    <row r="501" s="13" customFormat="1">
      <c r="A501" s="13"/>
      <c r="B501" s="233"/>
      <c r="C501" s="234"/>
      <c r="D501" s="235" t="s">
        <v>194</v>
      </c>
      <c r="E501" s="236" t="s">
        <v>19</v>
      </c>
      <c r="F501" s="237" t="s">
        <v>3606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194</v>
      </c>
      <c r="AU501" s="243" t="s">
        <v>84</v>
      </c>
      <c r="AV501" s="13" t="s">
        <v>82</v>
      </c>
      <c r="AW501" s="13" t="s">
        <v>36</v>
      </c>
      <c r="AX501" s="13" t="s">
        <v>75</v>
      </c>
      <c r="AY501" s="243" t="s">
        <v>183</v>
      </c>
    </row>
    <row r="502" s="14" customFormat="1">
      <c r="A502" s="14"/>
      <c r="B502" s="244"/>
      <c r="C502" s="245"/>
      <c r="D502" s="235" t="s">
        <v>194</v>
      </c>
      <c r="E502" s="246" t="s">
        <v>19</v>
      </c>
      <c r="F502" s="247" t="s">
        <v>3628</v>
      </c>
      <c r="G502" s="245"/>
      <c r="H502" s="248">
        <v>0.36499999999999999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194</v>
      </c>
      <c r="AU502" s="254" t="s">
        <v>84</v>
      </c>
      <c r="AV502" s="14" t="s">
        <v>84</v>
      </c>
      <c r="AW502" s="14" t="s">
        <v>36</v>
      </c>
      <c r="AX502" s="14" t="s">
        <v>75</v>
      </c>
      <c r="AY502" s="254" t="s">
        <v>183</v>
      </c>
    </row>
    <row r="503" s="15" customFormat="1">
      <c r="A503" s="15"/>
      <c r="B503" s="259"/>
      <c r="C503" s="260"/>
      <c r="D503" s="235" t="s">
        <v>194</v>
      </c>
      <c r="E503" s="261" t="s">
        <v>19</v>
      </c>
      <c r="F503" s="262" t="s">
        <v>320</v>
      </c>
      <c r="G503" s="260"/>
      <c r="H503" s="263">
        <v>0.36499999999999999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9" t="s">
        <v>194</v>
      </c>
      <c r="AU503" s="269" t="s">
        <v>84</v>
      </c>
      <c r="AV503" s="15" t="s">
        <v>190</v>
      </c>
      <c r="AW503" s="15" t="s">
        <v>36</v>
      </c>
      <c r="AX503" s="15" t="s">
        <v>82</v>
      </c>
      <c r="AY503" s="269" t="s">
        <v>183</v>
      </c>
    </row>
    <row r="504" s="12" customFormat="1" ht="22.8" customHeight="1">
      <c r="A504" s="12"/>
      <c r="B504" s="199"/>
      <c r="C504" s="200"/>
      <c r="D504" s="201" t="s">
        <v>74</v>
      </c>
      <c r="E504" s="213" t="s">
        <v>214</v>
      </c>
      <c r="F504" s="213" t="s">
        <v>772</v>
      </c>
      <c r="G504" s="200"/>
      <c r="H504" s="200"/>
      <c r="I504" s="203"/>
      <c r="J504" s="214">
        <f>BK504</f>
        <v>0</v>
      </c>
      <c r="K504" s="200"/>
      <c r="L504" s="205"/>
      <c r="M504" s="206"/>
      <c r="N504" s="207"/>
      <c r="O504" s="207"/>
      <c r="P504" s="208">
        <f>SUM(P505:P510)</f>
        <v>0</v>
      </c>
      <c r="Q504" s="207"/>
      <c r="R504" s="208">
        <f>SUM(R505:R510)</f>
        <v>0.023913750000000001</v>
      </c>
      <c r="S504" s="207"/>
      <c r="T504" s="209">
        <f>SUM(T505:T510)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0" t="s">
        <v>82</v>
      </c>
      <c r="AT504" s="211" t="s">
        <v>74</v>
      </c>
      <c r="AU504" s="211" t="s">
        <v>82</v>
      </c>
      <c r="AY504" s="210" t="s">
        <v>183</v>
      </c>
      <c r="BK504" s="212">
        <f>SUM(BK505:BK510)</f>
        <v>0</v>
      </c>
    </row>
    <row r="505" s="2" customFormat="1" ht="24.15" customHeight="1">
      <c r="A505" s="40"/>
      <c r="B505" s="41"/>
      <c r="C505" s="215" t="s">
        <v>439</v>
      </c>
      <c r="D505" s="215" t="s">
        <v>185</v>
      </c>
      <c r="E505" s="216" t="s">
        <v>3629</v>
      </c>
      <c r="F505" s="217" t="s">
        <v>3630</v>
      </c>
      <c r="G505" s="218" t="s">
        <v>304</v>
      </c>
      <c r="H505" s="219">
        <v>5.25</v>
      </c>
      <c r="I505" s="220"/>
      <c r="J505" s="221">
        <f>ROUND(I505*H505,2)</f>
        <v>0</v>
      </c>
      <c r="K505" s="217" t="s">
        <v>189</v>
      </c>
      <c r="L505" s="46"/>
      <c r="M505" s="222" t="s">
        <v>19</v>
      </c>
      <c r="N505" s="223" t="s">
        <v>46</v>
      </c>
      <c r="O505" s="86"/>
      <c r="P505" s="224">
        <f>O505*H505</f>
        <v>0</v>
      </c>
      <c r="Q505" s="224">
        <v>0.004555</v>
      </c>
      <c r="R505" s="224">
        <f>Q505*H505</f>
        <v>0.023913750000000001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190</v>
      </c>
      <c r="AT505" s="226" t="s">
        <v>185</v>
      </c>
      <c r="AU505" s="226" t="s">
        <v>84</v>
      </c>
      <c r="AY505" s="19" t="s">
        <v>183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82</v>
      </c>
      <c r="BK505" s="227">
        <f>ROUND(I505*H505,2)</f>
        <v>0</v>
      </c>
      <c r="BL505" s="19" t="s">
        <v>190</v>
      </c>
      <c r="BM505" s="226" t="s">
        <v>3631</v>
      </c>
    </row>
    <row r="506" s="2" customFormat="1">
      <c r="A506" s="40"/>
      <c r="B506" s="41"/>
      <c r="C506" s="42"/>
      <c r="D506" s="228" t="s">
        <v>192</v>
      </c>
      <c r="E506" s="42"/>
      <c r="F506" s="229" t="s">
        <v>3632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192</v>
      </c>
      <c r="AU506" s="19" t="s">
        <v>84</v>
      </c>
    </row>
    <row r="507" s="13" customFormat="1">
      <c r="A507" s="13"/>
      <c r="B507" s="233"/>
      <c r="C507" s="234"/>
      <c r="D507" s="235" t="s">
        <v>194</v>
      </c>
      <c r="E507" s="236" t="s">
        <v>19</v>
      </c>
      <c r="F507" s="237" t="s">
        <v>3633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194</v>
      </c>
      <c r="AU507" s="243" t="s">
        <v>84</v>
      </c>
      <c r="AV507" s="13" t="s">
        <v>82</v>
      </c>
      <c r="AW507" s="13" t="s">
        <v>36</v>
      </c>
      <c r="AX507" s="13" t="s">
        <v>75</v>
      </c>
      <c r="AY507" s="243" t="s">
        <v>183</v>
      </c>
    </row>
    <row r="508" s="13" customFormat="1">
      <c r="A508" s="13"/>
      <c r="B508" s="233"/>
      <c r="C508" s="234"/>
      <c r="D508" s="235" t="s">
        <v>194</v>
      </c>
      <c r="E508" s="236" t="s">
        <v>19</v>
      </c>
      <c r="F508" s="237" t="s">
        <v>1208</v>
      </c>
      <c r="G508" s="234"/>
      <c r="H508" s="236" t="s">
        <v>19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194</v>
      </c>
      <c r="AU508" s="243" t="s">
        <v>84</v>
      </c>
      <c r="AV508" s="13" t="s">
        <v>82</v>
      </c>
      <c r="AW508" s="13" t="s">
        <v>36</v>
      </c>
      <c r="AX508" s="13" t="s">
        <v>75</v>
      </c>
      <c r="AY508" s="243" t="s">
        <v>183</v>
      </c>
    </row>
    <row r="509" s="13" customFormat="1">
      <c r="A509" s="13"/>
      <c r="B509" s="233"/>
      <c r="C509" s="234"/>
      <c r="D509" s="235" t="s">
        <v>194</v>
      </c>
      <c r="E509" s="236" t="s">
        <v>19</v>
      </c>
      <c r="F509" s="237" t="s">
        <v>1209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194</v>
      </c>
      <c r="AU509" s="243" t="s">
        <v>84</v>
      </c>
      <c r="AV509" s="13" t="s">
        <v>82</v>
      </c>
      <c r="AW509" s="13" t="s">
        <v>36</v>
      </c>
      <c r="AX509" s="13" t="s">
        <v>75</v>
      </c>
      <c r="AY509" s="243" t="s">
        <v>183</v>
      </c>
    </row>
    <row r="510" s="14" customFormat="1">
      <c r="A510" s="14"/>
      <c r="B510" s="244"/>
      <c r="C510" s="245"/>
      <c r="D510" s="235" t="s">
        <v>194</v>
      </c>
      <c r="E510" s="246" t="s">
        <v>19</v>
      </c>
      <c r="F510" s="247" t="s">
        <v>3634</v>
      </c>
      <c r="G510" s="245"/>
      <c r="H510" s="248">
        <v>5.25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194</v>
      </c>
      <c r="AU510" s="254" t="s">
        <v>84</v>
      </c>
      <c r="AV510" s="14" t="s">
        <v>84</v>
      </c>
      <c r="AW510" s="14" t="s">
        <v>36</v>
      </c>
      <c r="AX510" s="14" t="s">
        <v>82</v>
      </c>
      <c r="AY510" s="254" t="s">
        <v>183</v>
      </c>
    </row>
    <row r="511" s="12" customFormat="1" ht="22.8" customHeight="1">
      <c r="A511" s="12"/>
      <c r="B511" s="199"/>
      <c r="C511" s="200"/>
      <c r="D511" s="201" t="s">
        <v>74</v>
      </c>
      <c r="E511" s="213" t="s">
        <v>224</v>
      </c>
      <c r="F511" s="213" t="s">
        <v>225</v>
      </c>
      <c r="G511" s="200"/>
      <c r="H511" s="200"/>
      <c r="I511" s="203"/>
      <c r="J511" s="214">
        <f>BK511</f>
        <v>0</v>
      </c>
      <c r="K511" s="200"/>
      <c r="L511" s="205"/>
      <c r="M511" s="206"/>
      <c r="N511" s="207"/>
      <c r="O511" s="207"/>
      <c r="P511" s="208">
        <f>P512+SUM(P513:P587)</f>
        <v>0</v>
      </c>
      <c r="Q511" s="207"/>
      <c r="R511" s="208">
        <f>R512+SUM(R513:R587)</f>
        <v>0.20908199499999999</v>
      </c>
      <c r="S511" s="207"/>
      <c r="T511" s="209">
        <f>T512+SUM(T513:T587)</f>
        <v>0.029000000000000001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0" t="s">
        <v>82</v>
      </c>
      <c r="AT511" s="211" t="s">
        <v>74</v>
      </c>
      <c r="AU511" s="211" t="s">
        <v>82</v>
      </c>
      <c r="AY511" s="210" t="s">
        <v>183</v>
      </c>
      <c r="BK511" s="212">
        <f>BK512+SUM(BK513:BK587)</f>
        <v>0</v>
      </c>
    </row>
    <row r="512" s="2" customFormat="1" ht="24.15" customHeight="1">
      <c r="A512" s="40"/>
      <c r="B512" s="41"/>
      <c r="C512" s="215" t="s">
        <v>508</v>
      </c>
      <c r="D512" s="215" t="s">
        <v>185</v>
      </c>
      <c r="E512" s="216" t="s">
        <v>3635</v>
      </c>
      <c r="F512" s="217" t="s">
        <v>3636</v>
      </c>
      <c r="G512" s="218" t="s">
        <v>304</v>
      </c>
      <c r="H512" s="219">
        <v>2.5</v>
      </c>
      <c r="I512" s="220"/>
      <c r="J512" s="221">
        <f>ROUND(I512*H512,2)</f>
        <v>0</v>
      </c>
      <c r="K512" s="217" t="s">
        <v>189</v>
      </c>
      <c r="L512" s="46"/>
      <c r="M512" s="222" t="s">
        <v>19</v>
      </c>
      <c r="N512" s="223" t="s">
        <v>46</v>
      </c>
      <c r="O512" s="86"/>
      <c r="P512" s="224">
        <f>O512*H512</f>
        <v>0</v>
      </c>
      <c r="Q512" s="224">
        <v>0.001575</v>
      </c>
      <c r="R512" s="224">
        <f>Q512*H512</f>
        <v>0.0039375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190</v>
      </c>
      <c r="AT512" s="226" t="s">
        <v>185</v>
      </c>
      <c r="AU512" s="226" t="s">
        <v>84</v>
      </c>
      <c r="AY512" s="19" t="s">
        <v>183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82</v>
      </c>
      <c r="BK512" s="227">
        <f>ROUND(I512*H512,2)</f>
        <v>0</v>
      </c>
      <c r="BL512" s="19" t="s">
        <v>190</v>
      </c>
      <c r="BM512" s="226" t="s">
        <v>3637</v>
      </c>
    </row>
    <row r="513" s="2" customFormat="1">
      <c r="A513" s="40"/>
      <c r="B513" s="41"/>
      <c r="C513" s="42"/>
      <c r="D513" s="228" t="s">
        <v>192</v>
      </c>
      <c r="E513" s="42"/>
      <c r="F513" s="229" t="s">
        <v>3638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192</v>
      </c>
      <c r="AU513" s="19" t="s">
        <v>84</v>
      </c>
    </row>
    <row r="514" s="13" customFormat="1">
      <c r="A514" s="13"/>
      <c r="B514" s="233"/>
      <c r="C514" s="234"/>
      <c r="D514" s="235" t="s">
        <v>194</v>
      </c>
      <c r="E514" s="236" t="s">
        <v>19</v>
      </c>
      <c r="F514" s="237" t="s">
        <v>3639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194</v>
      </c>
      <c r="AU514" s="243" t="s">
        <v>84</v>
      </c>
      <c r="AV514" s="13" t="s">
        <v>82</v>
      </c>
      <c r="AW514" s="13" t="s">
        <v>36</v>
      </c>
      <c r="AX514" s="13" t="s">
        <v>75</v>
      </c>
      <c r="AY514" s="243" t="s">
        <v>183</v>
      </c>
    </row>
    <row r="515" s="13" customFormat="1">
      <c r="A515" s="13"/>
      <c r="B515" s="233"/>
      <c r="C515" s="234"/>
      <c r="D515" s="235" t="s">
        <v>194</v>
      </c>
      <c r="E515" s="236" t="s">
        <v>19</v>
      </c>
      <c r="F515" s="237" t="s">
        <v>3367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194</v>
      </c>
      <c r="AU515" s="243" t="s">
        <v>84</v>
      </c>
      <c r="AV515" s="13" t="s">
        <v>82</v>
      </c>
      <c r="AW515" s="13" t="s">
        <v>36</v>
      </c>
      <c r="AX515" s="13" t="s">
        <v>75</v>
      </c>
      <c r="AY515" s="243" t="s">
        <v>183</v>
      </c>
    </row>
    <row r="516" s="13" customFormat="1">
      <c r="A516" s="13"/>
      <c r="B516" s="233"/>
      <c r="C516" s="234"/>
      <c r="D516" s="235" t="s">
        <v>194</v>
      </c>
      <c r="E516" s="236" t="s">
        <v>19</v>
      </c>
      <c r="F516" s="237" t="s">
        <v>3368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194</v>
      </c>
      <c r="AU516" s="243" t="s">
        <v>84</v>
      </c>
      <c r="AV516" s="13" t="s">
        <v>82</v>
      </c>
      <c r="AW516" s="13" t="s">
        <v>36</v>
      </c>
      <c r="AX516" s="13" t="s">
        <v>75</v>
      </c>
      <c r="AY516" s="243" t="s">
        <v>183</v>
      </c>
    </row>
    <row r="517" s="13" customFormat="1">
      <c r="A517" s="13"/>
      <c r="B517" s="233"/>
      <c r="C517" s="234"/>
      <c r="D517" s="235" t="s">
        <v>194</v>
      </c>
      <c r="E517" s="236" t="s">
        <v>19</v>
      </c>
      <c r="F517" s="237" t="s">
        <v>3369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194</v>
      </c>
      <c r="AU517" s="243" t="s">
        <v>84</v>
      </c>
      <c r="AV517" s="13" t="s">
        <v>82</v>
      </c>
      <c r="AW517" s="13" t="s">
        <v>36</v>
      </c>
      <c r="AX517" s="13" t="s">
        <v>75</v>
      </c>
      <c r="AY517" s="243" t="s">
        <v>183</v>
      </c>
    </row>
    <row r="518" s="14" customFormat="1">
      <c r="A518" s="14"/>
      <c r="B518" s="244"/>
      <c r="C518" s="245"/>
      <c r="D518" s="235" t="s">
        <v>194</v>
      </c>
      <c r="E518" s="246" t="s">
        <v>19</v>
      </c>
      <c r="F518" s="247" t="s">
        <v>3640</v>
      </c>
      <c r="G518" s="245"/>
      <c r="H518" s="248">
        <v>2.5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194</v>
      </c>
      <c r="AU518" s="254" t="s">
        <v>84</v>
      </c>
      <c r="AV518" s="14" t="s">
        <v>84</v>
      </c>
      <c r="AW518" s="14" t="s">
        <v>36</v>
      </c>
      <c r="AX518" s="14" t="s">
        <v>82</v>
      </c>
      <c r="AY518" s="254" t="s">
        <v>183</v>
      </c>
    </row>
    <row r="519" s="2" customFormat="1" ht="24.15" customHeight="1">
      <c r="A519" s="40"/>
      <c r="B519" s="41"/>
      <c r="C519" s="215" t="s">
        <v>446</v>
      </c>
      <c r="D519" s="215" t="s">
        <v>185</v>
      </c>
      <c r="E519" s="216" t="s">
        <v>3641</v>
      </c>
      <c r="F519" s="217" t="s">
        <v>3642</v>
      </c>
      <c r="G519" s="218" t="s">
        <v>438</v>
      </c>
      <c r="H519" s="219">
        <v>59.329999999999998</v>
      </c>
      <c r="I519" s="220"/>
      <c r="J519" s="221">
        <f>ROUND(I519*H519,2)</f>
        <v>0</v>
      </c>
      <c r="K519" s="217" t="s">
        <v>189</v>
      </c>
      <c r="L519" s="46"/>
      <c r="M519" s="222" t="s">
        <v>19</v>
      </c>
      <c r="N519" s="223" t="s">
        <v>46</v>
      </c>
      <c r="O519" s="86"/>
      <c r="P519" s="224">
        <f>O519*H519</f>
        <v>0</v>
      </c>
      <c r="Q519" s="224">
        <v>0.0017185</v>
      </c>
      <c r="R519" s="224">
        <f>Q519*H519</f>
        <v>0.10195860499999999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190</v>
      </c>
      <c r="AT519" s="226" t="s">
        <v>185</v>
      </c>
      <c r="AU519" s="226" t="s">
        <v>84</v>
      </c>
      <c r="AY519" s="19" t="s">
        <v>183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82</v>
      </c>
      <c r="BK519" s="227">
        <f>ROUND(I519*H519,2)</f>
        <v>0</v>
      </c>
      <c r="BL519" s="19" t="s">
        <v>190</v>
      </c>
      <c r="BM519" s="226" t="s">
        <v>3643</v>
      </c>
    </row>
    <row r="520" s="2" customFormat="1">
      <c r="A520" s="40"/>
      <c r="B520" s="41"/>
      <c r="C520" s="42"/>
      <c r="D520" s="228" t="s">
        <v>192</v>
      </c>
      <c r="E520" s="42"/>
      <c r="F520" s="229" t="s">
        <v>3644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192</v>
      </c>
      <c r="AU520" s="19" t="s">
        <v>84</v>
      </c>
    </row>
    <row r="521" s="13" customFormat="1">
      <c r="A521" s="13"/>
      <c r="B521" s="233"/>
      <c r="C521" s="234"/>
      <c r="D521" s="235" t="s">
        <v>194</v>
      </c>
      <c r="E521" s="236" t="s">
        <v>19</v>
      </c>
      <c r="F521" s="237" t="s">
        <v>3645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194</v>
      </c>
      <c r="AU521" s="243" t="s">
        <v>84</v>
      </c>
      <c r="AV521" s="13" t="s">
        <v>82</v>
      </c>
      <c r="AW521" s="13" t="s">
        <v>36</v>
      </c>
      <c r="AX521" s="13" t="s">
        <v>75</v>
      </c>
      <c r="AY521" s="243" t="s">
        <v>183</v>
      </c>
    </row>
    <row r="522" s="13" customFormat="1">
      <c r="A522" s="13"/>
      <c r="B522" s="233"/>
      <c r="C522" s="234"/>
      <c r="D522" s="235" t="s">
        <v>194</v>
      </c>
      <c r="E522" s="236" t="s">
        <v>19</v>
      </c>
      <c r="F522" s="237" t="s">
        <v>1221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194</v>
      </c>
      <c r="AU522" s="243" t="s">
        <v>84</v>
      </c>
      <c r="AV522" s="13" t="s">
        <v>82</v>
      </c>
      <c r="AW522" s="13" t="s">
        <v>36</v>
      </c>
      <c r="AX522" s="13" t="s">
        <v>75</v>
      </c>
      <c r="AY522" s="243" t="s">
        <v>183</v>
      </c>
    </row>
    <row r="523" s="13" customFormat="1">
      <c r="A523" s="13"/>
      <c r="B523" s="233"/>
      <c r="C523" s="234"/>
      <c r="D523" s="235" t="s">
        <v>194</v>
      </c>
      <c r="E523" s="236" t="s">
        <v>19</v>
      </c>
      <c r="F523" s="237" t="s">
        <v>1222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194</v>
      </c>
      <c r="AU523" s="243" t="s">
        <v>84</v>
      </c>
      <c r="AV523" s="13" t="s">
        <v>82</v>
      </c>
      <c r="AW523" s="13" t="s">
        <v>36</v>
      </c>
      <c r="AX523" s="13" t="s">
        <v>75</v>
      </c>
      <c r="AY523" s="243" t="s">
        <v>183</v>
      </c>
    </row>
    <row r="524" s="14" customFormat="1">
      <c r="A524" s="14"/>
      <c r="B524" s="244"/>
      <c r="C524" s="245"/>
      <c r="D524" s="235" t="s">
        <v>194</v>
      </c>
      <c r="E524" s="246" t="s">
        <v>19</v>
      </c>
      <c r="F524" s="247" t="s">
        <v>3646</v>
      </c>
      <c r="G524" s="245"/>
      <c r="H524" s="248">
        <v>2.23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194</v>
      </c>
      <c r="AU524" s="254" t="s">
        <v>84</v>
      </c>
      <c r="AV524" s="14" t="s">
        <v>84</v>
      </c>
      <c r="AW524" s="14" t="s">
        <v>36</v>
      </c>
      <c r="AX524" s="14" t="s">
        <v>75</v>
      </c>
      <c r="AY524" s="254" t="s">
        <v>183</v>
      </c>
    </row>
    <row r="525" s="14" customFormat="1">
      <c r="A525" s="14"/>
      <c r="B525" s="244"/>
      <c r="C525" s="245"/>
      <c r="D525" s="235" t="s">
        <v>194</v>
      </c>
      <c r="E525" s="246" t="s">
        <v>19</v>
      </c>
      <c r="F525" s="247" t="s">
        <v>3647</v>
      </c>
      <c r="G525" s="245"/>
      <c r="H525" s="248">
        <v>1.7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194</v>
      </c>
      <c r="AU525" s="254" t="s">
        <v>84</v>
      </c>
      <c r="AV525" s="14" t="s">
        <v>84</v>
      </c>
      <c r="AW525" s="14" t="s">
        <v>36</v>
      </c>
      <c r="AX525" s="14" t="s">
        <v>75</v>
      </c>
      <c r="AY525" s="254" t="s">
        <v>183</v>
      </c>
    </row>
    <row r="526" s="14" customFormat="1">
      <c r="A526" s="14"/>
      <c r="B526" s="244"/>
      <c r="C526" s="245"/>
      <c r="D526" s="235" t="s">
        <v>194</v>
      </c>
      <c r="E526" s="246" t="s">
        <v>19</v>
      </c>
      <c r="F526" s="247" t="s">
        <v>3647</v>
      </c>
      <c r="G526" s="245"/>
      <c r="H526" s="248">
        <v>1.7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194</v>
      </c>
      <c r="AU526" s="254" t="s">
        <v>84</v>
      </c>
      <c r="AV526" s="14" t="s">
        <v>84</v>
      </c>
      <c r="AW526" s="14" t="s">
        <v>36</v>
      </c>
      <c r="AX526" s="14" t="s">
        <v>75</v>
      </c>
      <c r="AY526" s="254" t="s">
        <v>183</v>
      </c>
    </row>
    <row r="527" s="13" customFormat="1">
      <c r="A527" s="13"/>
      <c r="B527" s="233"/>
      <c r="C527" s="234"/>
      <c r="D527" s="235" t="s">
        <v>194</v>
      </c>
      <c r="E527" s="236" t="s">
        <v>19</v>
      </c>
      <c r="F527" s="237" t="s">
        <v>1240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194</v>
      </c>
      <c r="AU527" s="243" t="s">
        <v>84</v>
      </c>
      <c r="AV527" s="13" t="s">
        <v>82</v>
      </c>
      <c r="AW527" s="13" t="s">
        <v>36</v>
      </c>
      <c r="AX527" s="13" t="s">
        <v>75</v>
      </c>
      <c r="AY527" s="243" t="s">
        <v>183</v>
      </c>
    </row>
    <row r="528" s="13" customFormat="1">
      <c r="A528" s="13"/>
      <c r="B528" s="233"/>
      <c r="C528" s="234"/>
      <c r="D528" s="235" t="s">
        <v>194</v>
      </c>
      <c r="E528" s="236" t="s">
        <v>19</v>
      </c>
      <c r="F528" s="237" t="s">
        <v>1241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194</v>
      </c>
      <c r="AU528" s="243" t="s">
        <v>84</v>
      </c>
      <c r="AV528" s="13" t="s">
        <v>82</v>
      </c>
      <c r="AW528" s="13" t="s">
        <v>36</v>
      </c>
      <c r="AX528" s="13" t="s">
        <v>75</v>
      </c>
      <c r="AY528" s="243" t="s">
        <v>183</v>
      </c>
    </row>
    <row r="529" s="14" customFormat="1">
      <c r="A529" s="14"/>
      <c r="B529" s="244"/>
      <c r="C529" s="245"/>
      <c r="D529" s="235" t="s">
        <v>194</v>
      </c>
      <c r="E529" s="246" t="s">
        <v>19</v>
      </c>
      <c r="F529" s="247" t="s">
        <v>3648</v>
      </c>
      <c r="G529" s="245"/>
      <c r="H529" s="248">
        <v>4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194</v>
      </c>
      <c r="AU529" s="254" t="s">
        <v>84</v>
      </c>
      <c r="AV529" s="14" t="s">
        <v>84</v>
      </c>
      <c r="AW529" s="14" t="s">
        <v>36</v>
      </c>
      <c r="AX529" s="14" t="s">
        <v>75</v>
      </c>
      <c r="AY529" s="254" t="s">
        <v>183</v>
      </c>
    </row>
    <row r="530" s="13" customFormat="1">
      <c r="A530" s="13"/>
      <c r="B530" s="233"/>
      <c r="C530" s="234"/>
      <c r="D530" s="235" t="s">
        <v>194</v>
      </c>
      <c r="E530" s="236" t="s">
        <v>19</v>
      </c>
      <c r="F530" s="237" t="s">
        <v>1208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194</v>
      </c>
      <c r="AU530" s="243" t="s">
        <v>84</v>
      </c>
      <c r="AV530" s="13" t="s">
        <v>82</v>
      </c>
      <c r="AW530" s="13" t="s">
        <v>36</v>
      </c>
      <c r="AX530" s="13" t="s">
        <v>75</v>
      </c>
      <c r="AY530" s="243" t="s">
        <v>183</v>
      </c>
    </row>
    <row r="531" s="13" customFormat="1">
      <c r="A531" s="13"/>
      <c r="B531" s="233"/>
      <c r="C531" s="234"/>
      <c r="D531" s="235" t="s">
        <v>194</v>
      </c>
      <c r="E531" s="236" t="s">
        <v>19</v>
      </c>
      <c r="F531" s="237" t="s">
        <v>1209</v>
      </c>
      <c r="G531" s="234"/>
      <c r="H531" s="236" t="s">
        <v>19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194</v>
      </c>
      <c r="AU531" s="243" t="s">
        <v>84</v>
      </c>
      <c r="AV531" s="13" t="s">
        <v>82</v>
      </c>
      <c r="AW531" s="13" t="s">
        <v>36</v>
      </c>
      <c r="AX531" s="13" t="s">
        <v>75</v>
      </c>
      <c r="AY531" s="243" t="s">
        <v>183</v>
      </c>
    </row>
    <row r="532" s="14" customFormat="1">
      <c r="A532" s="14"/>
      <c r="B532" s="244"/>
      <c r="C532" s="245"/>
      <c r="D532" s="235" t="s">
        <v>194</v>
      </c>
      <c r="E532" s="246" t="s">
        <v>19</v>
      </c>
      <c r="F532" s="247" t="s">
        <v>3649</v>
      </c>
      <c r="G532" s="245"/>
      <c r="H532" s="248">
        <v>10.5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194</v>
      </c>
      <c r="AU532" s="254" t="s">
        <v>84</v>
      </c>
      <c r="AV532" s="14" t="s">
        <v>84</v>
      </c>
      <c r="AW532" s="14" t="s">
        <v>36</v>
      </c>
      <c r="AX532" s="14" t="s">
        <v>75</v>
      </c>
      <c r="AY532" s="254" t="s">
        <v>183</v>
      </c>
    </row>
    <row r="533" s="13" customFormat="1">
      <c r="A533" s="13"/>
      <c r="B533" s="233"/>
      <c r="C533" s="234"/>
      <c r="D533" s="235" t="s">
        <v>194</v>
      </c>
      <c r="E533" s="236" t="s">
        <v>19</v>
      </c>
      <c r="F533" s="237" t="s">
        <v>1243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194</v>
      </c>
      <c r="AU533" s="243" t="s">
        <v>84</v>
      </c>
      <c r="AV533" s="13" t="s">
        <v>82</v>
      </c>
      <c r="AW533" s="13" t="s">
        <v>36</v>
      </c>
      <c r="AX533" s="13" t="s">
        <v>75</v>
      </c>
      <c r="AY533" s="243" t="s">
        <v>183</v>
      </c>
    </row>
    <row r="534" s="14" customFormat="1">
      <c r="A534" s="14"/>
      <c r="B534" s="244"/>
      <c r="C534" s="245"/>
      <c r="D534" s="235" t="s">
        <v>194</v>
      </c>
      <c r="E534" s="246" t="s">
        <v>19</v>
      </c>
      <c r="F534" s="247" t="s">
        <v>3650</v>
      </c>
      <c r="G534" s="245"/>
      <c r="H534" s="248">
        <v>2.3999999999999999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194</v>
      </c>
      <c r="AU534" s="254" t="s">
        <v>84</v>
      </c>
      <c r="AV534" s="14" t="s">
        <v>84</v>
      </c>
      <c r="AW534" s="14" t="s">
        <v>36</v>
      </c>
      <c r="AX534" s="14" t="s">
        <v>75</v>
      </c>
      <c r="AY534" s="254" t="s">
        <v>183</v>
      </c>
    </row>
    <row r="535" s="13" customFormat="1">
      <c r="A535" s="13"/>
      <c r="B535" s="233"/>
      <c r="C535" s="234"/>
      <c r="D535" s="235" t="s">
        <v>194</v>
      </c>
      <c r="E535" s="236" t="s">
        <v>19</v>
      </c>
      <c r="F535" s="237" t="s">
        <v>1212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194</v>
      </c>
      <c r="AU535" s="243" t="s">
        <v>84</v>
      </c>
      <c r="AV535" s="13" t="s">
        <v>82</v>
      </c>
      <c r="AW535" s="13" t="s">
        <v>36</v>
      </c>
      <c r="AX535" s="13" t="s">
        <v>75</v>
      </c>
      <c r="AY535" s="243" t="s">
        <v>183</v>
      </c>
    </row>
    <row r="536" s="13" customFormat="1">
      <c r="A536" s="13"/>
      <c r="B536" s="233"/>
      <c r="C536" s="234"/>
      <c r="D536" s="235" t="s">
        <v>194</v>
      </c>
      <c r="E536" s="236" t="s">
        <v>19</v>
      </c>
      <c r="F536" s="237" t="s">
        <v>1213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194</v>
      </c>
      <c r="AU536" s="243" t="s">
        <v>84</v>
      </c>
      <c r="AV536" s="13" t="s">
        <v>82</v>
      </c>
      <c r="AW536" s="13" t="s">
        <v>36</v>
      </c>
      <c r="AX536" s="13" t="s">
        <v>75</v>
      </c>
      <c r="AY536" s="243" t="s">
        <v>183</v>
      </c>
    </row>
    <row r="537" s="14" customFormat="1">
      <c r="A537" s="14"/>
      <c r="B537" s="244"/>
      <c r="C537" s="245"/>
      <c r="D537" s="235" t="s">
        <v>194</v>
      </c>
      <c r="E537" s="246" t="s">
        <v>19</v>
      </c>
      <c r="F537" s="247" t="s">
        <v>3651</v>
      </c>
      <c r="G537" s="245"/>
      <c r="H537" s="248">
        <v>2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194</v>
      </c>
      <c r="AU537" s="254" t="s">
        <v>84</v>
      </c>
      <c r="AV537" s="14" t="s">
        <v>84</v>
      </c>
      <c r="AW537" s="14" t="s">
        <v>36</v>
      </c>
      <c r="AX537" s="14" t="s">
        <v>75</v>
      </c>
      <c r="AY537" s="254" t="s">
        <v>183</v>
      </c>
    </row>
    <row r="538" s="13" customFormat="1">
      <c r="A538" s="13"/>
      <c r="B538" s="233"/>
      <c r="C538" s="234"/>
      <c r="D538" s="235" t="s">
        <v>194</v>
      </c>
      <c r="E538" s="236" t="s">
        <v>19</v>
      </c>
      <c r="F538" s="237" t="s">
        <v>1215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194</v>
      </c>
      <c r="AU538" s="243" t="s">
        <v>84</v>
      </c>
      <c r="AV538" s="13" t="s">
        <v>82</v>
      </c>
      <c r="AW538" s="13" t="s">
        <v>36</v>
      </c>
      <c r="AX538" s="13" t="s">
        <v>75</v>
      </c>
      <c r="AY538" s="243" t="s">
        <v>183</v>
      </c>
    </row>
    <row r="539" s="13" customFormat="1">
      <c r="A539" s="13"/>
      <c r="B539" s="233"/>
      <c r="C539" s="234"/>
      <c r="D539" s="235" t="s">
        <v>194</v>
      </c>
      <c r="E539" s="236" t="s">
        <v>19</v>
      </c>
      <c r="F539" s="237" t="s">
        <v>1216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194</v>
      </c>
      <c r="AU539" s="243" t="s">
        <v>84</v>
      </c>
      <c r="AV539" s="13" t="s">
        <v>82</v>
      </c>
      <c r="AW539" s="13" t="s">
        <v>36</v>
      </c>
      <c r="AX539" s="13" t="s">
        <v>75</v>
      </c>
      <c r="AY539" s="243" t="s">
        <v>183</v>
      </c>
    </row>
    <row r="540" s="13" customFormat="1">
      <c r="A540" s="13"/>
      <c r="B540" s="233"/>
      <c r="C540" s="234"/>
      <c r="D540" s="235" t="s">
        <v>194</v>
      </c>
      <c r="E540" s="236" t="s">
        <v>19</v>
      </c>
      <c r="F540" s="237" t="s">
        <v>1217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194</v>
      </c>
      <c r="AU540" s="243" t="s">
        <v>84</v>
      </c>
      <c r="AV540" s="13" t="s">
        <v>82</v>
      </c>
      <c r="AW540" s="13" t="s">
        <v>36</v>
      </c>
      <c r="AX540" s="13" t="s">
        <v>75</v>
      </c>
      <c r="AY540" s="243" t="s">
        <v>183</v>
      </c>
    </row>
    <row r="541" s="13" customFormat="1">
      <c r="A541" s="13"/>
      <c r="B541" s="233"/>
      <c r="C541" s="234"/>
      <c r="D541" s="235" t="s">
        <v>194</v>
      </c>
      <c r="E541" s="236" t="s">
        <v>19</v>
      </c>
      <c r="F541" s="237" t="s">
        <v>1218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194</v>
      </c>
      <c r="AU541" s="243" t="s">
        <v>84</v>
      </c>
      <c r="AV541" s="13" t="s">
        <v>82</v>
      </c>
      <c r="AW541" s="13" t="s">
        <v>36</v>
      </c>
      <c r="AX541" s="13" t="s">
        <v>75</v>
      </c>
      <c r="AY541" s="243" t="s">
        <v>183</v>
      </c>
    </row>
    <row r="542" s="13" customFormat="1">
      <c r="A542" s="13"/>
      <c r="B542" s="233"/>
      <c r="C542" s="234"/>
      <c r="D542" s="235" t="s">
        <v>194</v>
      </c>
      <c r="E542" s="236" t="s">
        <v>19</v>
      </c>
      <c r="F542" s="237" t="s">
        <v>1219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194</v>
      </c>
      <c r="AU542" s="243" t="s">
        <v>84</v>
      </c>
      <c r="AV542" s="13" t="s">
        <v>82</v>
      </c>
      <c r="AW542" s="13" t="s">
        <v>36</v>
      </c>
      <c r="AX542" s="13" t="s">
        <v>75</v>
      </c>
      <c r="AY542" s="243" t="s">
        <v>183</v>
      </c>
    </row>
    <row r="543" s="14" customFormat="1">
      <c r="A543" s="14"/>
      <c r="B543" s="244"/>
      <c r="C543" s="245"/>
      <c r="D543" s="235" t="s">
        <v>194</v>
      </c>
      <c r="E543" s="246" t="s">
        <v>19</v>
      </c>
      <c r="F543" s="247" t="s">
        <v>3652</v>
      </c>
      <c r="G543" s="245"/>
      <c r="H543" s="248">
        <v>18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194</v>
      </c>
      <c r="AU543" s="254" t="s">
        <v>84</v>
      </c>
      <c r="AV543" s="14" t="s">
        <v>84</v>
      </c>
      <c r="AW543" s="14" t="s">
        <v>36</v>
      </c>
      <c r="AX543" s="14" t="s">
        <v>75</v>
      </c>
      <c r="AY543" s="254" t="s">
        <v>183</v>
      </c>
    </row>
    <row r="544" s="16" customFormat="1">
      <c r="A544" s="16"/>
      <c r="B544" s="287"/>
      <c r="C544" s="288"/>
      <c r="D544" s="235" t="s">
        <v>194</v>
      </c>
      <c r="E544" s="289" t="s">
        <v>19</v>
      </c>
      <c r="F544" s="290" t="s">
        <v>794</v>
      </c>
      <c r="G544" s="288"/>
      <c r="H544" s="291">
        <v>42.530000000000001</v>
      </c>
      <c r="I544" s="292"/>
      <c r="J544" s="288"/>
      <c r="K544" s="288"/>
      <c r="L544" s="293"/>
      <c r="M544" s="294"/>
      <c r="N544" s="295"/>
      <c r="O544" s="295"/>
      <c r="P544" s="295"/>
      <c r="Q544" s="295"/>
      <c r="R544" s="295"/>
      <c r="S544" s="295"/>
      <c r="T544" s="29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97" t="s">
        <v>194</v>
      </c>
      <c r="AU544" s="297" t="s">
        <v>84</v>
      </c>
      <c r="AV544" s="16" t="s">
        <v>114</v>
      </c>
      <c r="AW544" s="16" t="s">
        <v>36</v>
      </c>
      <c r="AX544" s="16" t="s">
        <v>75</v>
      </c>
      <c r="AY544" s="297" t="s">
        <v>183</v>
      </c>
    </row>
    <row r="545" s="13" customFormat="1">
      <c r="A545" s="13"/>
      <c r="B545" s="233"/>
      <c r="C545" s="234"/>
      <c r="D545" s="235" t="s">
        <v>194</v>
      </c>
      <c r="E545" s="236" t="s">
        <v>19</v>
      </c>
      <c r="F545" s="237" t="s">
        <v>3572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194</v>
      </c>
      <c r="AU545" s="243" t="s">
        <v>84</v>
      </c>
      <c r="AV545" s="13" t="s">
        <v>82</v>
      </c>
      <c r="AW545" s="13" t="s">
        <v>36</v>
      </c>
      <c r="AX545" s="13" t="s">
        <v>75</v>
      </c>
      <c r="AY545" s="243" t="s">
        <v>183</v>
      </c>
    </row>
    <row r="546" s="13" customFormat="1">
      <c r="A546" s="13"/>
      <c r="B546" s="233"/>
      <c r="C546" s="234"/>
      <c r="D546" s="235" t="s">
        <v>194</v>
      </c>
      <c r="E546" s="236" t="s">
        <v>19</v>
      </c>
      <c r="F546" s="237" t="s">
        <v>3573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194</v>
      </c>
      <c r="AU546" s="243" t="s">
        <v>84</v>
      </c>
      <c r="AV546" s="13" t="s">
        <v>82</v>
      </c>
      <c r="AW546" s="13" t="s">
        <v>36</v>
      </c>
      <c r="AX546" s="13" t="s">
        <v>75</v>
      </c>
      <c r="AY546" s="243" t="s">
        <v>183</v>
      </c>
    </row>
    <row r="547" s="14" customFormat="1">
      <c r="A547" s="14"/>
      <c r="B547" s="244"/>
      <c r="C547" s="245"/>
      <c r="D547" s="235" t="s">
        <v>194</v>
      </c>
      <c r="E547" s="246" t="s">
        <v>19</v>
      </c>
      <c r="F547" s="247" t="s">
        <v>3653</v>
      </c>
      <c r="G547" s="245"/>
      <c r="H547" s="248">
        <v>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194</v>
      </c>
      <c r="AU547" s="254" t="s">
        <v>84</v>
      </c>
      <c r="AV547" s="14" t="s">
        <v>84</v>
      </c>
      <c r="AW547" s="14" t="s">
        <v>36</v>
      </c>
      <c r="AX547" s="14" t="s">
        <v>75</v>
      </c>
      <c r="AY547" s="254" t="s">
        <v>183</v>
      </c>
    </row>
    <row r="548" s="14" customFormat="1">
      <c r="A548" s="14"/>
      <c r="B548" s="244"/>
      <c r="C548" s="245"/>
      <c r="D548" s="235" t="s">
        <v>194</v>
      </c>
      <c r="E548" s="246" t="s">
        <v>19</v>
      </c>
      <c r="F548" s="247" t="s">
        <v>3654</v>
      </c>
      <c r="G548" s="245"/>
      <c r="H548" s="248">
        <v>4.7999999999999998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194</v>
      </c>
      <c r="AU548" s="254" t="s">
        <v>84</v>
      </c>
      <c r="AV548" s="14" t="s">
        <v>84</v>
      </c>
      <c r="AW548" s="14" t="s">
        <v>36</v>
      </c>
      <c r="AX548" s="14" t="s">
        <v>75</v>
      </c>
      <c r="AY548" s="254" t="s">
        <v>183</v>
      </c>
    </row>
    <row r="549" s="13" customFormat="1">
      <c r="A549" s="13"/>
      <c r="B549" s="233"/>
      <c r="C549" s="234"/>
      <c r="D549" s="235" t="s">
        <v>194</v>
      </c>
      <c r="E549" s="236" t="s">
        <v>19</v>
      </c>
      <c r="F549" s="237" t="s">
        <v>3559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194</v>
      </c>
      <c r="AU549" s="243" t="s">
        <v>84</v>
      </c>
      <c r="AV549" s="13" t="s">
        <v>82</v>
      </c>
      <c r="AW549" s="13" t="s">
        <v>36</v>
      </c>
      <c r="AX549" s="13" t="s">
        <v>75</v>
      </c>
      <c r="AY549" s="243" t="s">
        <v>183</v>
      </c>
    </row>
    <row r="550" s="13" customFormat="1">
      <c r="A550" s="13"/>
      <c r="B550" s="233"/>
      <c r="C550" s="234"/>
      <c r="D550" s="235" t="s">
        <v>194</v>
      </c>
      <c r="E550" s="236" t="s">
        <v>19</v>
      </c>
      <c r="F550" s="237" t="s">
        <v>3560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194</v>
      </c>
      <c r="AU550" s="243" t="s">
        <v>84</v>
      </c>
      <c r="AV550" s="13" t="s">
        <v>82</v>
      </c>
      <c r="AW550" s="13" t="s">
        <v>36</v>
      </c>
      <c r="AX550" s="13" t="s">
        <v>75</v>
      </c>
      <c r="AY550" s="243" t="s">
        <v>183</v>
      </c>
    </row>
    <row r="551" s="13" customFormat="1">
      <c r="A551" s="13"/>
      <c r="B551" s="233"/>
      <c r="C551" s="234"/>
      <c r="D551" s="235" t="s">
        <v>194</v>
      </c>
      <c r="E551" s="236" t="s">
        <v>19</v>
      </c>
      <c r="F551" s="237" t="s">
        <v>3561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194</v>
      </c>
      <c r="AU551" s="243" t="s">
        <v>84</v>
      </c>
      <c r="AV551" s="13" t="s">
        <v>82</v>
      </c>
      <c r="AW551" s="13" t="s">
        <v>36</v>
      </c>
      <c r="AX551" s="13" t="s">
        <v>75</v>
      </c>
      <c r="AY551" s="243" t="s">
        <v>183</v>
      </c>
    </row>
    <row r="552" s="14" customFormat="1">
      <c r="A552" s="14"/>
      <c r="B552" s="244"/>
      <c r="C552" s="245"/>
      <c r="D552" s="235" t="s">
        <v>194</v>
      </c>
      <c r="E552" s="246" t="s">
        <v>19</v>
      </c>
      <c r="F552" s="247" t="s">
        <v>1320</v>
      </c>
      <c r="G552" s="245"/>
      <c r="H552" s="248">
        <v>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194</v>
      </c>
      <c r="AU552" s="254" t="s">
        <v>84</v>
      </c>
      <c r="AV552" s="14" t="s">
        <v>84</v>
      </c>
      <c r="AW552" s="14" t="s">
        <v>36</v>
      </c>
      <c r="AX552" s="14" t="s">
        <v>75</v>
      </c>
      <c r="AY552" s="254" t="s">
        <v>183</v>
      </c>
    </row>
    <row r="553" s="16" customFormat="1">
      <c r="A553" s="16"/>
      <c r="B553" s="287"/>
      <c r="C553" s="288"/>
      <c r="D553" s="235" t="s">
        <v>194</v>
      </c>
      <c r="E553" s="289" t="s">
        <v>19</v>
      </c>
      <c r="F553" s="290" t="s">
        <v>794</v>
      </c>
      <c r="G553" s="288"/>
      <c r="H553" s="291">
        <v>16.800000000000001</v>
      </c>
      <c r="I553" s="292"/>
      <c r="J553" s="288"/>
      <c r="K553" s="288"/>
      <c r="L553" s="293"/>
      <c r="M553" s="294"/>
      <c r="N553" s="295"/>
      <c r="O553" s="295"/>
      <c r="P553" s="295"/>
      <c r="Q553" s="295"/>
      <c r="R553" s="295"/>
      <c r="S553" s="295"/>
      <c r="T553" s="29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97" t="s">
        <v>194</v>
      </c>
      <c r="AU553" s="297" t="s">
        <v>84</v>
      </c>
      <c r="AV553" s="16" t="s">
        <v>114</v>
      </c>
      <c r="AW553" s="16" t="s">
        <v>36</v>
      </c>
      <c r="AX553" s="16" t="s">
        <v>75</v>
      </c>
      <c r="AY553" s="297" t="s">
        <v>183</v>
      </c>
    </row>
    <row r="554" s="15" customFormat="1">
      <c r="A554" s="15"/>
      <c r="B554" s="259"/>
      <c r="C554" s="260"/>
      <c r="D554" s="235" t="s">
        <v>194</v>
      </c>
      <c r="E554" s="261" t="s">
        <v>19</v>
      </c>
      <c r="F554" s="262" t="s">
        <v>320</v>
      </c>
      <c r="G554" s="260"/>
      <c r="H554" s="263">
        <v>59.329999999999998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9" t="s">
        <v>194</v>
      </c>
      <c r="AU554" s="269" t="s">
        <v>84</v>
      </c>
      <c r="AV554" s="15" t="s">
        <v>190</v>
      </c>
      <c r="AW554" s="15" t="s">
        <v>36</v>
      </c>
      <c r="AX554" s="15" t="s">
        <v>82</v>
      </c>
      <c r="AY554" s="269" t="s">
        <v>183</v>
      </c>
    </row>
    <row r="555" s="2" customFormat="1" ht="24.15" customHeight="1">
      <c r="A555" s="40"/>
      <c r="B555" s="41"/>
      <c r="C555" s="215" t="s">
        <v>519</v>
      </c>
      <c r="D555" s="215" t="s">
        <v>185</v>
      </c>
      <c r="E555" s="216" t="s">
        <v>3655</v>
      </c>
      <c r="F555" s="217" t="s">
        <v>3656</v>
      </c>
      <c r="G555" s="218" t="s">
        <v>438</v>
      </c>
      <c r="H555" s="219">
        <v>29</v>
      </c>
      <c r="I555" s="220"/>
      <c r="J555" s="221">
        <f>ROUND(I555*H555,2)</f>
        <v>0</v>
      </c>
      <c r="K555" s="217" t="s">
        <v>189</v>
      </c>
      <c r="L555" s="46"/>
      <c r="M555" s="222" t="s">
        <v>19</v>
      </c>
      <c r="N555" s="223" t="s">
        <v>46</v>
      </c>
      <c r="O555" s="86"/>
      <c r="P555" s="224">
        <f>O555*H555</f>
        <v>0</v>
      </c>
      <c r="Q555" s="224">
        <v>0.0010064099999999999</v>
      </c>
      <c r="R555" s="224">
        <f>Q555*H555</f>
        <v>0.029185889999999996</v>
      </c>
      <c r="S555" s="224">
        <v>0.001</v>
      </c>
      <c r="T555" s="225">
        <f>S555*H555</f>
        <v>0.029000000000000001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190</v>
      </c>
      <c r="AT555" s="226" t="s">
        <v>185</v>
      </c>
      <c r="AU555" s="226" t="s">
        <v>84</v>
      </c>
      <c r="AY555" s="19" t="s">
        <v>183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82</v>
      </c>
      <c r="BK555" s="227">
        <f>ROUND(I555*H555,2)</f>
        <v>0</v>
      </c>
      <c r="BL555" s="19" t="s">
        <v>190</v>
      </c>
      <c r="BM555" s="226" t="s">
        <v>3657</v>
      </c>
    </row>
    <row r="556" s="2" customFormat="1">
      <c r="A556" s="40"/>
      <c r="B556" s="41"/>
      <c r="C556" s="42"/>
      <c r="D556" s="228" t="s">
        <v>192</v>
      </c>
      <c r="E556" s="42"/>
      <c r="F556" s="229" t="s">
        <v>3658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192</v>
      </c>
      <c r="AU556" s="19" t="s">
        <v>84</v>
      </c>
    </row>
    <row r="557" s="13" customFormat="1">
      <c r="A557" s="13"/>
      <c r="B557" s="233"/>
      <c r="C557" s="234"/>
      <c r="D557" s="235" t="s">
        <v>194</v>
      </c>
      <c r="E557" s="236" t="s">
        <v>19</v>
      </c>
      <c r="F557" s="237" t="s">
        <v>1212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194</v>
      </c>
      <c r="AU557" s="243" t="s">
        <v>84</v>
      </c>
      <c r="AV557" s="13" t="s">
        <v>82</v>
      </c>
      <c r="AW557" s="13" t="s">
        <v>36</v>
      </c>
      <c r="AX557" s="13" t="s">
        <v>75</v>
      </c>
      <c r="AY557" s="243" t="s">
        <v>183</v>
      </c>
    </row>
    <row r="558" s="13" customFormat="1">
      <c r="A558" s="13"/>
      <c r="B558" s="233"/>
      <c r="C558" s="234"/>
      <c r="D558" s="235" t="s">
        <v>194</v>
      </c>
      <c r="E558" s="236" t="s">
        <v>19</v>
      </c>
      <c r="F558" s="237" t="s">
        <v>1213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194</v>
      </c>
      <c r="AU558" s="243" t="s">
        <v>84</v>
      </c>
      <c r="AV558" s="13" t="s">
        <v>82</v>
      </c>
      <c r="AW558" s="13" t="s">
        <v>36</v>
      </c>
      <c r="AX558" s="13" t="s">
        <v>75</v>
      </c>
      <c r="AY558" s="243" t="s">
        <v>183</v>
      </c>
    </row>
    <row r="559" s="13" customFormat="1">
      <c r="A559" s="13"/>
      <c r="B559" s="233"/>
      <c r="C559" s="234"/>
      <c r="D559" s="235" t="s">
        <v>194</v>
      </c>
      <c r="E559" s="236" t="s">
        <v>19</v>
      </c>
      <c r="F559" s="237" t="s">
        <v>3659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194</v>
      </c>
      <c r="AU559" s="243" t="s">
        <v>84</v>
      </c>
      <c r="AV559" s="13" t="s">
        <v>82</v>
      </c>
      <c r="AW559" s="13" t="s">
        <v>36</v>
      </c>
      <c r="AX559" s="13" t="s">
        <v>75</v>
      </c>
      <c r="AY559" s="243" t="s">
        <v>183</v>
      </c>
    </row>
    <row r="560" s="13" customFormat="1">
      <c r="A560" s="13"/>
      <c r="B560" s="233"/>
      <c r="C560" s="234"/>
      <c r="D560" s="235" t="s">
        <v>194</v>
      </c>
      <c r="E560" s="236" t="s">
        <v>19</v>
      </c>
      <c r="F560" s="237" t="s">
        <v>3660</v>
      </c>
      <c r="G560" s="234"/>
      <c r="H560" s="236" t="s">
        <v>19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194</v>
      </c>
      <c r="AU560" s="243" t="s">
        <v>84</v>
      </c>
      <c r="AV560" s="13" t="s">
        <v>82</v>
      </c>
      <c r="AW560" s="13" t="s">
        <v>36</v>
      </c>
      <c r="AX560" s="13" t="s">
        <v>75</v>
      </c>
      <c r="AY560" s="243" t="s">
        <v>183</v>
      </c>
    </row>
    <row r="561" s="14" customFormat="1">
      <c r="A561" s="14"/>
      <c r="B561" s="244"/>
      <c r="C561" s="245"/>
      <c r="D561" s="235" t="s">
        <v>194</v>
      </c>
      <c r="E561" s="246" t="s">
        <v>19</v>
      </c>
      <c r="F561" s="247" t="s">
        <v>3661</v>
      </c>
      <c r="G561" s="245"/>
      <c r="H561" s="248">
        <v>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194</v>
      </c>
      <c r="AU561" s="254" t="s">
        <v>84</v>
      </c>
      <c r="AV561" s="14" t="s">
        <v>84</v>
      </c>
      <c r="AW561" s="14" t="s">
        <v>36</v>
      </c>
      <c r="AX561" s="14" t="s">
        <v>75</v>
      </c>
      <c r="AY561" s="254" t="s">
        <v>183</v>
      </c>
    </row>
    <row r="562" s="13" customFormat="1">
      <c r="A562" s="13"/>
      <c r="B562" s="233"/>
      <c r="C562" s="234"/>
      <c r="D562" s="235" t="s">
        <v>194</v>
      </c>
      <c r="E562" s="236" t="s">
        <v>19</v>
      </c>
      <c r="F562" s="237" t="s">
        <v>3662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194</v>
      </c>
      <c r="AU562" s="243" t="s">
        <v>84</v>
      </c>
      <c r="AV562" s="13" t="s">
        <v>82</v>
      </c>
      <c r="AW562" s="13" t="s">
        <v>36</v>
      </c>
      <c r="AX562" s="13" t="s">
        <v>75</v>
      </c>
      <c r="AY562" s="243" t="s">
        <v>183</v>
      </c>
    </row>
    <row r="563" s="13" customFormat="1">
      <c r="A563" s="13"/>
      <c r="B563" s="233"/>
      <c r="C563" s="234"/>
      <c r="D563" s="235" t="s">
        <v>194</v>
      </c>
      <c r="E563" s="236" t="s">
        <v>19</v>
      </c>
      <c r="F563" s="237" t="s">
        <v>3660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194</v>
      </c>
      <c r="AU563" s="243" t="s">
        <v>84</v>
      </c>
      <c r="AV563" s="13" t="s">
        <v>82</v>
      </c>
      <c r="AW563" s="13" t="s">
        <v>36</v>
      </c>
      <c r="AX563" s="13" t="s">
        <v>75</v>
      </c>
      <c r="AY563" s="243" t="s">
        <v>183</v>
      </c>
    </row>
    <row r="564" s="14" customFormat="1">
      <c r="A564" s="14"/>
      <c r="B564" s="244"/>
      <c r="C564" s="245"/>
      <c r="D564" s="235" t="s">
        <v>194</v>
      </c>
      <c r="E564" s="246" t="s">
        <v>19</v>
      </c>
      <c r="F564" s="247" t="s">
        <v>3663</v>
      </c>
      <c r="G564" s="245"/>
      <c r="H564" s="248">
        <v>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194</v>
      </c>
      <c r="AU564" s="254" t="s">
        <v>84</v>
      </c>
      <c r="AV564" s="14" t="s">
        <v>84</v>
      </c>
      <c r="AW564" s="14" t="s">
        <v>36</v>
      </c>
      <c r="AX564" s="14" t="s">
        <v>75</v>
      </c>
      <c r="AY564" s="254" t="s">
        <v>183</v>
      </c>
    </row>
    <row r="565" s="13" customFormat="1">
      <c r="A565" s="13"/>
      <c r="B565" s="233"/>
      <c r="C565" s="234"/>
      <c r="D565" s="235" t="s">
        <v>194</v>
      </c>
      <c r="E565" s="236" t="s">
        <v>19</v>
      </c>
      <c r="F565" s="237" t="s">
        <v>1208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194</v>
      </c>
      <c r="AU565" s="243" t="s">
        <v>84</v>
      </c>
      <c r="AV565" s="13" t="s">
        <v>82</v>
      </c>
      <c r="AW565" s="13" t="s">
        <v>36</v>
      </c>
      <c r="AX565" s="13" t="s">
        <v>75</v>
      </c>
      <c r="AY565" s="243" t="s">
        <v>183</v>
      </c>
    </row>
    <row r="566" s="13" customFormat="1">
      <c r="A566" s="13"/>
      <c r="B566" s="233"/>
      <c r="C566" s="234"/>
      <c r="D566" s="235" t="s">
        <v>194</v>
      </c>
      <c r="E566" s="236" t="s">
        <v>19</v>
      </c>
      <c r="F566" s="237" t="s">
        <v>3659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194</v>
      </c>
      <c r="AU566" s="243" t="s">
        <v>84</v>
      </c>
      <c r="AV566" s="13" t="s">
        <v>82</v>
      </c>
      <c r="AW566" s="13" t="s">
        <v>36</v>
      </c>
      <c r="AX566" s="13" t="s">
        <v>75</v>
      </c>
      <c r="AY566" s="243" t="s">
        <v>183</v>
      </c>
    </row>
    <row r="567" s="13" customFormat="1">
      <c r="A567" s="13"/>
      <c r="B567" s="233"/>
      <c r="C567" s="234"/>
      <c r="D567" s="235" t="s">
        <v>194</v>
      </c>
      <c r="E567" s="236" t="s">
        <v>19</v>
      </c>
      <c r="F567" s="237" t="s">
        <v>3664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194</v>
      </c>
      <c r="AU567" s="243" t="s">
        <v>84</v>
      </c>
      <c r="AV567" s="13" t="s">
        <v>82</v>
      </c>
      <c r="AW567" s="13" t="s">
        <v>36</v>
      </c>
      <c r="AX567" s="13" t="s">
        <v>75</v>
      </c>
      <c r="AY567" s="243" t="s">
        <v>183</v>
      </c>
    </row>
    <row r="568" s="13" customFormat="1">
      <c r="A568" s="13"/>
      <c r="B568" s="233"/>
      <c r="C568" s="234"/>
      <c r="D568" s="235" t="s">
        <v>194</v>
      </c>
      <c r="E568" s="236" t="s">
        <v>19</v>
      </c>
      <c r="F568" s="237" t="s">
        <v>3665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194</v>
      </c>
      <c r="AU568" s="243" t="s">
        <v>84</v>
      </c>
      <c r="AV568" s="13" t="s">
        <v>82</v>
      </c>
      <c r="AW568" s="13" t="s">
        <v>36</v>
      </c>
      <c r="AX568" s="13" t="s">
        <v>75</v>
      </c>
      <c r="AY568" s="243" t="s">
        <v>183</v>
      </c>
    </row>
    <row r="569" s="14" customFormat="1">
      <c r="A569" s="14"/>
      <c r="B569" s="244"/>
      <c r="C569" s="245"/>
      <c r="D569" s="235" t="s">
        <v>194</v>
      </c>
      <c r="E569" s="246" t="s">
        <v>19</v>
      </c>
      <c r="F569" s="247" t="s">
        <v>3666</v>
      </c>
      <c r="G569" s="245"/>
      <c r="H569" s="248">
        <v>24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194</v>
      </c>
      <c r="AU569" s="254" t="s">
        <v>84</v>
      </c>
      <c r="AV569" s="14" t="s">
        <v>84</v>
      </c>
      <c r="AW569" s="14" t="s">
        <v>36</v>
      </c>
      <c r="AX569" s="14" t="s">
        <v>75</v>
      </c>
      <c r="AY569" s="254" t="s">
        <v>183</v>
      </c>
    </row>
    <row r="570" s="15" customFormat="1">
      <c r="A570" s="15"/>
      <c r="B570" s="259"/>
      <c r="C570" s="260"/>
      <c r="D570" s="235" t="s">
        <v>194</v>
      </c>
      <c r="E570" s="261" t="s">
        <v>19</v>
      </c>
      <c r="F570" s="262" t="s">
        <v>320</v>
      </c>
      <c r="G570" s="260"/>
      <c r="H570" s="263">
        <v>29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9" t="s">
        <v>194</v>
      </c>
      <c r="AU570" s="269" t="s">
        <v>84</v>
      </c>
      <c r="AV570" s="15" t="s">
        <v>190</v>
      </c>
      <c r="AW570" s="15" t="s">
        <v>36</v>
      </c>
      <c r="AX570" s="15" t="s">
        <v>82</v>
      </c>
      <c r="AY570" s="269" t="s">
        <v>183</v>
      </c>
    </row>
    <row r="571" s="2" customFormat="1" ht="16.5" customHeight="1">
      <c r="A571" s="40"/>
      <c r="B571" s="41"/>
      <c r="C571" s="270" t="s">
        <v>452</v>
      </c>
      <c r="D571" s="270" t="s">
        <v>348</v>
      </c>
      <c r="E571" s="271" t="s">
        <v>3667</v>
      </c>
      <c r="F571" s="272" t="s">
        <v>3668</v>
      </c>
      <c r="G571" s="273" t="s">
        <v>256</v>
      </c>
      <c r="H571" s="274">
        <v>0.073999999999999996</v>
      </c>
      <c r="I571" s="275"/>
      <c r="J571" s="276">
        <f>ROUND(I571*H571,2)</f>
        <v>0</v>
      </c>
      <c r="K571" s="272" t="s">
        <v>189</v>
      </c>
      <c r="L571" s="277"/>
      <c r="M571" s="278" t="s">
        <v>19</v>
      </c>
      <c r="N571" s="279" t="s">
        <v>46</v>
      </c>
      <c r="O571" s="86"/>
      <c r="P571" s="224">
        <f>O571*H571</f>
        <v>0</v>
      </c>
      <c r="Q571" s="224">
        <v>1</v>
      </c>
      <c r="R571" s="224">
        <f>Q571*H571</f>
        <v>0.073999999999999996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226</v>
      </c>
      <c r="AT571" s="226" t="s">
        <v>348</v>
      </c>
      <c r="AU571" s="226" t="s">
        <v>84</v>
      </c>
      <c r="AY571" s="19" t="s">
        <v>183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82</v>
      </c>
      <c r="BK571" s="227">
        <f>ROUND(I571*H571,2)</f>
        <v>0</v>
      </c>
      <c r="BL571" s="19" t="s">
        <v>190</v>
      </c>
      <c r="BM571" s="226" t="s">
        <v>3669</v>
      </c>
    </row>
    <row r="572" s="13" customFormat="1">
      <c r="A572" s="13"/>
      <c r="B572" s="233"/>
      <c r="C572" s="234"/>
      <c r="D572" s="235" t="s">
        <v>194</v>
      </c>
      <c r="E572" s="236" t="s">
        <v>19</v>
      </c>
      <c r="F572" s="237" t="s">
        <v>1212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194</v>
      </c>
      <c r="AU572" s="243" t="s">
        <v>84</v>
      </c>
      <c r="AV572" s="13" t="s">
        <v>82</v>
      </c>
      <c r="AW572" s="13" t="s">
        <v>36</v>
      </c>
      <c r="AX572" s="13" t="s">
        <v>75</v>
      </c>
      <c r="AY572" s="243" t="s">
        <v>183</v>
      </c>
    </row>
    <row r="573" s="13" customFormat="1">
      <c r="A573" s="13"/>
      <c r="B573" s="233"/>
      <c r="C573" s="234"/>
      <c r="D573" s="235" t="s">
        <v>194</v>
      </c>
      <c r="E573" s="236" t="s">
        <v>19</v>
      </c>
      <c r="F573" s="237" t="s">
        <v>1213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194</v>
      </c>
      <c r="AU573" s="243" t="s">
        <v>84</v>
      </c>
      <c r="AV573" s="13" t="s">
        <v>82</v>
      </c>
      <c r="AW573" s="13" t="s">
        <v>36</v>
      </c>
      <c r="AX573" s="13" t="s">
        <v>75</v>
      </c>
      <c r="AY573" s="243" t="s">
        <v>183</v>
      </c>
    </row>
    <row r="574" s="13" customFormat="1">
      <c r="A574" s="13"/>
      <c r="B574" s="233"/>
      <c r="C574" s="234"/>
      <c r="D574" s="235" t="s">
        <v>194</v>
      </c>
      <c r="E574" s="236" t="s">
        <v>19</v>
      </c>
      <c r="F574" s="237" t="s">
        <v>3659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194</v>
      </c>
      <c r="AU574" s="243" t="s">
        <v>84</v>
      </c>
      <c r="AV574" s="13" t="s">
        <v>82</v>
      </c>
      <c r="AW574" s="13" t="s">
        <v>36</v>
      </c>
      <c r="AX574" s="13" t="s">
        <v>75</v>
      </c>
      <c r="AY574" s="243" t="s">
        <v>183</v>
      </c>
    </row>
    <row r="575" s="13" customFormat="1">
      <c r="A575" s="13"/>
      <c r="B575" s="233"/>
      <c r="C575" s="234"/>
      <c r="D575" s="235" t="s">
        <v>194</v>
      </c>
      <c r="E575" s="236" t="s">
        <v>19</v>
      </c>
      <c r="F575" s="237" t="s">
        <v>3660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194</v>
      </c>
      <c r="AU575" s="243" t="s">
        <v>84</v>
      </c>
      <c r="AV575" s="13" t="s">
        <v>82</v>
      </c>
      <c r="AW575" s="13" t="s">
        <v>36</v>
      </c>
      <c r="AX575" s="13" t="s">
        <v>75</v>
      </c>
      <c r="AY575" s="243" t="s">
        <v>183</v>
      </c>
    </row>
    <row r="576" s="14" customFormat="1">
      <c r="A576" s="14"/>
      <c r="B576" s="244"/>
      <c r="C576" s="245"/>
      <c r="D576" s="235" t="s">
        <v>194</v>
      </c>
      <c r="E576" s="246" t="s">
        <v>19</v>
      </c>
      <c r="F576" s="247" t="s">
        <v>3661</v>
      </c>
      <c r="G576" s="245"/>
      <c r="H576" s="248">
        <v>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194</v>
      </c>
      <c r="AU576" s="254" t="s">
        <v>84</v>
      </c>
      <c r="AV576" s="14" t="s">
        <v>84</v>
      </c>
      <c r="AW576" s="14" t="s">
        <v>36</v>
      </c>
      <c r="AX576" s="14" t="s">
        <v>75</v>
      </c>
      <c r="AY576" s="254" t="s">
        <v>183</v>
      </c>
    </row>
    <row r="577" s="13" customFormat="1">
      <c r="A577" s="13"/>
      <c r="B577" s="233"/>
      <c r="C577" s="234"/>
      <c r="D577" s="235" t="s">
        <v>194</v>
      </c>
      <c r="E577" s="236" t="s">
        <v>19</v>
      </c>
      <c r="F577" s="237" t="s">
        <v>3662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194</v>
      </c>
      <c r="AU577" s="243" t="s">
        <v>84</v>
      </c>
      <c r="AV577" s="13" t="s">
        <v>82</v>
      </c>
      <c r="AW577" s="13" t="s">
        <v>36</v>
      </c>
      <c r="AX577" s="13" t="s">
        <v>75</v>
      </c>
      <c r="AY577" s="243" t="s">
        <v>183</v>
      </c>
    </row>
    <row r="578" s="13" customFormat="1">
      <c r="A578" s="13"/>
      <c r="B578" s="233"/>
      <c r="C578" s="234"/>
      <c r="D578" s="235" t="s">
        <v>194</v>
      </c>
      <c r="E578" s="236" t="s">
        <v>19</v>
      </c>
      <c r="F578" s="237" t="s">
        <v>3660</v>
      </c>
      <c r="G578" s="234"/>
      <c r="H578" s="236" t="s">
        <v>19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194</v>
      </c>
      <c r="AU578" s="243" t="s">
        <v>84</v>
      </c>
      <c r="AV578" s="13" t="s">
        <v>82</v>
      </c>
      <c r="AW578" s="13" t="s">
        <v>36</v>
      </c>
      <c r="AX578" s="13" t="s">
        <v>75</v>
      </c>
      <c r="AY578" s="243" t="s">
        <v>183</v>
      </c>
    </row>
    <row r="579" s="14" customFormat="1">
      <c r="A579" s="14"/>
      <c r="B579" s="244"/>
      <c r="C579" s="245"/>
      <c r="D579" s="235" t="s">
        <v>194</v>
      </c>
      <c r="E579" s="246" t="s">
        <v>19</v>
      </c>
      <c r="F579" s="247" t="s">
        <v>3663</v>
      </c>
      <c r="G579" s="245"/>
      <c r="H579" s="248">
        <v>3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194</v>
      </c>
      <c r="AU579" s="254" t="s">
        <v>84</v>
      </c>
      <c r="AV579" s="14" t="s">
        <v>84</v>
      </c>
      <c r="AW579" s="14" t="s">
        <v>36</v>
      </c>
      <c r="AX579" s="14" t="s">
        <v>75</v>
      </c>
      <c r="AY579" s="254" t="s">
        <v>183</v>
      </c>
    </row>
    <row r="580" s="13" customFormat="1">
      <c r="A580" s="13"/>
      <c r="B580" s="233"/>
      <c r="C580" s="234"/>
      <c r="D580" s="235" t="s">
        <v>194</v>
      </c>
      <c r="E580" s="236" t="s">
        <v>19</v>
      </c>
      <c r="F580" s="237" t="s">
        <v>1208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194</v>
      </c>
      <c r="AU580" s="243" t="s">
        <v>84</v>
      </c>
      <c r="AV580" s="13" t="s">
        <v>82</v>
      </c>
      <c r="AW580" s="13" t="s">
        <v>36</v>
      </c>
      <c r="AX580" s="13" t="s">
        <v>75</v>
      </c>
      <c r="AY580" s="243" t="s">
        <v>183</v>
      </c>
    </row>
    <row r="581" s="13" customFormat="1">
      <c r="A581" s="13"/>
      <c r="B581" s="233"/>
      <c r="C581" s="234"/>
      <c r="D581" s="235" t="s">
        <v>194</v>
      </c>
      <c r="E581" s="236" t="s">
        <v>19</v>
      </c>
      <c r="F581" s="237" t="s">
        <v>3659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194</v>
      </c>
      <c r="AU581" s="243" t="s">
        <v>84</v>
      </c>
      <c r="AV581" s="13" t="s">
        <v>82</v>
      </c>
      <c r="AW581" s="13" t="s">
        <v>36</v>
      </c>
      <c r="AX581" s="13" t="s">
        <v>75</v>
      </c>
      <c r="AY581" s="243" t="s">
        <v>183</v>
      </c>
    </row>
    <row r="582" s="13" customFormat="1">
      <c r="A582" s="13"/>
      <c r="B582" s="233"/>
      <c r="C582" s="234"/>
      <c r="D582" s="235" t="s">
        <v>194</v>
      </c>
      <c r="E582" s="236" t="s">
        <v>19</v>
      </c>
      <c r="F582" s="237" t="s">
        <v>3664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194</v>
      </c>
      <c r="AU582" s="243" t="s">
        <v>84</v>
      </c>
      <c r="AV582" s="13" t="s">
        <v>82</v>
      </c>
      <c r="AW582" s="13" t="s">
        <v>36</v>
      </c>
      <c r="AX582" s="13" t="s">
        <v>75</v>
      </c>
      <c r="AY582" s="243" t="s">
        <v>183</v>
      </c>
    </row>
    <row r="583" s="13" customFormat="1">
      <c r="A583" s="13"/>
      <c r="B583" s="233"/>
      <c r="C583" s="234"/>
      <c r="D583" s="235" t="s">
        <v>194</v>
      </c>
      <c r="E583" s="236" t="s">
        <v>19</v>
      </c>
      <c r="F583" s="237" t="s">
        <v>3665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194</v>
      </c>
      <c r="AU583" s="243" t="s">
        <v>84</v>
      </c>
      <c r="AV583" s="13" t="s">
        <v>82</v>
      </c>
      <c r="AW583" s="13" t="s">
        <v>36</v>
      </c>
      <c r="AX583" s="13" t="s">
        <v>75</v>
      </c>
      <c r="AY583" s="243" t="s">
        <v>183</v>
      </c>
    </row>
    <row r="584" s="14" customFormat="1">
      <c r="A584" s="14"/>
      <c r="B584" s="244"/>
      <c r="C584" s="245"/>
      <c r="D584" s="235" t="s">
        <v>194</v>
      </c>
      <c r="E584" s="246" t="s">
        <v>19</v>
      </c>
      <c r="F584" s="247" t="s">
        <v>3666</v>
      </c>
      <c r="G584" s="245"/>
      <c r="H584" s="248">
        <v>24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194</v>
      </c>
      <c r="AU584" s="254" t="s">
        <v>84</v>
      </c>
      <c r="AV584" s="14" t="s">
        <v>84</v>
      </c>
      <c r="AW584" s="14" t="s">
        <v>36</v>
      </c>
      <c r="AX584" s="14" t="s">
        <v>75</v>
      </c>
      <c r="AY584" s="254" t="s">
        <v>183</v>
      </c>
    </row>
    <row r="585" s="15" customFormat="1">
      <c r="A585" s="15"/>
      <c r="B585" s="259"/>
      <c r="C585" s="260"/>
      <c r="D585" s="235" t="s">
        <v>194</v>
      </c>
      <c r="E585" s="261" t="s">
        <v>19</v>
      </c>
      <c r="F585" s="262" t="s">
        <v>320</v>
      </c>
      <c r="G585" s="260"/>
      <c r="H585" s="263">
        <v>29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9" t="s">
        <v>194</v>
      </c>
      <c r="AU585" s="269" t="s">
        <v>84</v>
      </c>
      <c r="AV585" s="15" t="s">
        <v>190</v>
      </c>
      <c r="AW585" s="15" t="s">
        <v>36</v>
      </c>
      <c r="AX585" s="15" t="s">
        <v>82</v>
      </c>
      <c r="AY585" s="269" t="s">
        <v>183</v>
      </c>
    </row>
    <row r="586" s="14" customFormat="1">
      <c r="A586" s="14"/>
      <c r="B586" s="244"/>
      <c r="C586" s="245"/>
      <c r="D586" s="235" t="s">
        <v>194</v>
      </c>
      <c r="E586" s="245"/>
      <c r="F586" s="247" t="s">
        <v>3670</v>
      </c>
      <c r="G586" s="245"/>
      <c r="H586" s="248">
        <v>0.073999999999999996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194</v>
      </c>
      <c r="AU586" s="254" t="s">
        <v>84</v>
      </c>
      <c r="AV586" s="14" t="s">
        <v>84</v>
      </c>
      <c r="AW586" s="14" t="s">
        <v>4</v>
      </c>
      <c r="AX586" s="14" t="s">
        <v>82</v>
      </c>
      <c r="AY586" s="254" t="s">
        <v>183</v>
      </c>
    </row>
    <row r="587" s="12" customFormat="1" ht="20.88" customHeight="1">
      <c r="A587" s="12"/>
      <c r="B587" s="199"/>
      <c r="C587" s="200"/>
      <c r="D587" s="201" t="s">
        <v>74</v>
      </c>
      <c r="E587" s="213" t="s">
        <v>649</v>
      </c>
      <c r="F587" s="213" t="s">
        <v>650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SUM(P588:P591)</f>
        <v>0</v>
      </c>
      <c r="Q587" s="207"/>
      <c r="R587" s="208">
        <f>SUM(R588:R591)</f>
        <v>0</v>
      </c>
      <c r="S587" s="207"/>
      <c r="T587" s="209">
        <f>SUM(T588:T591)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82</v>
      </c>
      <c r="AT587" s="211" t="s">
        <v>74</v>
      </c>
      <c r="AU587" s="211" t="s">
        <v>84</v>
      </c>
      <c r="AY587" s="210" t="s">
        <v>183</v>
      </c>
      <c r="BK587" s="212">
        <f>SUM(BK588:BK591)</f>
        <v>0</v>
      </c>
    </row>
    <row r="588" s="2" customFormat="1" ht="24.15" customHeight="1">
      <c r="A588" s="40"/>
      <c r="B588" s="41"/>
      <c r="C588" s="215" t="s">
        <v>530</v>
      </c>
      <c r="D588" s="215" t="s">
        <v>185</v>
      </c>
      <c r="E588" s="216" t="s">
        <v>889</v>
      </c>
      <c r="F588" s="217" t="s">
        <v>890</v>
      </c>
      <c r="G588" s="218" t="s">
        <v>256</v>
      </c>
      <c r="H588" s="219">
        <v>1202.549</v>
      </c>
      <c r="I588" s="220"/>
      <c r="J588" s="221">
        <f>ROUND(I588*H588,2)</f>
        <v>0</v>
      </c>
      <c r="K588" s="217" t="s">
        <v>189</v>
      </c>
      <c r="L588" s="46"/>
      <c r="M588" s="222" t="s">
        <v>19</v>
      </c>
      <c r="N588" s="223" t="s">
        <v>46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190</v>
      </c>
      <c r="AT588" s="226" t="s">
        <v>185</v>
      </c>
      <c r="AU588" s="226" t="s">
        <v>114</v>
      </c>
      <c r="AY588" s="19" t="s">
        <v>183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82</v>
      </c>
      <c r="BK588" s="227">
        <f>ROUND(I588*H588,2)</f>
        <v>0</v>
      </c>
      <c r="BL588" s="19" t="s">
        <v>190</v>
      </c>
      <c r="BM588" s="226" t="s">
        <v>3671</v>
      </c>
    </row>
    <row r="589" s="2" customFormat="1">
      <c r="A589" s="40"/>
      <c r="B589" s="41"/>
      <c r="C589" s="42"/>
      <c r="D589" s="228" t="s">
        <v>192</v>
      </c>
      <c r="E589" s="42"/>
      <c r="F589" s="229" t="s">
        <v>892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192</v>
      </c>
      <c r="AU589" s="19" t="s">
        <v>114</v>
      </c>
    </row>
    <row r="590" s="2" customFormat="1" ht="33" customHeight="1">
      <c r="A590" s="40"/>
      <c r="B590" s="41"/>
      <c r="C590" s="215" t="s">
        <v>459</v>
      </c>
      <c r="D590" s="215" t="s">
        <v>185</v>
      </c>
      <c r="E590" s="216" t="s">
        <v>3672</v>
      </c>
      <c r="F590" s="217" t="s">
        <v>3673</v>
      </c>
      <c r="G590" s="218" t="s">
        <v>256</v>
      </c>
      <c r="H590" s="219">
        <v>1202.549</v>
      </c>
      <c r="I590" s="220"/>
      <c r="J590" s="221">
        <f>ROUND(I590*H590,2)</f>
        <v>0</v>
      </c>
      <c r="K590" s="217" t="s">
        <v>189</v>
      </c>
      <c r="L590" s="46"/>
      <c r="M590" s="222" t="s">
        <v>19</v>
      </c>
      <c r="N590" s="223" t="s">
        <v>46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190</v>
      </c>
      <c r="AT590" s="226" t="s">
        <v>185</v>
      </c>
      <c r="AU590" s="226" t="s">
        <v>114</v>
      </c>
      <c r="AY590" s="19" t="s">
        <v>183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82</v>
      </c>
      <c r="BK590" s="227">
        <f>ROUND(I590*H590,2)</f>
        <v>0</v>
      </c>
      <c r="BL590" s="19" t="s">
        <v>190</v>
      </c>
      <c r="BM590" s="226" t="s">
        <v>3674</v>
      </c>
    </row>
    <row r="591" s="2" customFormat="1">
      <c r="A591" s="40"/>
      <c r="B591" s="41"/>
      <c r="C591" s="42"/>
      <c r="D591" s="228" t="s">
        <v>192</v>
      </c>
      <c r="E591" s="42"/>
      <c r="F591" s="229" t="s">
        <v>3675</v>
      </c>
      <c r="G591" s="42"/>
      <c r="H591" s="42"/>
      <c r="I591" s="230"/>
      <c r="J591" s="42"/>
      <c r="K591" s="42"/>
      <c r="L591" s="46"/>
      <c r="M591" s="231"/>
      <c r="N591" s="232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192</v>
      </c>
      <c r="AU591" s="19" t="s">
        <v>114</v>
      </c>
    </row>
    <row r="592" s="12" customFormat="1" ht="25.92" customHeight="1">
      <c r="A592" s="12"/>
      <c r="B592" s="199"/>
      <c r="C592" s="200"/>
      <c r="D592" s="201" t="s">
        <v>74</v>
      </c>
      <c r="E592" s="202" t="s">
        <v>677</v>
      </c>
      <c r="F592" s="202" t="s">
        <v>678</v>
      </c>
      <c r="G592" s="200"/>
      <c r="H592" s="200"/>
      <c r="I592" s="203"/>
      <c r="J592" s="204">
        <f>BK592</f>
        <v>0</v>
      </c>
      <c r="K592" s="200"/>
      <c r="L592" s="205"/>
      <c r="M592" s="206"/>
      <c r="N592" s="207"/>
      <c r="O592" s="207"/>
      <c r="P592" s="208">
        <f>P593</f>
        <v>0</v>
      </c>
      <c r="Q592" s="207"/>
      <c r="R592" s="208">
        <f>R593</f>
        <v>0.0017279999999999999</v>
      </c>
      <c r="S592" s="207"/>
      <c r="T592" s="209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10" t="s">
        <v>84</v>
      </c>
      <c r="AT592" s="211" t="s">
        <v>74</v>
      </c>
      <c r="AU592" s="211" t="s">
        <v>75</v>
      </c>
      <c r="AY592" s="210" t="s">
        <v>183</v>
      </c>
      <c r="BK592" s="212">
        <f>BK593</f>
        <v>0</v>
      </c>
    </row>
    <row r="593" s="12" customFormat="1" ht="22.8" customHeight="1">
      <c r="A593" s="12"/>
      <c r="B593" s="199"/>
      <c r="C593" s="200"/>
      <c r="D593" s="201" t="s">
        <v>74</v>
      </c>
      <c r="E593" s="213" t="s">
        <v>968</v>
      </c>
      <c r="F593" s="213" t="s">
        <v>969</v>
      </c>
      <c r="G593" s="200"/>
      <c r="H593" s="200"/>
      <c r="I593" s="203"/>
      <c r="J593" s="214">
        <f>BK593</f>
        <v>0</v>
      </c>
      <c r="K593" s="200"/>
      <c r="L593" s="205"/>
      <c r="M593" s="206"/>
      <c r="N593" s="207"/>
      <c r="O593" s="207"/>
      <c r="P593" s="208">
        <f>SUM(P594:P602)</f>
        <v>0</v>
      </c>
      <c r="Q593" s="207"/>
      <c r="R593" s="208">
        <f>SUM(R594:R602)</f>
        <v>0.0017279999999999999</v>
      </c>
      <c r="S593" s="207"/>
      <c r="T593" s="209">
        <f>SUM(T594:T602)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10" t="s">
        <v>84</v>
      </c>
      <c r="AT593" s="211" t="s">
        <v>74</v>
      </c>
      <c r="AU593" s="211" t="s">
        <v>82</v>
      </c>
      <c r="AY593" s="210" t="s">
        <v>183</v>
      </c>
      <c r="BK593" s="212">
        <f>SUM(BK594:BK602)</f>
        <v>0</v>
      </c>
    </row>
    <row r="594" s="2" customFormat="1" ht="24.15" customHeight="1">
      <c r="A594" s="40"/>
      <c r="B594" s="41"/>
      <c r="C594" s="215" t="s">
        <v>538</v>
      </c>
      <c r="D594" s="215" t="s">
        <v>185</v>
      </c>
      <c r="E594" s="216" t="s">
        <v>3676</v>
      </c>
      <c r="F594" s="217" t="s">
        <v>3677</v>
      </c>
      <c r="G594" s="218" t="s">
        <v>304</v>
      </c>
      <c r="H594" s="219">
        <v>0.20000000000000001</v>
      </c>
      <c r="I594" s="220"/>
      <c r="J594" s="221">
        <f>ROUND(I594*H594,2)</f>
        <v>0</v>
      </c>
      <c r="K594" s="217" t="s">
        <v>189</v>
      </c>
      <c r="L594" s="46"/>
      <c r="M594" s="222" t="s">
        <v>19</v>
      </c>
      <c r="N594" s="223" t="s">
        <v>46</v>
      </c>
      <c r="O594" s="86"/>
      <c r="P594" s="224">
        <f>O594*H594</f>
        <v>0</v>
      </c>
      <c r="Q594" s="224">
        <v>0.0060000000000000001</v>
      </c>
      <c r="R594" s="224">
        <f>Q594*H594</f>
        <v>0.0012000000000000001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277</v>
      </c>
      <c r="AT594" s="226" t="s">
        <v>185</v>
      </c>
      <c r="AU594" s="226" t="s">
        <v>84</v>
      </c>
      <c r="AY594" s="19" t="s">
        <v>183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82</v>
      </c>
      <c r="BK594" s="227">
        <f>ROUND(I594*H594,2)</f>
        <v>0</v>
      </c>
      <c r="BL594" s="19" t="s">
        <v>277</v>
      </c>
      <c r="BM594" s="226" t="s">
        <v>3678</v>
      </c>
    </row>
    <row r="595" s="2" customFormat="1">
      <c r="A595" s="40"/>
      <c r="B595" s="41"/>
      <c r="C595" s="42"/>
      <c r="D595" s="228" t="s">
        <v>192</v>
      </c>
      <c r="E595" s="42"/>
      <c r="F595" s="229" t="s">
        <v>3679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192</v>
      </c>
      <c r="AU595" s="19" t="s">
        <v>84</v>
      </c>
    </row>
    <row r="596" s="13" customFormat="1">
      <c r="A596" s="13"/>
      <c r="B596" s="233"/>
      <c r="C596" s="234"/>
      <c r="D596" s="235" t="s">
        <v>194</v>
      </c>
      <c r="E596" s="236" t="s">
        <v>19</v>
      </c>
      <c r="F596" s="237" t="s">
        <v>3680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194</v>
      </c>
      <c r="AU596" s="243" t="s">
        <v>84</v>
      </c>
      <c r="AV596" s="13" t="s">
        <v>82</v>
      </c>
      <c r="AW596" s="13" t="s">
        <v>36</v>
      </c>
      <c r="AX596" s="13" t="s">
        <v>75</v>
      </c>
      <c r="AY596" s="243" t="s">
        <v>183</v>
      </c>
    </row>
    <row r="597" s="13" customFormat="1">
      <c r="A597" s="13"/>
      <c r="B597" s="233"/>
      <c r="C597" s="234"/>
      <c r="D597" s="235" t="s">
        <v>194</v>
      </c>
      <c r="E597" s="236" t="s">
        <v>19</v>
      </c>
      <c r="F597" s="237" t="s">
        <v>3681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194</v>
      </c>
      <c r="AU597" s="243" t="s">
        <v>84</v>
      </c>
      <c r="AV597" s="13" t="s">
        <v>82</v>
      </c>
      <c r="AW597" s="13" t="s">
        <v>36</v>
      </c>
      <c r="AX597" s="13" t="s">
        <v>75</v>
      </c>
      <c r="AY597" s="243" t="s">
        <v>183</v>
      </c>
    </row>
    <row r="598" s="13" customFormat="1">
      <c r="A598" s="13"/>
      <c r="B598" s="233"/>
      <c r="C598" s="234"/>
      <c r="D598" s="235" t="s">
        <v>194</v>
      </c>
      <c r="E598" s="236" t="s">
        <v>19</v>
      </c>
      <c r="F598" s="237" t="s">
        <v>3599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194</v>
      </c>
      <c r="AU598" s="243" t="s">
        <v>84</v>
      </c>
      <c r="AV598" s="13" t="s">
        <v>82</v>
      </c>
      <c r="AW598" s="13" t="s">
        <v>36</v>
      </c>
      <c r="AX598" s="13" t="s">
        <v>75</v>
      </c>
      <c r="AY598" s="243" t="s">
        <v>183</v>
      </c>
    </row>
    <row r="599" s="14" customFormat="1">
      <c r="A599" s="14"/>
      <c r="B599" s="244"/>
      <c r="C599" s="245"/>
      <c r="D599" s="235" t="s">
        <v>194</v>
      </c>
      <c r="E599" s="246" t="s">
        <v>19</v>
      </c>
      <c r="F599" s="247" t="s">
        <v>3682</v>
      </c>
      <c r="G599" s="245"/>
      <c r="H599" s="248">
        <v>0.20000000000000001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194</v>
      </c>
      <c r="AU599" s="254" t="s">
        <v>84</v>
      </c>
      <c r="AV599" s="14" t="s">
        <v>84</v>
      </c>
      <c r="AW599" s="14" t="s">
        <v>36</v>
      </c>
      <c r="AX599" s="14" t="s">
        <v>75</v>
      </c>
      <c r="AY599" s="254" t="s">
        <v>183</v>
      </c>
    </row>
    <row r="600" s="15" customFormat="1">
      <c r="A600" s="15"/>
      <c r="B600" s="259"/>
      <c r="C600" s="260"/>
      <c r="D600" s="235" t="s">
        <v>194</v>
      </c>
      <c r="E600" s="261" t="s">
        <v>19</v>
      </c>
      <c r="F600" s="262" t="s">
        <v>320</v>
      </c>
      <c r="G600" s="260"/>
      <c r="H600" s="263">
        <v>0.20000000000000001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9" t="s">
        <v>194</v>
      </c>
      <c r="AU600" s="269" t="s">
        <v>84</v>
      </c>
      <c r="AV600" s="15" t="s">
        <v>190</v>
      </c>
      <c r="AW600" s="15" t="s">
        <v>36</v>
      </c>
      <c r="AX600" s="15" t="s">
        <v>82</v>
      </c>
      <c r="AY600" s="269" t="s">
        <v>183</v>
      </c>
    </row>
    <row r="601" s="2" customFormat="1" ht="16.5" customHeight="1">
      <c r="A601" s="40"/>
      <c r="B601" s="41"/>
      <c r="C601" s="270" t="s">
        <v>464</v>
      </c>
      <c r="D601" s="270" t="s">
        <v>348</v>
      </c>
      <c r="E601" s="271" t="s">
        <v>3683</v>
      </c>
      <c r="F601" s="272" t="s">
        <v>3684</v>
      </c>
      <c r="G601" s="273" t="s">
        <v>304</v>
      </c>
      <c r="H601" s="274">
        <v>0.22</v>
      </c>
      <c r="I601" s="275"/>
      <c r="J601" s="276">
        <f>ROUND(I601*H601,2)</f>
        <v>0</v>
      </c>
      <c r="K601" s="272" t="s">
        <v>189</v>
      </c>
      <c r="L601" s="277"/>
      <c r="M601" s="278" t="s">
        <v>19</v>
      </c>
      <c r="N601" s="279" t="s">
        <v>46</v>
      </c>
      <c r="O601" s="86"/>
      <c r="P601" s="224">
        <f>O601*H601</f>
        <v>0</v>
      </c>
      <c r="Q601" s="224">
        <v>0.0023999999999999998</v>
      </c>
      <c r="R601" s="224">
        <f>Q601*H601</f>
        <v>0.00052799999999999993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370</v>
      </c>
      <c r="AT601" s="226" t="s">
        <v>348</v>
      </c>
      <c r="AU601" s="226" t="s">
        <v>84</v>
      </c>
      <c r="AY601" s="19" t="s">
        <v>183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82</v>
      </c>
      <c r="BK601" s="227">
        <f>ROUND(I601*H601,2)</f>
        <v>0</v>
      </c>
      <c r="BL601" s="19" t="s">
        <v>277</v>
      </c>
      <c r="BM601" s="226" t="s">
        <v>3685</v>
      </c>
    </row>
    <row r="602" s="14" customFormat="1">
      <c r="A602" s="14"/>
      <c r="B602" s="244"/>
      <c r="C602" s="245"/>
      <c r="D602" s="235" t="s">
        <v>194</v>
      </c>
      <c r="E602" s="245"/>
      <c r="F602" s="247" t="s">
        <v>3686</v>
      </c>
      <c r="G602" s="245"/>
      <c r="H602" s="248">
        <v>0.22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194</v>
      </c>
      <c r="AU602" s="254" t="s">
        <v>84</v>
      </c>
      <c r="AV602" s="14" t="s">
        <v>84</v>
      </c>
      <c r="AW602" s="14" t="s">
        <v>4</v>
      </c>
      <c r="AX602" s="14" t="s">
        <v>82</v>
      </c>
      <c r="AY602" s="254" t="s">
        <v>183</v>
      </c>
    </row>
    <row r="603" s="12" customFormat="1" ht="25.92" customHeight="1">
      <c r="A603" s="12"/>
      <c r="B603" s="199"/>
      <c r="C603" s="200"/>
      <c r="D603" s="201" t="s">
        <v>74</v>
      </c>
      <c r="E603" s="202" t="s">
        <v>1155</v>
      </c>
      <c r="F603" s="202" t="s">
        <v>1156</v>
      </c>
      <c r="G603" s="200"/>
      <c r="H603" s="200"/>
      <c r="I603" s="203"/>
      <c r="J603" s="204">
        <f>BK603</f>
        <v>0</v>
      </c>
      <c r="K603" s="200"/>
      <c r="L603" s="205"/>
      <c r="M603" s="206"/>
      <c r="N603" s="207"/>
      <c r="O603" s="207"/>
      <c r="P603" s="208">
        <f>SUM(P604:P607)</f>
        <v>0</v>
      </c>
      <c r="Q603" s="207"/>
      <c r="R603" s="208">
        <f>SUM(R604:R607)</f>
        <v>0</v>
      </c>
      <c r="S603" s="207"/>
      <c r="T603" s="209">
        <f>SUM(T604:T607)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0" t="s">
        <v>190</v>
      </c>
      <c r="AT603" s="211" t="s">
        <v>74</v>
      </c>
      <c r="AU603" s="211" t="s">
        <v>75</v>
      </c>
      <c r="AY603" s="210" t="s">
        <v>183</v>
      </c>
      <c r="BK603" s="212">
        <f>SUM(BK604:BK607)</f>
        <v>0</v>
      </c>
    </row>
    <row r="604" s="2" customFormat="1" ht="16.5" customHeight="1">
      <c r="A604" s="40"/>
      <c r="B604" s="41"/>
      <c r="C604" s="215" t="s">
        <v>546</v>
      </c>
      <c r="D604" s="215" t="s">
        <v>185</v>
      </c>
      <c r="E604" s="216" t="s">
        <v>3687</v>
      </c>
      <c r="F604" s="217" t="s">
        <v>3688</v>
      </c>
      <c r="G604" s="218" t="s">
        <v>1159</v>
      </c>
      <c r="H604" s="219">
        <v>40</v>
      </c>
      <c r="I604" s="220"/>
      <c r="J604" s="221">
        <f>ROUND(I604*H604,2)</f>
        <v>0</v>
      </c>
      <c r="K604" s="217" t="s">
        <v>189</v>
      </c>
      <c r="L604" s="46"/>
      <c r="M604" s="222" t="s">
        <v>19</v>
      </c>
      <c r="N604" s="223" t="s">
        <v>46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3087</v>
      </c>
      <c r="AT604" s="226" t="s">
        <v>185</v>
      </c>
      <c r="AU604" s="226" t="s">
        <v>82</v>
      </c>
      <c r="AY604" s="19" t="s">
        <v>183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82</v>
      </c>
      <c r="BK604" s="227">
        <f>ROUND(I604*H604,2)</f>
        <v>0</v>
      </c>
      <c r="BL604" s="19" t="s">
        <v>3087</v>
      </c>
      <c r="BM604" s="226" t="s">
        <v>3689</v>
      </c>
    </row>
    <row r="605" s="2" customFormat="1">
      <c r="A605" s="40"/>
      <c r="B605" s="41"/>
      <c r="C605" s="42"/>
      <c r="D605" s="228" t="s">
        <v>192</v>
      </c>
      <c r="E605" s="42"/>
      <c r="F605" s="229" t="s">
        <v>3690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192</v>
      </c>
      <c r="AU605" s="19" t="s">
        <v>82</v>
      </c>
    </row>
    <row r="606" s="13" customFormat="1">
      <c r="A606" s="13"/>
      <c r="B606" s="233"/>
      <c r="C606" s="234"/>
      <c r="D606" s="235" t="s">
        <v>194</v>
      </c>
      <c r="E606" s="236" t="s">
        <v>19</v>
      </c>
      <c r="F606" s="237" t="s">
        <v>3691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194</v>
      </c>
      <c r="AU606" s="243" t="s">
        <v>82</v>
      </c>
      <c r="AV606" s="13" t="s">
        <v>82</v>
      </c>
      <c r="AW606" s="13" t="s">
        <v>36</v>
      </c>
      <c r="AX606" s="13" t="s">
        <v>75</v>
      </c>
      <c r="AY606" s="243" t="s">
        <v>183</v>
      </c>
    </row>
    <row r="607" s="14" customFormat="1">
      <c r="A607" s="14"/>
      <c r="B607" s="244"/>
      <c r="C607" s="245"/>
      <c r="D607" s="235" t="s">
        <v>194</v>
      </c>
      <c r="E607" s="246" t="s">
        <v>19</v>
      </c>
      <c r="F607" s="247" t="s">
        <v>3355</v>
      </c>
      <c r="G607" s="245"/>
      <c r="H607" s="248">
        <v>40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194</v>
      </c>
      <c r="AU607" s="254" t="s">
        <v>82</v>
      </c>
      <c r="AV607" s="14" t="s">
        <v>84</v>
      </c>
      <c r="AW607" s="14" t="s">
        <v>36</v>
      </c>
      <c r="AX607" s="14" t="s">
        <v>82</v>
      </c>
      <c r="AY607" s="254" t="s">
        <v>183</v>
      </c>
    </row>
    <row r="608" s="12" customFormat="1" ht="25.92" customHeight="1">
      <c r="A608" s="12"/>
      <c r="B608" s="199"/>
      <c r="C608" s="200"/>
      <c r="D608" s="201" t="s">
        <v>74</v>
      </c>
      <c r="E608" s="202" t="s">
        <v>692</v>
      </c>
      <c r="F608" s="202" t="s">
        <v>693</v>
      </c>
      <c r="G608" s="200"/>
      <c r="H608" s="200"/>
      <c r="I608" s="203"/>
      <c r="J608" s="204">
        <f>BK608</f>
        <v>0</v>
      </c>
      <c r="K608" s="200"/>
      <c r="L608" s="205"/>
      <c r="M608" s="206"/>
      <c r="N608" s="207"/>
      <c r="O608" s="207"/>
      <c r="P608" s="208">
        <f>P609</f>
        <v>0</v>
      </c>
      <c r="Q608" s="207"/>
      <c r="R608" s="208">
        <f>R609</f>
        <v>0</v>
      </c>
      <c r="S608" s="207"/>
      <c r="T608" s="209">
        <f>T609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0" t="s">
        <v>208</v>
      </c>
      <c r="AT608" s="211" t="s">
        <v>74</v>
      </c>
      <c r="AU608" s="211" t="s">
        <v>75</v>
      </c>
      <c r="AY608" s="210" t="s">
        <v>183</v>
      </c>
      <c r="BK608" s="212">
        <f>BK609</f>
        <v>0</v>
      </c>
    </row>
    <row r="609" s="12" customFormat="1" ht="22.8" customHeight="1">
      <c r="A609" s="12"/>
      <c r="B609" s="199"/>
      <c r="C609" s="200"/>
      <c r="D609" s="201" t="s">
        <v>74</v>
      </c>
      <c r="E609" s="213" t="s">
        <v>694</v>
      </c>
      <c r="F609" s="213" t="s">
        <v>695</v>
      </c>
      <c r="G609" s="200"/>
      <c r="H609" s="200"/>
      <c r="I609" s="203"/>
      <c r="J609" s="214">
        <f>BK609</f>
        <v>0</v>
      </c>
      <c r="K609" s="200"/>
      <c r="L609" s="205"/>
      <c r="M609" s="206"/>
      <c r="N609" s="207"/>
      <c r="O609" s="207"/>
      <c r="P609" s="208">
        <f>SUM(P610:P612)</f>
        <v>0</v>
      </c>
      <c r="Q609" s="207"/>
      <c r="R609" s="208">
        <f>SUM(R610:R612)</f>
        <v>0</v>
      </c>
      <c r="S609" s="207"/>
      <c r="T609" s="209">
        <f>SUM(T610:T612)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0" t="s">
        <v>208</v>
      </c>
      <c r="AT609" s="211" t="s">
        <v>74</v>
      </c>
      <c r="AU609" s="211" t="s">
        <v>82</v>
      </c>
      <c r="AY609" s="210" t="s">
        <v>183</v>
      </c>
      <c r="BK609" s="212">
        <f>SUM(BK610:BK612)</f>
        <v>0</v>
      </c>
    </row>
    <row r="610" s="2" customFormat="1" ht="16.5" customHeight="1">
      <c r="A610" s="40"/>
      <c r="B610" s="41"/>
      <c r="C610" s="215" t="s">
        <v>471</v>
      </c>
      <c r="D610" s="215" t="s">
        <v>185</v>
      </c>
      <c r="E610" s="216" t="s">
        <v>709</v>
      </c>
      <c r="F610" s="217" t="s">
        <v>710</v>
      </c>
      <c r="G610" s="218" t="s">
        <v>188</v>
      </c>
      <c r="H610" s="219">
        <v>1</v>
      </c>
      <c r="I610" s="220"/>
      <c r="J610" s="221">
        <f>ROUND(I610*H610,2)</f>
        <v>0</v>
      </c>
      <c r="K610" s="217" t="s">
        <v>189</v>
      </c>
      <c r="L610" s="46"/>
      <c r="M610" s="222" t="s">
        <v>19</v>
      </c>
      <c r="N610" s="223" t="s">
        <v>46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698</v>
      </c>
      <c r="AT610" s="226" t="s">
        <v>185</v>
      </c>
      <c r="AU610" s="226" t="s">
        <v>84</v>
      </c>
      <c r="AY610" s="19" t="s">
        <v>183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82</v>
      </c>
      <c r="BK610" s="227">
        <f>ROUND(I610*H610,2)</f>
        <v>0</v>
      </c>
      <c r="BL610" s="19" t="s">
        <v>698</v>
      </c>
      <c r="BM610" s="226" t="s">
        <v>3356</v>
      </c>
    </row>
    <row r="611" s="2" customFormat="1">
      <c r="A611" s="40"/>
      <c r="B611" s="41"/>
      <c r="C611" s="42"/>
      <c r="D611" s="228" t="s">
        <v>192</v>
      </c>
      <c r="E611" s="42"/>
      <c r="F611" s="229" t="s">
        <v>712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192</v>
      </c>
      <c r="AU611" s="19" t="s">
        <v>84</v>
      </c>
    </row>
    <row r="612" s="2" customFormat="1">
      <c r="A612" s="40"/>
      <c r="B612" s="41"/>
      <c r="C612" s="42"/>
      <c r="D612" s="235" t="s">
        <v>274</v>
      </c>
      <c r="E612" s="42"/>
      <c r="F612" s="255" t="s">
        <v>3692</v>
      </c>
      <c r="G612" s="42"/>
      <c r="H612" s="42"/>
      <c r="I612" s="230"/>
      <c r="J612" s="42"/>
      <c r="K612" s="42"/>
      <c r="L612" s="46"/>
      <c r="M612" s="283"/>
      <c r="N612" s="284"/>
      <c r="O612" s="285"/>
      <c r="P612" s="285"/>
      <c r="Q612" s="285"/>
      <c r="R612" s="285"/>
      <c r="S612" s="285"/>
      <c r="T612" s="286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274</v>
      </c>
      <c r="AU612" s="19" t="s">
        <v>84</v>
      </c>
    </row>
    <row r="613" s="2" customFormat="1" ht="6.96" customHeight="1">
      <c r="A613" s="40"/>
      <c r="B613" s="61"/>
      <c r="C613" s="62"/>
      <c r="D613" s="62"/>
      <c r="E613" s="62"/>
      <c r="F613" s="62"/>
      <c r="G613" s="62"/>
      <c r="H613" s="62"/>
      <c r="I613" s="62"/>
      <c r="J613" s="62"/>
      <c r="K613" s="62"/>
      <c r="L613" s="46"/>
      <c r="M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</sheetData>
  <sheetProtection sheet="1" autoFilter="0" formatColumns="0" formatRows="0" objects="1" scenarios="1" spinCount="100000" saltValue="EeYmBp5ZE+PdqOmeuea7OP2D6Y+RXuxCA+hiU5HvpCNL7TqleClXTtVDCrgBEBsCZDurfTpDovPG40XA+nONvw==" hashValue="dFBD7Cv/vxaoZOnD68AEaL2pS31VL+ukCzFPKLo34N7Y/0Y9jwRLlED+aIAxE3AV8P5g0kl8qYZ+tk1LMsdYVQ==" algorithmName="SHA-512" password="CC35"/>
  <autoFilter ref="C103:K6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10" r:id="rId1" display="https://podminky.urs.cz/item/CS_URS_2023_01/213221111"/>
    <hyperlink ref="F155" r:id="rId2" display="https://podminky.urs.cz/item/CS_URS_2023_01/226113313"/>
    <hyperlink ref="F160" r:id="rId3" display="https://podminky.urs.cz/item/CS_URS_2023_01/226113413"/>
    <hyperlink ref="F169" r:id="rId4" display="https://podminky.urs.cz/item/CS_URS_2023_01/226114413"/>
    <hyperlink ref="F174" r:id="rId5" display="https://podminky.urs.cz/item/CS_URS_2023_01/239111113"/>
    <hyperlink ref="F181" r:id="rId6" display="https://podminky.urs.cz/item/CS_URS_2023_01/239111114"/>
    <hyperlink ref="F186" r:id="rId7" display="https://podminky.urs.cz/item/CS_URS_2023_01/271532212"/>
    <hyperlink ref="F217" r:id="rId8" display="https://podminky.urs.cz/item/CS_URS_2023_01/273322611"/>
    <hyperlink ref="F231" r:id="rId9" display="https://podminky.urs.cz/item/CS_URS_2023_01/273351121"/>
    <hyperlink ref="F244" r:id="rId10" display="https://podminky.urs.cz/item/CS_URS_2023_01/273351122"/>
    <hyperlink ref="F246" r:id="rId11" display="https://podminky.urs.cz/item/CS_URS_2023_01/273353121"/>
    <hyperlink ref="F250" r:id="rId12" display="https://podminky.urs.cz/item/CS_URS_2023_01/273361821"/>
    <hyperlink ref="F259" r:id="rId13" display="https://podminky.urs.cz/item/CS_URS_2023_01/273362021"/>
    <hyperlink ref="F272" r:id="rId14" display="https://podminky.urs.cz/item/CS_URS_2023_01/274313911"/>
    <hyperlink ref="F282" r:id="rId15" display="https://podminky.urs.cz/item/CS_URS_2023_01/274322611"/>
    <hyperlink ref="F300" r:id="rId16" display="https://podminky.urs.cz/item/CS_URS_2023_01/274351121"/>
    <hyperlink ref="F321" r:id="rId17" display="https://podminky.urs.cz/item/CS_URS_2023_01/274351122"/>
    <hyperlink ref="F323" r:id="rId18" display="https://podminky.urs.cz/item/CS_URS_2023_01/274352221"/>
    <hyperlink ref="F337" r:id="rId19" display="https://podminky.urs.cz/item/CS_URS_2023_01/274352222"/>
    <hyperlink ref="F340" r:id="rId20" display="https://podminky.urs.cz/item/CS_URS_2023_01/274361821"/>
    <hyperlink ref="F357" r:id="rId21" display="https://podminky.urs.cz/item/CS_URS_2023_01/275322611"/>
    <hyperlink ref="F371" r:id="rId22" display="https://podminky.urs.cz/item/CS_URS_2023_01/275322611"/>
    <hyperlink ref="F386" r:id="rId23" display="https://podminky.urs.cz/item/CS_URS_2023_01/275351121"/>
    <hyperlink ref="F398" r:id="rId24" display="https://podminky.urs.cz/item/CS_URS_2023_01/275351122"/>
    <hyperlink ref="F400" r:id="rId25" display="https://podminky.urs.cz/item/CS_URS_2023_01/275361821"/>
    <hyperlink ref="F413" r:id="rId26" display="https://podminky.urs.cz/item/CS_URS_2023_01/275361821"/>
    <hyperlink ref="F424" r:id="rId27" display="https://podminky.urs.cz/item/CS_URS_2023_01/311113154"/>
    <hyperlink ref="F431" r:id="rId28" display="https://podminky.urs.cz/item/CS_URS_2023_01/311361821"/>
    <hyperlink ref="F439" r:id="rId29" display="https://podminky.urs.cz/item/CS_URS_2023_01/330321610"/>
    <hyperlink ref="F446" r:id="rId30" display="https://podminky.urs.cz/item/CS_URS_2023_01/331351121"/>
    <hyperlink ref="F453" r:id="rId31" display="https://podminky.urs.cz/item/CS_URS_2023_01/331351122"/>
    <hyperlink ref="F455" r:id="rId32" display="https://podminky.urs.cz/item/CS_URS_2023_01/331361821"/>
    <hyperlink ref="F464" r:id="rId33" display="https://podminky.urs.cz/item/CS_URS_2023_01/417321515"/>
    <hyperlink ref="F479" r:id="rId34" display="https://podminky.urs.cz/item/CS_URS_2023_01/417351115"/>
    <hyperlink ref="F494" r:id="rId35" display="https://podminky.urs.cz/item/CS_URS_2023_01/417351116"/>
    <hyperlink ref="F496" r:id="rId36" display="https://podminky.urs.cz/item/CS_URS_2023_01/417361821"/>
    <hyperlink ref="F506" r:id="rId37" display="https://podminky.urs.cz/item/CS_URS_2023_01/625141001"/>
    <hyperlink ref="F513" r:id="rId38" display="https://podminky.urs.cz/item/CS_URS_2023_01/953312125"/>
    <hyperlink ref="F520" r:id="rId39" display="https://podminky.urs.cz/item/CS_URS_2023_01/953334312"/>
    <hyperlink ref="F556" r:id="rId40" display="https://podminky.urs.cz/item/CS_URS_2023_01/985331217"/>
    <hyperlink ref="F589" r:id="rId41" display="https://podminky.urs.cz/item/CS_URS_2023_01/998021021"/>
    <hyperlink ref="F591" r:id="rId42" display="https://podminky.urs.cz/item/CS_URS_2023_01/998021024"/>
    <hyperlink ref="F595" r:id="rId43" display="https://podminky.urs.cz/item/CS_URS_2023_01/713131141"/>
    <hyperlink ref="F605" r:id="rId44" display="https://podminky.urs.cz/item/CS_URS_2023_01/HZS1322"/>
    <hyperlink ref="F611" r:id="rId45" display="https://podminky.urs.cz/item/CS_URS_2023_01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1174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3693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ROUND((SUM(BE88:BE117)),  2)</f>
        <v>0</v>
      </c>
      <c r="G35" s="40"/>
      <c r="H35" s="40"/>
      <c r="I35" s="160">
        <v>0.20999999999999999</v>
      </c>
      <c r="J35" s="159">
        <f>ROUND(((SUM(BE88:BE117))*I35),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ROUND((SUM(BF88:BF117)),  2)</f>
        <v>0</v>
      </c>
      <c r="G36" s="40"/>
      <c r="H36" s="40"/>
      <c r="I36" s="160">
        <v>0.14999999999999999</v>
      </c>
      <c r="J36" s="159">
        <f>ROUND(((SUM(BF88:BF117))*I36),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ROUND((SUM(BG88:BG117)),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ROUND((SUM(BH88:BH117)),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ROUND((SUM(BI88:BI117)),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1174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D.1.3. - POŽÁRNĚ BEZPEČNOSTNÍ ŘEŠENÍ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166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740</v>
      </c>
      <c r="E66" s="185"/>
      <c r="F66" s="185"/>
      <c r="G66" s="185"/>
      <c r="H66" s="185"/>
      <c r="I66" s="185"/>
      <c r="J66" s="186">
        <f>J115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168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PROJEKTOVÁ DOKUMENTACE PRO VÝSTAVBU NOVÉ HALY V DÍLNÁCH SŠ KRALOVICE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155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1174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157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D.1.3. - POŽÁRNĚ BEZPEČNOSTNÍ ŘEŠENÍ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p.č.664, 5665/2, 5665/3, obec:Kralovice [559075]</v>
      </c>
      <c r="G82" s="42"/>
      <c r="H82" s="42"/>
      <c r="I82" s="34" t="s">
        <v>23</v>
      </c>
      <c r="J82" s="74" t="str">
        <f>IF(J14="","",J14)</f>
        <v>3. 11. 2023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54.45" customHeight="1">
      <c r="A84" s="40"/>
      <c r="B84" s="41"/>
      <c r="C84" s="34" t="s">
        <v>25</v>
      </c>
      <c r="D84" s="42"/>
      <c r="E84" s="42"/>
      <c r="F84" s="29" t="str">
        <f>E17</f>
        <v>Střední škola,Kralovice,nám.Osvobození 32,Kralovic</v>
      </c>
      <c r="G84" s="42"/>
      <c r="H84" s="42"/>
      <c r="I84" s="34" t="s">
        <v>33</v>
      </c>
      <c r="J84" s="38" t="str">
        <f>E23</f>
        <v>TORION, projekční kancelář s.r.o.,Mánesova 1,Plzeň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169</v>
      </c>
      <c r="D87" s="191" t="s">
        <v>60</v>
      </c>
      <c r="E87" s="191" t="s">
        <v>56</v>
      </c>
      <c r="F87" s="191" t="s">
        <v>57</v>
      </c>
      <c r="G87" s="191" t="s">
        <v>170</v>
      </c>
      <c r="H87" s="191" t="s">
        <v>171</v>
      </c>
      <c r="I87" s="191" t="s">
        <v>172</v>
      </c>
      <c r="J87" s="191" t="s">
        <v>162</v>
      </c>
      <c r="K87" s="192" t="s">
        <v>173</v>
      </c>
      <c r="L87" s="193"/>
      <c r="M87" s="94" t="s">
        <v>19</v>
      </c>
      <c r="N87" s="95" t="s">
        <v>45</v>
      </c>
      <c r="O87" s="95" t="s">
        <v>174</v>
      </c>
      <c r="P87" s="95" t="s">
        <v>175</v>
      </c>
      <c r="Q87" s="95" t="s">
        <v>176</v>
      </c>
      <c r="R87" s="95" t="s">
        <v>177</v>
      </c>
      <c r="S87" s="95" t="s">
        <v>178</v>
      </c>
      <c r="T87" s="96" t="s">
        <v>179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180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0.14341800000000002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163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181</v>
      </c>
      <c r="F89" s="202" t="s">
        <v>182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0.14341800000000002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75</v>
      </c>
      <c r="AY89" s="210" t="s">
        <v>183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74</v>
      </c>
      <c r="E90" s="213" t="s">
        <v>224</v>
      </c>
      <c r="F90" s="213" t="s">
        <v>225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P91+SUM(P92:P115)</f>
        <v>0</v>
      </c>
      <c r="Q90" s="207"/>
      <c r="R90" s="208">
        <f>R91+SUM(R92:R115)</f>
        <v>0.14341800000000002</v>
      </c>
      <c r="S90" s="207"/>
      <c r="T90" s="209">
        <f>T91+SUM(T92:T115)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82</v>
      </c>
      <c r="AY90" s="210" t="s">
        <v>183</v>
      </c>
      <c r="BK90" s="212">
        <f>BK91+SUM(BK92:BK115)</f>
        <v>0</v>
      </c>
    </row>
    <row r="91" s="2" customFormat="1" ht="16.5" customHeight="1">
      <c r="A91" s="40"/>
      <c r="B91" s="41"/>
      <c r="C91" s="215" t="s">
        <v>82</v>
      </c>
      <c r="D91" s="215" t="s">
        <v>185</v>
      </c>
      <c r="E91" s="216" t="s">
        <v>3694</v>
      </c>
      <c r="F91" s="217" t="s">
        <v>3695</v>
      </c>
      <c r="G91" s="218" t="s">
        <v>188</v>
      </c>
      <c r="H91" s="219">
        <v>13</v>
      </c>
      <c r="I91" s="220"/>
      <c r="J91" s="221">
        <f>ROUND(I91*H91,2)</f>
        <v>0</v>
      </c>
      <c r="K91" s="217" t="s">
        <v>189</v>
      </c>
      <c r="L91" s="46"/>
      <c r="M91" s="222" t="s">
        <v>19</v>
      </c>
      <c r="N91" s="223" t="s">
        <v>46</v>
      </c>
      <c r="O91" s="86"/>
      <c r="P91" s="224">
        <f>O91*H91</f>
        <v>0</v>
      </c>
      <c r="Q91" s="224">
        <v>0.000176</v>
      </c>
      <c r="R91" s="224">
        <f>Q91*H91</f>
        <v>0.0022880000000000001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190</v>
      </c>
      <c r="AT91" s="226" t="s">
        <v>185</v>
      </c>
      <c r="AU91" s="226" t="s">
        <v>84</v>
      </c>
      <c r="AY91" s="19" t="s">
        <v>183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82</v>
      </c>
      <c r="BK91" s="227">
        <f>ROUND(I91*H91,2)</f>
        <v>0</v>
      </c>
      <c r="BL91" s="19" t="s">
        <v>190</v>
      </c>
      <c r="BM91" s="226" t="s">
        <v>3696</v>
      </c>
    </row>
    <row r="92" s="2" customFormat="1">
      <c r="A92" s="40"/>
      <c r="B92" s="41"/>
      <c r="C92" s="42"/>
      <c r="D92" s="228" t="s">
        <v>192</v>
      </c>
      <c r="E92" s="42"/>
      <c r="F92" s="229" t="s">
        <v>3697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192</v>
      </c>
      <c r="AU92" s="19" t="s">
        <v>84</v>
      </c>
    </row>
    <row r="93" s="13" customFormat="1">
      <c r="A93" s="13"/>
      <c r="B93" s="233"/>
      <c r="C93" s="234"/>
      <c r="D93" s="235" t="s">
        <v>194</v>
      </c>
      <c r="E93" s="236" t="s">
        <v>19</v>
      </c>
      <c r="F93" s="237" t="s">
        <v>3698</v>
      </c>
      <c r="G93" s="234"/>
      <c r="H93" s="236" t="s">
        <v>19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194</v>
      </c>
      <c r="AU93" s="243" t="s">
        <v>84</v>
      </c>
      <c r="AV93" s="13" t="s">
        <v>82</v>
      </c>
      <c r="AW93" s="13" t="s">
        <v>36</v>
      </c>
      <c r="AX93" s="13" t="s">
        <v>75</v>
      </c>
      <c r="AY93" s="243" t="s">
        <v>183</v>
      </c>
    </row>
    <row r="94" s="14" customFormat="1">
      <c r="A94" s="14"/>
      <c r="B94" s="244"/>
      <c r="C94" s="245"/>
      <c r="D94" s="235" t="s">
        <v>194</v>
      </c>
      <c r="E94" s="246" t="s">
        <v>19</v>
      </c>
      <c r="F94" s="247" t="s">
        <v>208</v>
      </c>
      <c r="G94" s="245"/>
      <c r="H94" s="248">
        <v>5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194</v>
      </c>
      <c r="AU94" s="254" t="s">
        <v>84</v>
      </c>
      <c r="AV94" s="14" t="s">
        <v>84</v>
      </c>
      <c r="AW94" s="14" t="s">
        <v>36</v>
      </c>
      <c r="AX94" s="14" t="s">
        <v>75</v>
      </c>
      <c r="AY94" s="254" t="s">
        <v>183</v>
      </c>
    </row>
    <row r="95" s="13" customFormat="1">
      <c r="A95" s="13"/>
      <c r="B95" s="233"/>
      <c r="C95" s="234"/>
      <c r="D95" s="235" t="s">
        <v>194</v>
      </c>
      <c r="E95" s="236" t="s">
        <v>19</v>
      </c>
      <c r="F95" s="237" t="s">
        <v>3699</v>
      </c>
      <c r="G95" s="234"/>
      <c r="H95" s="236" t="s">
        <v>19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194</v>
      </c>
      <c r="AU95" s="243" t="s">
        <v>84</v>
      </c>
      <c r="AV95" s="13" t="s">
        <v>82</v>
      </c>
      <c r="AW95" s="13" t="s">
        <v>36</v>
      </c>
      <c r="AX95" s="13" t="s">
        <v>75</v>
      </c>
      <c r="AY95" s="243" t="s">
        <v>183</v>
      </c>
    </row>
    <row r="96" s="14" customFormat="1">
      <c r="A96" s="14"/>
      <c r="B96" s="244"/>
      <c r="C96" s="245"/>
      <c r="D96" s="235" t="s">
        <v>194</v>
      </c>
      <c r="E96" s="246" t="s">
        <v>19</v>
      </c>
      <c r="F96" s="247" t="s">
        <v>114</v>
      </c>
      <c r="G96" s="245"/>
      <c r="H96" s="248">
        <v>3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194</v>
      </c>
      <c r="AU96" s="254" t="s">
        <v>84</v>
      </c>
      <c r="AV96" s="14" t="s">
        <v>84</v>
      </c>
      <c r="AW96" s="14" t="s">
        <v>36</v>
      </c>
      <c r="AX96" s="14" t="s">
        <v>75</v>
      </c>
      <c r="AY96" s="254" t="s">
        <v>183</v>
      </c>
    </row>
    <row r="97" s="13" customFormat="1">
      <c r="A97" s="13"/>
      <c r="B97" s="233"/>
      <c r="C97" s="234"/>
      <c r="D97" s="235" t="s">
        <v>194</v>
      </c>
      <c r="E97" s="236" t="s">
        <v>19</v>
      </c>
      <c r="F97" s="237" t="s">
        <v>3700</v>
      </c>
      <c r="G97" s="234"/>
      <c r="H97" s="236" t="s">
        <v>19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194</v>
      </c>
      <c r="AU97" s="243" t="s">
        <v>84</v>
      </c>
      <c r="AV97" s="13" t="s">
        <v>82</v>
      </c>
      <c r="AW97" s="13" t="s">
        <v>36</v>
      </c>
      <c r="AX97" s="13" t="s">
        <v>75</v>
      </c>
      <c r="AY97" s="243" t="s">
        <v>183</v>
      </c>
    </row>
    <row r="98" s="14" customFormat="1">
      <c r="A98" s="14"/>
      <c r="B98" s="244"/>
      <c r="C98" s="245"/>
      <c r="D98" s="235" t="s">
        <v>194</v>
      </c>
      <c r="E98" s="246" t="s">
        <v>19</v>
      </c>
      <c r="F98" s="247" t="s">
        <v>84</v>
      </c>
      <c r="G98" s="245"/>
      <c r="H98" s="248">
        <v>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194</v>
      </c>
      <c r="AU98" s="254" t="s">
        <v>84</v>
      </c>
      <c r="AV98" s="14" t="s">
        <v>84</v>
      </c>
      <c r="AW98" s="14" t="s">
        <v>36</v>
      </c>
      <c r="AX98" s="14" t="s">
        <v>75</v>
      </c>
      <c r="AY98" s="254" t="s">
        <v>183</v>
      </c>
    </row>
    <row r="99" s="13" customFormat="1">
      <c r="A99" s="13"/>
      <c r="B99" s="233"/>
      <c r="C99" s="234"/>
      <c r="D99" s="235" t="s">
        <v>194</v>
      </c>
      <c r="E99" s="236" t="s">
        <v>19</v>
      </c>
      <c r="F99" s="237" t="s">
        <v>3701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194</v>
      </c>
      <c r="AU99" s="243" t="s">
        <v>84</v>
      </c>
      <c r="AV99" s="13" t="s">
        <v>82</v>
      </c>
      <c r="AW99" s="13" t="s">
        <v>36</v>
      </c>
      <c r="AX99" s="13" t="s">
        <v>75</v>
      </c>
      <c r="AY99" s="243" t="s">
        <v>183</v>
      </c>
    </row>
    <row r="100" s="14" customFormat="1">
      <c r="A100" s="14"/>
      <c r="B100" s="244"/>
      <c r="C100" s="245"/>
      <c r="D100" s="235" t="s">
        <v>194</v>
      </c>
      <c r="E100" s="246" t="s">
        <v>19</v>
      </c>
      <c r="F100" s="247" t="s">
        <v>114</v>
      </c>
      <c r="G100" s="245"/>
      <c r="H100" s="248">
        <v>3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194</v>
      </c>
      <c r="AU100" s="254" t="s">
        <v>84</v>
      </c>
      <c r="AV100" s="14" t="s">
        <v>84</v>
      </c>
      <c r="AW100" s="14" t="s">
        <v>36</v>
      </c>
      <c r="AX100" s="14" t="s">
        <v>75</v>
      </c>
      <c r="AY100" s="254" t="s">
        <v>183</v>
      </c>
    </row>
    <row r="101" s="15" customFormat="1">
      <c r="A101" s="15"/>
      <c r="B101" s="259"/>
      <c r="C101" s="260"/>
      <c r="D101" s="235" t="s">
        <v>194</v>
      </c>
      <c r="E101" s="261" t="s">
        <v>19</v>
      </c>
      <c r="F101" s="262" t="s">
        <v>320</v>
      </c>
      <c r="G101" s="260"/>
      <c r="H101" s="263">
        <v>13</v>
      </c>
      <c r="I101" s="264"/>
      <c r="J101" s="260"/>
      <c r="K101" s="260"/>
      <c r="L101" s="265"/>
      <c r="M101" s="266"/>
      <c r="N101" s="267"/>
      <c r="O101" s="267"/>
      <c r="P101" s="267"/>
      <c r="Q101" s="267"/>
      <c r="R101" s="267"/>
      <c r="S101" s="267"/>
      <c r="T101" s="268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9" t="s">
        <v>194</v>
      </c>
      <c r="AU101" s="269" t="s">
        <v>84</v>
      </c>
      <c r="AV101" s="15" t="s">
        <v>190</v>
      </c>
      <c r="AW101" s="15" t="s">
        <v>36</v>
      </c>
      <c r="AX101" s="15" t="s">
        <v>82</v>
      </c>
      <c r="AY101" s="269" t="s">
        <v>183</v>
      </c>
    </row>
    <row r="102" s="2" customFormat="1" ht="16.5" customHeight="1">
      <c r="A102" s="40"/>
      <c r="B102" s="41"/>
      <c r="C102" s="270" t="s">
        <v>84</v>
      </c>
      <c r="D102" s="270" t="s">
        <v>348</v>
      </c>
      <c r="E102" s="271" t="s">
        <v>3702</v>
      </c>
      <c r="F102" s="272" t="s">
        <v>3703</v>
      </c>
      <c r="G102" s="273" t="s">
        <v>188</v>
      </c>
      <c r="H102" s="274">
        <v>8</v>
      </c>
      <c r="I102" s="275"/>
      <c r="J102" s="276">
        <f>ROUND(I102*H102,2)</f>
        <v>0</v>
      </c>
      <c r="K102" s="272" t="s">
        <v>189</v>
      </c>
      <c r="L102" s="277"/>
      <c r="M102" s="278" t="s">
        <v>19</v>
      </c>
      <c r="N102" s="279" t="s">
        <v>46</v>
      </c>
      <c r="O102" s="86"/>
      <c r="P102" s="224">
        <f>O102*H102</f>
        <v>0</v>
      </c>
      <c r="Q102" s="224">
        <v>0.012</v>
      </c>
      <c r="R102" s="224">
        <f>Q102*H102</f>
        <v>0.096000000000000002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226</v>
      </c>
      <c r="AT102" s="226" t="s">
        <v>348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3704</v>
      </c>
    </row>
    <row r="103" s="13" customFormat="1">
      <c r="A103" s="13"/>
      <c r="B103" s="233"/>
      <c r="C103" s="234"/>
      <c r="D103" s="235" t="s">
        <v>194</v>
      </c>
      <c r="E103" s="236" t="s">
        <v>19</v>
      </c>
      <c r="F103" s="237" t="s">
        <v>3698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194</v>
      </c>
      <c r="AU103" s="243" t="s">
        <v>84</v>
      </c>
      <c r="AV103" s="13" t="s">
        <v>82</v>
      </c>
      <c r="AW103" s="13" t="s">
        <v>36</v>
      </c>
      <c r="AX103" s="13" t="s">
        <v>75</v>
      </c>
      <c r="AY103" s="243" t="s">
        <v>183</v>
      </c>
    </row>
    <row r="104" s="14" customFormat="1">
      <c r="A104" s="14"/>
      <c r="B104" s="244"/>
      <c r="C104" s="245"/>
      <c r="D104" s="235" t="s">
        <v>194</v>
      </c>
      <c r="E104" s="246" t="s">
        <v>19</v>
      </c>
      <c r="F104" s="247" t="s">
        <v>208</v>
      </c>
      <c r="G104" s="245"/>
      <c r="H104" s="248">
        <v>5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194</v>
      </c>
      <c r="AU104" s="254" t="s">
        <v>84</v>
      </c>
      <c r="AV104" s="14" t="s">
        <v>84</v>
      </c>
      <c r="AW104" s="14" t="s">
        <v>36</v>
      </c>
      <c r="AX104" s="14" t="s">
        <v>75</v>
      </c>
      <c r="AY104" s="254" t="s">
        <v>183</v>
      </c>
    </row>
    <row r="105" s="13" customFormat="1">
      <c r="A105" s="13"/>
      <c r="B105" s="233"/>
      <c r="C105" s="234"/>
      <c r="D105" s="235" t="s">
        <v>194</v>
      </c>
      <c r="E105" s="236" t="s">
        <v>19</v>
      </c>
      <c r="F105" s="237" t="s">
        <v>3701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194</v>
      </c>
      <c r="AU105" s="243" t="s">
        <v>84</v>
      </c>
      <c r="AV105" s="13" t="s">
        <v>82</v>
      </c>
      <c r="AW105" s="13" t="s">
        <v>36</v>
      </c>
      <c r="AX105" s="13" t="s">
        <v>75</v>
      </c>
      <c r="AY105" s="243" t="s">
        <v>183</v>
      </c>
    </row>
    <row r="106" s="14" customFormat="1">
      <c r="A106" s="14"/>
      <c r="B106" s="244"/>
      <c r="C106" s="245"/>
      <c r="D106" s="235" t="s">
        <v>194</v>
      </c>
      <c r="E106" s="246" t="s">
        <v>19</v>
      </c>
      <c r="F106" s="247" t="s">
        <v>114</v>
      </c>
      <c r="G106" s="245"/>
      <c r="H106" s="248">
        <v>3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194</v>
      </c>
      <c r="AU106" s="254" t="s">
        <v>84</v>
      </c>
      <c r="AV106" s="14" t="s">
        <v>84</v>
      </c>
      <c r="AW106" s="14" t="s">
        <v>36</v>
      </c>
      <c r="AX106" s="14" t="s">
        <v>75</v>
      </c>
      <c r="AY106" s="254" t="s">
        <v>183</v>
      </c>
    </row>
    <row r="107" s="15" customFormat="1">
      <c r="A107" s="15"/>
      <c r="B107" s="259"/>
      <c r="C107" s="260"/>
      <c r="D107" s="235" t="s">
        <v>194</v>
      </c>
      <c r="E107" s="261" t="s">
        <v>19</v>
      </c>
      <c r="F107" s="262" t="s">
        <v>320</v>
      </c>
      <c r="G107" s="260"/>
      <c r="H107" s="263">
        <v>8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194</v>
      </c>
      <c r="AU107" s="269" t="s">
        <v>84</v>
      </c>
      <c r="AV107" s="15" t="s">
        <v>190</v>
      </c>
      <c r="AW107" s="15" t="s">
        <v>36</v>
      </c>
      <c r="AX107" s="15" t="s">
        <v>82</v>
      </c>
      <c r="AY107" s="269" t="s">
        <v>183</v>
      </c>
    </row>
    <row r="108" s="2" customFormat="1" ht="16.5" customHeight="1">
      <c r="A108" s="40"/>
      <c r="B108" s="41"/>
      <c r="C108" s="270" t="s">
        <v>114</v>
      </c>
      <c r="D108" s="270" t="s">
        <v>348</v>
      </c>
      <c r="E108" s="271" t="s">
        <v>3705</v>
      </c>
      <c r="F108" s="272" t="s">
        <v>3706</v>
      </c>
      <c r="G108" s="273" t="s">
        <v>188</v>
      </c>
      <c r="H108" s="274">
        <v>5</v>
      </c>
      <c r="I108" s="275"/>
      <c r="J108" s="276">
        <f>ROUND(I108*H108,2)</f>
        <v>0</v>
      </c>
      <c r="K108" s="272" t="s">
        <v>189</v>
      </c>
      <c r="L108" s="277"/>
      <c r="M108" s="278" t="s">
        <v>19</v>
      </c>
      <c r="N108" s="279" t="s">
        <v>46</v>
      </c>
      <c r="O108" s="86"/>
      <c r="P108" s="224">
        <f>O108*H108</f>
        <v>0</v>
      </c>
      <c r="Q108" s="224">
        <v>0.0089999999999999993</v>
      </c>
      <c r="R108" s="224">
        <f>Q108*H108</f>
        <v>0.044999999999999998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226</v>
      </c>
      <c r="AT108" s="226" t="s">
        <v>348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3707</v>
      </c>
    </row>
    <row r="109" s="13" customFormat="1">
      <c r="A109" s="13"/>
      <c r="B109" s="233"/>
      <c r="C109" s="234"/>
      <c r="D109" s="235" t="s">
        <v>194</v>
      </c>
      <c r="E109" s="236" t="s">
        <v>19</v>
      </c>
      <c r="F109" s="237" t="s">
        <v>3699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194</v>
      </c>
      <c r="AU109" s="243" t="s">
        <v>84</v>
      </c>
      <c r="AV109" s="13" t="s">
        <v>82</v>
      </c>
      <c r="AW109" s="13" t="s">
        <v>36</v>
      </c>
      <c r="AX109" s="13" t="s">
        <v>75</v>
      </c>
      <c r="AY109" s="243" t="s">
        <v>183</v>
      </c>
    </row>
    <row r="110" s="14" customFormat="1">
      <c r="A110" s="14"/>
      <c r="B110" s="244"/>
      <c r="C110" s="245"/>
      <c r="D110" s="235" t="s">
        <v>194</v>
      </c>
      <c r="E110" s="246" t="s">
        <v>19</v>
      </c>
      <c r="F110" s="247" t="s">
        <v>114</v>
      </c>
      <c r="G110" s="245"/>
      <c r="H110" s="248">
        <v>3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194</v>
      </c>
      <c r="AU110" s="254" t="s">
        <v>84</v>
      </c>
      <c r="AV110" s="14" t="s">
        <v>84</v>
      </c>
      <c r="AW110" s="14" t="s">
        <v>36</v>
      </c>
      <c r="AX110" s="14" t="s">
        <v>75</v>
      </c>
      <c r="AY110" s="254" t="s">
        <v>183</v>
      </c>
    </row>
    <row r="111" s="13" customFormat="1">
      <c r="A111" s="13"/>
      <c r="B111" s="233"/>
      <c r="C111" s="234"/>
      <c r="D111" s="235" t="s">
        <v>194</v>
      </c>
      <c r="E111" s="236" t="s">
        <v>19</v>
      </c>
      <c r="F111" s="237" t="s">
        <v>3700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194</v>
      </c>
      <c r="AU111" s="243" t="s">
        <v>84</v>
      </c>
      <c r="AV111" s="13" t="s">
        <v>82</v>
      </c>
      <c r="AW111" s="13" t="s">
        <v>36</v>
      </c>
      <c r="AX111" s="13" t="s">
        <v>75</v>
      </c>
      <c r="AY111" s="243" t="s">
        <v>183</v>
      </c>
    </row>
    <row r="112" s="14" customFormat="1">
      <c r="A112" s="14"/>
      <c r="B112" s="244"/>
      <c r="C112" s="245"/>
      <c r="D112" s="235" t="s">
        <v>194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194</v>
      </c>
      <c r="AU112" s="254" t="s">
        <v>84</v>
      </c>
      <c r="AV112" s="14" t="s">
        <v>84</v>
      </c>
      <c r="AW112" s="14" t="s">
        <v>36</v>
      </c>
      <c r="AX112" s="14" t="s">
        <v>75</v>
      </c>
      <c r="AY112" s="254" t="s">
        <v>183</v>
      </c>
    </row>
    <row r="113" s="15" customFormat="1">
      <c r="A113" s="15"/>
      <c r="B113" s="259"/>
      <c r="C113" s="260"/>
      <c r="D113" s="235" t="s">
        <v>194</v>
      </c>
      <c r="E113" s="261" t="s">
        <v>19</v>
      </c>
      <c r="F113" s="262" t="s">
        <v>320</v>
      </c>
      <c r="G113" s="260"/>
      <c r="H113" s="263">
        <v>5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194</v>
      </c>
      <c r="AU113" s="269" t="s">
        <v>84</v>
      </c>
      <c r="AV113" s="15" t="s">
        <v>190</v>
      </c>
      <c r="AW113" s="15" t="s">
        <v>36</v>
      </c>
      <c r="AX113" s="15" t="s">
        <v>82</v>
      </c>
      <c r="AY113" s="269" t="s">
        <v>183</v>
      </c>
    </row>
    <row r="114" s="2" customFormat="1" ht="16.5" customHeight="1">
      <c r="A114" s="40"/>
      <c r="B114" s="41"/>
      <c r="C114" s="270" t="s">
        <v>190</v>
      </c>
      <c r="D114" s="270" t="s">
        <v>348</v>
      </c>
      <c r="E114" s="271" t="s">
        <v>3708</v>
      </c>
      <c r="F114" s="272" t="s">
        <v>3709</v>
      </c>
      <c r="G114" s="273" t="s">
        <v>188</v>
      </c>
      <c r="H114" s="274">
        <v>13</v>
      </c>
      <c r="I114" s="275"/>
      <c r="J114" s="276">
        <f>ROUND(I114*H114,2)</f>
        <v>0</v>
      </c>
      <c r="K114" s="272" t="s">
        <v>189</v>
      </c>
      <c r="L114" s="277"/>
      <c r="M114" s="278" t="s">
        <v>19</v>
      </c>
      <c r="N114" s="279" t="s">
        <v>46</v>
      </c>
      <c r="O114" s="86"/>
      <c r="P114" s="224">
        <f>O114*H114</f>
        <v>0</v>
      </c>
      <c r="Q114" s="224">
        <v>1.0000000000000001E-05</v>
      </c>
      <c r="R114" s="224">
        <f>Q114*H114</f>
        <v>0.00013000000000000002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226</v>
      </c>
      <c r="AT114" s="226" t="s">
        <v>348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3710</v>
      </c>
    </row>
    <row r="115" s="12" customFormat="1" ht="20.88" customHeight="1">
      <c r="A115" s="12"/>
      <c r="B115" s="199"/>
      <c r="C115" s="200"/>
      <c r="D115" s="201" t="s">
        <v>74</v>
      </c>
      <c r="E115" s="213" t="s">
        <v>649</v>
      </c>
      <c r="F115" s="213" t="s">
        <v>650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SUM(P116:P117)</f>
        <v>0</v>
      </c>
      <c r="Q115" s="207"/>
      <c r="R115" s="208">
        <f>SUM(R116:R117)</f>
        <v>0</v>
      </c>
      <c r="S115" s="207"/>
      <c r="T115" s="20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82</v>
      </c>
      <c r="AT115" s="211" t="s">
        <v>74</v>
      </c>
      <c r="AU115" s="211" t="s">
        <v>84</v>
      </c>
      <c r="AY115" s="210" t="s">
        <v>183</v>
      </c>
      <c r="BK115" s="212">
        <f>SUM(BK116:BK117)</f>
        <v>0</v>
      </c>
    </row>
    <row r="116" s="2" customFormat="1" ht="24.15" customHeight="1">
      <c r="A116" s="40"/>
      <c r="B116" s="41"/>
      <c r="C116" s="215" t="s">
        <v>208</v>
      </c>
      <c r="D116" s="215" t="s">
        <v>185</v>
      </c>
      <c r="E116" s="216" t="s">
        <v>889</v>
      </c>
      <c r="F116" s="217" t="s">
        <v>890</v>
      </c>
      <c r="G116" s="218" t="s">
        <v>256</v>
      </c>
      <c r="H116" s="219">
        <v>0.14299999999999999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114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3711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892</v>
      </c>
      <c r="G117" s="42"/>
      <c r="H117" s="42"/>
      <c r="I117" s="230"/>
      <c r="J117" s="42"/>
      <c r="K117" s="42"/>
      <c r="L117" s="46"/>
      <c r="M117" s="283"/>
      <c r="N117" s="284"/>
      <c r="O117" s="285"/>
      <c r="P117" s="285"/>
      <c r="Q117" s="285"/>
      <c r="R117" s="285"/>
      <c r="S117" s="285"/>
      <c r="T117" s="286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114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UYkqDYM03zAZ1x77DvrBETJnSS9SN83H9OKO+9gkggkkGp8B1u906FzPhFjlBfAltOCH+yxVqweEYFqNnSH2SQ==" hashValue="Y+P/JqO3zKGKT6aU0WDFzohlYEXLHZIB5/mNdyaysHpvEGKZQlaT7F1R/2OwuHSXD6A9bsYi6hx70wz9QAfD1A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953943211"/>
    <hyperlink ref="F117" r:id="rId2" display="https://podminky.urs.cz/item/CS_URS_2023_01/998021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3713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ROUND((SUM(BE104:BE624)),  2)</f>
        <v>0</v>
      </c>
      <c r="G37" s="40"/>
      <c r="H37" s="40"/>
      <c r="I37" s="160">
        <v>0.20999999999999999</v>
      </c>
      <c r="J37" s="159">
        <f>ROUND(((SUM(BE104:BE624))*I37),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ROUND((SUM(BF104:BF624)),  2)</f>
        <v>0</v>
      </c>
      <c r="G38" s="40"/>
      <c r="H38" s="40"/>
      <c r="I38" s="160">
        <v>0.14999999999999999</v>
      </c>
      <c r="J38" s="159">
        <f>ROUND(((SUM(BF104:BF624))*I38),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ROUND((SUM(BG104:BG624)),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ROUND((SUM(BH104:BH624)),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ROUND((SUM(BI104:BI624)),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D.1.4.1 - Zdravotně technické 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J105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J106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291</v>
      </c>
      <c r="E70" s="185"/>
      <c r="F70" s="185"/>
      <c r="G70" s="185"/>
      <c r="H70" s="185"/>
      <c r="I70" s="185"/>
      <c r="J70" s="186">
        <f>J128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293</v>
      </c>
      <c r="E71" s="185"/>
      <c r="F71" s="185"/>
      <c r="G71" s="185"/>
      <c r="H71" s="185"/>
      <c r="I71" s="185"/>
      <c r="J71" s="186">
        <f>J132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J210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295</v>
      </c>
      <c r="E73" s="185"/>
      <c r="F73" s="185"/>
      <c r="G73" s="185"/>
      <c r="H73" s="185"/>
      <c r="I73" s="185"/>
      <c r="J73" s="186">
        <f>J225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297</v>
      </c>
      <c r="E74" s="180"/>
      <c r="F74" s="180"/>
      <c r="G74" s="180"/>
      <c r="H74" s="180"/>
      <c r="I74" s="180"/>
      <c r="J74" s="181">
        <f>J228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3714</v>
      </c>
      <c r="E75" s="185"/>
      <c r="F75" s="185"/>
      <c r="G75" s="185"/>
      <c r="H75" s="185"/>
      <c r="I75" s="185"/>
      <c r="J75" s="186">
        <f>J229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3715</v>
      </c>
      <c r="E76" s="185"/>
      <c r="F76" s="185"/>
      <c r="G76" s="185"/>
      <c r="H76" s="185"/>
      <c r="I76" s="185"/>
      <c r="J76" s="186">
        <f>J327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3716</v>
      </c>
      <c r="E77" s="185"/>
      <c r="F77" s="185"/>
      <c r="G77" s="185"/>
      <c r="H77" s="185"/>
      <c r="I77" s="185"/>
      <c r="J77" s="186">
        <f>J519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3717</v>
      </c>
      <c r="E78" s="185"/>
      <c r="F78" s="185"/>
      <c r="G78" s="185"/>
      <c r="H78" s="185"/>
      <c r="I78" s="185"/>
      <c r="J78" s="186">
        <f>J585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1176</v>
      </c>
      <c r="E79" s="185"/>
      <c r="F79" s="185"/>
      <c r="G79" s="185"/>
      <c r="H79" s="185"/>
      <c r="I79" s="185"/>
      <c r="J79" s="186">
        <f>J603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1080</v>
      </c>
      <c r="E80" s="180"/>
      <c r="F80" s="180"/>
      <c r="G80" s="180"/>
      <c r="H80" s="180"/>
      <c r="I80" s="180"/>
      <c r="J80" s="181">
        <f>J618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168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PROJEKTOVÁ DOKUMENTACE PRO VÝSTAVBU NOVÉ HALY V DÍLNÁCH SŠ KRALOVICE</v>
      </c>
      <c r="F90" s="34"/>
      <c r="G90" s="34"/>
      <c r="H90" s="34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2" t="s">
        <v>1174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157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298" t="s">
        <v>3712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3165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E13</f>
        <v>D.1.4.1 - Zdravotně technické instalace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F16</f>
        <v>p.č.664, 5665/2, 5665/3, obec:Kralovice [559075]</v>
      </c>
      <c r="G98" s="42"/>
      <c r="H98" s="42"/>
      <c r="I98" s="34" t="s">
        <v>23</v>
      </c>
      <c r="J98" s="74" t="str">
        <f>IF(J16="","",J16)</f>
        <v>3. 11. 2023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54.45" customHeight="1">
      <c r="A100" s="40"/>
      <c r="B100" s="41"/>
      <c r="C100" s="34" t="s">
        <v>25</v>
      </c>
      <c r="D100" s="42"/>
      <c r="E100" s="42"/>
      <c r="F100" s="29" t="str">
        <f>E19</f>
        <v>Střední škola,Kralovice,nám.Osvobození 32,Kralovic</v>
      </c>
      <c r="G100" s="42"/>
      <c r="H100" s="42"/>
      <c r="I100" s="34" t="s">
        <v>33</v>
      </c>
      <c r="J100" s="38" t="str">
        <f>E25</f>
        <v>TORION, projekční kancelář s.r.o.,Mánesova 1,Plzeň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IF(E22="","",E22)</f>
        <v>Vyplň údaj</v>
      </c>
      <c r="G101" s="42"/>
      <c r="H101" s="42"/>
      <c r="I101" s="34" t="s">
        <v>37</v>
      </c>
      <c r="J101" s="38" t="str">
        <f>E28</f>
        <v xml:space="preserve"> 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8"/>
      <c r="B103" s="189"/>
      <c r="C103" s="190" t="s">
        <v>169</v>
      </c>
      <c r="D103" s="191" t="s">
        <v>60</v>
      </c>
      <c r="E103" s="191" t="s">
        <v>56</v>
      </c>
      <c r="F103" s="191" t="s">
        <v>57</v>
      </c>
      <c r="G103" s="191" t="s">
        <v>170</v>
      </c>
      <c r="H103" s="191" t="s">
        <v>171</v>
      </c>
      <c r="I103" s="191" t="s">
        <v>172</v>
      </c>
      <c r="J103" s="191" t="s">
        <v>162</v>
      </c>
      <c r="K103" s="192" t="s">
        <v>173</v>
      </c>
      <c r="L103" s="193"/>
      <c r="M103" s="94" t="s">
        <v>19</v>
      </c>
      <c r="N103" s="95" t="s">
        <v>45</v>
      </c>
      <c r="O103" s="95" t="s">
        <v>174</v>
      </c>
      <c r="P103" s="95" t="s">
        <v>175</v>
      </c>
      <c r="Q103" s="95" t="s">
        <v>176</v>
      </c>
      <c r="R103" s="95" t="s">
        <v>177</v>
      </c>
      <c r="S103" s="95" t="s">
        <v>178</v>
      </c>
      <c r="T103" s="96" t="s">
        <v>179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0"/>
      <c r="B104" s="41"/>
      <c r="C104" s="101" t="s">
        <v>180</v>
      </c>
      <c r="D104" s="42"/>
      <c r="E104" s="42"/>
      <c r="F104" s="42"/>
      <c r="G104" s="42"/>
      <c r="H104" s="42"/>
      <c r="I104" s="42"/>
      <c r="J104" s="194">
        <f>BK104</f>
        <v>0</v>
      </c>
      <c r="K104" s="42"/>
      <c r="L104" s="46"/>
      <c r="M104" s="97"/>
      <c r="N104" s="195"/>
      <c r="O104" s="98"/>
      <c r="P104" s="196">
        <f>P105+P228+P618</f>
        <v>0</v>
      </c>
      <c r="Q104" s="98"/>
      <c r="R104" s="196">
        <f>R105+R228+R618</f>
        <v>1.9654398718999999</v>
      </c>
      <c r="S104" s="98"/>
      <c r="T104" s="197">
        <f>T105+T228+T618</f>
        <v>0.17159000000000002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74</v>
      </c>
      <c r="AU104" s="19" t="s">
        <v>163</v>
      </c>
      <c r="BK104" s="198">
        <f>BK105+BK228+BK618</f>
        <v>0</v>
      </c>
    </row>
    <row r="105" s="12" customFormat="1" ht="25.92" customHeight="1">
      <c r="A105" s="12"/>
      <c r="B105" s="199"/>
      <c r="C105" s="200"/>
      <c r="D105" s="201" t="s">
        <v>74</v>
      </c>
      <c r="E105" s="202" t="s">
        <v>181</v>
      </c>
      <c r="F105" s="202" t="s">
        <v>182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P106+P128+P132+P210+P225</f>
        <v>0</v>
      </c>
      <c r="Q105" s="207"/>
      <c r="R105" s="208">
        <f>R106+R128+R132+R210+R225</f>
        <v>0.033774499999999999</v>
      </c>
      <c r="S105" s="207"/>
      <c r="T105" s="209">
        <f>T106+T128+T132+T210+T225</f>
        <v>0.16975000000000001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74</v>
      </c>
      <c r="AU105" s="211" t="s">
        <v>75</v>
      </c>
      <c r="AY105" s="210" t="s">
        <v>183</v>
      </c>
      <c r="BK105" s="212">
        <f>BK106+BK128+BK132+BK210+BK225</f>
        <v>0</v>
      </c>
    </row>
    <row r="106" s="12" customFormat="1" ht="22.8" customHeight="1">
      <c r="A106" s="12"/>
      <c r="B106" s="199"/>
      <c r="C106" s="200"/>
      <c r="D106" s="201" t="s">
        <v>74</v>
      </c>
      <c r="E106" s="213" t="s">
        <v>82</v>
      </c>
      <c r="F106" s="213" t="s">
        <v>184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SUM(P107:P127)</f>
        <v>0</v>
      </c>
      <c r="Q106" s="207"/>
      <c r="R106" s="208">
        <f>SUM(R107:R127)</f>
        <v>0</v>
      </c>
      <c r="S106" s="207"/>
      <c r="T106" s="209">
        <f>SUM(T107:T127)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82</v>
      </c>
      <c r="AT106" s="211" t="s">
        <v>74</v>
      </c>
      <c r="AU106" s="211" t="s">
        <v>82</v>
      </c>
      <c r="AY106" s="210" t="s">
        <v>183</v>
      </c>
      <c r="BK106" s="212">
        <f>SUM(BK107:BK127)</f>
        <v>0</v>
      </c>
    </row>
    <row r="107" s="2" customFormat="1" ht="24.15" customHeight="1">
      <c r="A107" s="40"/>
      <c r="B107" s="41"/>
      <c r="C107" s="215" t="s">
        <v>82</v>
      </c>
      <c r="D107" s="215" t="s">
        <v>185</v>
      </c>
      <c r="E107" s="216" t="s">
        <v>315</v>
      </c>
      <c r="F107" s="217" t="s">
        <v>316</v>
      </c>
      <c r="G107" s="218" t="s">
        <v>229</v>
      </c>
      <c r="H107" s="219">
        <v>87.299999999999997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3718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317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2" customFormat="1">
      <c r="A109" s="40"/>
      <c r="B109" s="41"/>
      <c r="C109" s="42"/>
      <c r="D109" s="235" t="s">
        <v>274</v>
      </c>
      <c r="E109" s="42"/>
      <c r="F109" s="255" t="s">
        <v>3719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274</v>
      </c>
      <c r="AU109" s="19" t="s">
        <v>84</v>
      </c>
    </row>
    <row r="110" s="2" customFormat="1" ht="37.8" customHeight="1">
      <c r="A110" s="40"/>
      <c r="B110" s="41"/>
      <c r="C110" s="215" t="s">
        <v>84</v>
      </c>
      <c r="D110" s="215" t="s">
        <v>185</v>
      </c>
      <c r="E110" s="216" t="s">
        <v>3720</v>
      </c>
      <c r="F110" s="217" t="s">
        <v>3721</v>
      </c>
      <c r="G110" s="218" t="s">
        <v>229</v>
      </c>
      <c r="H110" s="219">
        <v>57.009999999999998</v>
      </c>
      <c r="I110" s="220"/>
      <c r="J110" s="221">
        <f>ROUND(I110*H110,2)</f>
        <v>0</v>
      </c>
      <c r="K110" s="217" t="s">
        <v>189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3722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3723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2" customFormat="1" ht="37.8" customHeight="1">
      <c r="A112" s="40"/>
      <c r="B112" s="41"/>
      <c r="C112" s="215" t="s">
        <v>114</v>
      </c>
      <c r="D112" s="215" t="s">
        <v>185</v>
      </c>
      <c r="E112" s="216" t="s">
        <v>1262</v>
      </c>
      <c r="F112" s="217" t="s">
        <v>1263</v>
      </c>
      <c r="G112" s="218" t="s">
        <v>229</v>
      </c>
      <c r="H112" s="219">
        <v>30.239999999999998</v>
      </c>
      <c r="I112" s="220"/>
      <c r="J112" s="221">
        <f>ROUND(I112*H112,2)</f>
        <v>0</v>
      </c>
      <c r="K112" s="217" t="s">
        <v>189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190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190</v>
      </c>
      <c r="BM112" s="226" t="s">
        <v>3724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1265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2" customFormat="1">
      <c r="A114" s="40"/>
      <c r="B114" s="41"/>
      <c r="C114" s="42"/>
      <c r="D114" s="235" t="s">
        <v>274</v>
      </c>
      <c r="E114" s="42"/>
      <c r="F114" s="255" t="s">
        <v>3725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274</v>
      </c>
      <c r="AU114" s="19" t="s">
        <v>84</v>
      </c>
    </row>
    <row r="115" s="2" customFormat="1" ht="37.8" customHeight="1">
      <c r="A115" s="40"/>
      <c r="B115" s="41"/>
      <c r="C115" s="215" t="s">
        <v>190</v>
      </c>
      <c r="D115" s="215" t="s">
        <v>185</v>
      </c>
      <c r="E115" s="216" t="s">
        <v>1274</v>
      </c>
      <c r="F115" s="217" t="s">
        <v>1275</v>
      </c>
      <c r="G115" s="218" t="s">
        <v>229</v>
      </c>
      <c r="H115" s="219">
        <v>302.39999999999998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3726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1277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14" customFormat="1">
      <c r="A117" s="14"/>
      <c r="B117" s="244"/>
      <c r="C117" s="245"/>
      <c r="D117" s="235" t="s">
        <v>194</v>
      </c>
      <c r="E117" s="245"/>
      <c r="F117" s="247" t="s">
        <v>3727</v>
      </c>
      <c r="G117" s="245"/>
      <c r="H117" s="248">
        <v>302.39999999999998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194</v>
      </c>
      <c r="AU117" s="254" t="s">
        <v>84</v>
      </c>
      <c r="AV117" s="14" t="s">
        <v>84</v>
      </c>
      <c r="AW117" s="14" t="s">
        <v>4</v>
      </c>
      <c r="AX117" s="14" t="s">
        <v>82</v>
      </c>
      <c r="AY117" s="254" t="s">
        <v>183</v>
      </c>
    </row>
    <row r="118" s="2" customFormat="1" ht="24.15" customHeight="1">
      <c r="A118" s="40"/>
      <c r="B118" s="41"/>
      <c r="C118" s="215" t="s">
        <v>208</v>
      </c>
      <c r="D118" s="215" t="s">
        <v>185</v>
      </c>
      <c r="E118" s="216" t="s">
        <v>1279</v>
      </c>
      <c r="F118" s="217" t="s">
        <v>1280</v>
      </c>
      <c r="G118" s="218" t="s">
        <v>229</v>
      </c>
      <c r="H118" s="219">
        <v>57.009999999999998</v>
      </c>
      <c r="I118" s="220"/>
      <c r="J118" s="221">
        <f>ROUND(I118*H118,2)</f>
        <v>0</v>
      </c>
      <c r="K118" s="217" t="s">
        <v>189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3728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1282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2" customFormat="1" ht="24.15" customHeight="1">
      <c r="A120" s="40"/>
      <c r="B120" s="41"/>
      <c r="C120" s="215" t="s">
        <v>214</v>
      </c>
      <c r="D120" s="215" t="s">
        <v>185</v>
      </c>
      <c r="E120" s="216" t="s">
        <v>1290</v>
      </c>
      <c r="F120" s="217" t="s">
        <v>1291</v>
      </c>
      <c r="G120" s="218" t="s">
        <v>256</v>
      </c>
      <c r="H120" s="219">
        <v>57.456000000000003</v>
      </c>
      <c r="I120" s="220"/>
      <c r="J120" s="221">
        <f>ROUND(I120*H120,2)</f>
        <v>0</v>
      </c>
      <c r="K120" s="217" t="s">
        <v>189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190</v>
      </c>
      <c r="AT120" s="226" t="s">
        <v>185</v>
      </c>
      <c r="AU120" s="226" t="s">
        <v>84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190</v>
      </c>
      <c r="BM120" s="226" t="s">
        <v>3729</v>
      </c>
    </row>
    <row r="121" s="2" customFormat="1">
      <c r="A121" s="40"/>
      <c r="B121" s="41"/>
      <c r="C121" s="42"/>
      <c r="D121" s="228" t="s">
        <v>192</v>
      </c>
      <c r="E121" s="42"/>
      <c r="F121" s="229" t="s">
        <v>1293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84</v>
      </c>
    </row>
    <row r="122" s="14" customFormat="1">
      <c r="A122" s="14"/>
      <c r="B122" s="244"/>
      <c r="C122" s="245"/>
      <c r="D122" s="235" t="s">
        <v>194</v>
      </c>
      <c r="E122" s="245"/>
      <c r="F122" s="247" t="s">
        <v>3730</v>
      </c>
      <c r="G122" s="245"/>
      <c r="H122" s="248">
        <v>57.456000000000003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194</v>
      </c>
      <c r="AU122" s="254" t="s">
        <v>84</v>
      </c>
      <c r="AV122" s="14" t="s">
        <v>84</v>
      </c>
      <c r="AW122" s="14" t="s">
        <v>4</v>
      </c>
      <c r="AX122" s="14" t="s">
        <v>82</v>
      </c>
      <c r="AY122" s="254" t="s">
        <v>183</v>
      </c>
    </row>
    <row r="123" s="2" customFormat="1" ht="24.15" customHeight="1">
      <c r="A123" s="40"/>
      <c r="B123" s="41"/>
      <c r="C123" s="215" t="s">
        <v>219</v>
      </c>
      <c r="D123" s="215" t="s">
        <v>185</v>
      </c>
      <c r="E123" s="216" t="s">
        <v>1295</v>
      </c>
      <c r="F123" s="217" t="s">
        <v>1296</v>
      </c>
      <c r="G123" s="218" t="s">
        <v>229</v>
      </c>
      <c r="H123" s="219">
        <v>57.009999999999998</v>
      </c>
      <c r="I123" s="220"/>
      <c r="J123" s="221">
        <f>ROUND(I123*H123,2)</f>
        <v>0</v>
      </c>
      <c r="K123" s="217" t="s">
        <v>189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3731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1298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 ht="24.15" customHeight="1">
      <c r="A125" s="40"/>
      <c r="B125" s="41"/>
      <c r="C125" s="215" t="s">
        <v>226</v>
      </c>
      <c r="D125" s="215" t="s">
        <v>185</v>
      </c>
      <c r="E125" s="216" t="s">
        <v>1299</v>
      </c>
      <c r="F125" s="217" t="s">
        <v>1300</v>
      </c>
      <c r="G125" s="218" t="s">
        <v>229</v>
      </c>
      <c r="H125" s="219">
        <v>57.009999999999998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3732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1302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>
      <c r="A127" s="40"/>
      <c r="B127" s="41"/>
      <c r="C127" s="42"/>
      <c r="D127" s="235" t="s">
        <v>274</v>
      </c>
      <c r="E127" s="42"/>
      <c r="F127" s="255" t="s">
        <v>3733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274</v>
      </c>
      <c r="AU127" s="19" t="s">
        <v>84</v>
      </c>
    </row>
    <row r="128" s="12" customFormat="1" ht="22.8" customHeight="1">
      <c r="A128" s="12"/>
      <c r="B128" s="199"/>
      <c r="C128" s="200"/>
      <c r="D128" s="201" t="s">
        <v>74</v>
      </c>
      <c r="E128" s="213" t="s">
        <v>190</v>
      </c>
      <c r="F128" s="213" t="s">
        <v>442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SUM(P129:P131)</f>
        <v>0</v>
      </c>
      <c r="Q128" s="207"/>
      <c r="R128" s="208">
        <f>SUM(R129:R131)</f>
        <v>0</v>
      </c>
      <c r="S128" s="207"/>
      <c r="T128" s="209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74</v>
      </c>
      <c r="AU128" s="211" t="s">
        <v>82</v>
      </c>
      <c r="AY128" s="210" t="s">
        <v>183</v>
      </c>
      <c r="BK128" s="212">
        <f>SUM(BK129:BK131)</f>
        <v>0</v>
      </c>
    </row>
    <row r="129" s="2" customFormat="1" ht="21.75" customHeight="1">
      <c r="A129" s="40"/>
      <c r="B129" s="41"/>
      <c r="C129" s="215" t="s">
        <v>224</v>
      </c>
      <c r="D129" s="215" t="s">
        <v>185</v>
      </c>
      <c r="E129" s="216" t="s">
        <v>3734</v>
      </c>
      <c r="F129" s="217" t="s">
        <v>3735</v>
      </c>
      <c r="G129" s="218" t="s">
        <v>229</v>
      </c>
      <c r="H129" s="219">
        <v>29.41</v>
      </c>
      <c r="I129" s="220"/>
      <c r="J129" s="221">
        <f>ROUND(I129*H129,2)</f>
        <v>0</v>
      </c>
      <c r="K129" s="217" t="s">
        <v>189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3736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3737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2" customFormat="1">
      <c r="A131" s="40"/>
      <c r="B131" s="41"/>
      <c r="C131" s="42"/>
      <c r="D131" s="235" t="s">
        <v>274</v>
      </c>
      <c r="E131" s="42"/>
      <c r="F131" s="255" t="s">
        <v>3738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274</v>
      </c>
      <c r="AU131" s="19" t="s">
        <v>84</v>
      </c>
    </row>
    <row r="132" s="12" customFormat="1" ht="22.8" customHeight="1">
      <c r="A132" s="12"/>
      <c r="B132" s="199"/>
      <c r="C132" s="200"/>
      <c r="D132" s="201" t="s">
        <v>74</v>
      </c>
      <c r="E132" s="213" t="s">
        <v>226</v>
      </c>
      <c r="F132" s="213" t="s">
        <v>525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SUM(P133:P209)</f>
        <v>0</v>
      </c>
      <c r="Q132" s="207"/>
      <c r="R132" s="208">
        <f>SUM(R133:R209)</f>
        <v>0.023026500000000002</v>
      </c>
      <c r="S132" s="207"/>
      <c r="T132" s="209">
        <f>SUM(T133:T209)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82</v>
      </c>
      <c r="AT132" s="211" t="s">
        <v>74</v>
      </c>
      <c r="AU132" s="211" t="s">
        <v>82</v>
      </c>
      <c r="AY132" s="210" t="s">
        <v>183</v>
      </c>
      <c r="BK132" s="212">
        <f>SUM(BK133:BK209)</f>
        <v>0</v>
      </c>
    </row>
    <row r="133" s="2" customFormat="1" ht="24.15" customHeight="1">
      <c r="A133" s="40"/>
      <c r="B133" s="41"/>
      <c r="C133" s="215" t="s">
        <v>239</v>
      </c>
      <c r="D133" s="215" t="s">
        <v>185</v>
      </c>
      <c r="E133" s="216" t="s">
        <v>3739</v>
      </c>
      <c r="F133" s="217" t="s">
        <v>3740</v>
      </c>
      <c r="G133" s="218" t="s">
        <v>188</v>
      </c>
      <c r="H133" s="219">
        <v>10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1.75E-06</v>
      </c>
      <c r="R133" s="224">
        <f>Q133*H133</f>
        <v>1.7499999999999998E-05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3741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3742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3743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194</v>
      </c>
      <c r="AU135" s="243" t="s">
        <v>84</v>
      </c>
      <c r="AV135" s="13" t="s">
        <v>82</v>
      </c>
      <c r="AW135" s="13" t="s">
        <v>36</v>
      </c>
      <c r="AX135" s="13" t="s">
        <v>75</v>
      </c>
      <c r="AY135" s="243" t="s">
        <v>183</v>
      </c>
    </row>
    <row r="136" s="14" customFormat="1">
      <c r="A136" s="14"/>
      <c r="B136" s="244"/>
      <c r="C136" s="245"/>
      <c r="D136" s="235" t="s">
        <v>194</v>
      </c>
      <c r="E136" s="246" t="s">
        <v>19</v>
      </c>
      <c r="F136" s="247" t="s">
        <v>239</v>
      </c>
      <c r="G136" s="245"/>
      <c r="H136" s="248">
        <v>10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194</v>
      </c>
      <c r="AU136" s="254" t="s">
        <v>84</v>
      </c>
      <c r="AV136" s="14" t="s">
        <v>84</v>
      </c>
      <c r="AW136" s="14" t="s">
        <v>36</v>
      </c>
      <c r="AX136" s="14" t="s">
        <v>82</v>
      </c>
      <c r="AY136" s="254" t="s">
        <v>183</v>
      </c>
    </row>
    <row r="137" s="2" customFormat="1" ht="16.5" customHeight="1">
      <c r="A137" s="40"/>
      <c r="B137" s="41"/>
      <c r="C137" s="270" t="s">
        <v>245</v>
      </c>
      <c r="D137" s="270" t="s">
        <v>348</v>
      </c>
      <c r="E137" s="271" t="s">
        <v>3744</v>
      </c>
      <c r="F137" s="272" t="s">
        <v>3745</v>
      </c>
      <c r="G137" s="273" t="s">
        <v>188</v>
      </c>
      <c r="H137" s="274">
        <v>10</v>
      </c>
      <c r="I137" s="275"/>
      <c r="J137" s="276">
        <f>ROUND(I137*H137,2)</f>
        <v>0</v>
      </c>
      <c r="K137" s="272" t="s">
        <v>189</v>
      </c>
      <c r="L137" s="277"/>
      <c r="M137" s="278" t="s">
        <v>19</v>
      </c>
      <c r="N137" s="279" t="s">
        <v>46</v>
      </c>
      <c r="O137" s="86"/>
      <c r="P137" s="224">
        <f>O137*H137</f>
        <v>0</v>
      </c>
      <c r="Q137" s="224">
        <v>1.0000000000000001E-05</v>
      </c>
      <c r="R137" s="224">
        <f>Q137*H137</f>
        <v>0.00010000000000000001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226</v>
      </c>
      <c r="AT137" s="226" t="s">
        <v>348</v>
      </c>
      <c r="AU137" s="226" t="s">
        <v>84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190</v>
      </c>
      <c r="BM137" s="226" t="s">
        <v>3746</v>
      </c>
    </row>
    <row r="138" s="2" customFormat="1" ht="24.15" customHeight="1">
      <c r="A138" s="40"/>
      <c r="B138" s="41"/>
      <c r="C138" s="215" t="s">
        <v>253</v>
      </c>
      <c r="D138" s="215" t="s">
        <v>185</v>
      </c>
      <c r="E138" s="216" t="s">
        <v>3747</v>
      </c>
      <c r="F138" s="217" t="s">
        <v>3748</v>
      </c>
      <c r="G138" s="218" t="s">
        <v>188</v>
      </c>
      <c r="H138" s="219">
        <v>2</v>
      </c>
      <c r="I138" s="220"/>
      <c r="J138" s="221">
        <f>ROUND(I138*H138,2)</f>
        <v>0</v>
      </c>
      <c r="K138" s="217" t="s">
        <v>189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1.75E-06</v>
      </c>
      <c r="R138" s="224">
        <f>Q138*H138</f>
        <v>3.4999999999999999E-06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3749</v>
      </c>
    </row>
    <row r="139" s="2" customFormat="1">
      <c r="A139" s="40"/>
      <c r="B139" s="41"/>
      <c r="C139" s="42"/>
      <c r="D139" s="228" t="s">
        <v>192</v>
      </c>
      <c r="E139" s="42"/>
      <c r="F139" s="229" t="s">
        <v>3750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84</v>
      </c>
    </row>
    <row r="140" s="13" customFormat="1">
      <c r="A140" s="13"/>
      <c r="B140" s="233"/>
      <c r="C140" s="234"/>
      <c r="D140" s="235" t="s">
        <v>194</v>
      </c>
      <c r="E140" s="236" t="s">
        <v>19</v>
      </c>
      <c r="F140" s="237" t="s">
        <v>3751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194</v>
      </c>
      <c r="AU140" s="243" t="s">
        <v>84</v>
      </c>
      <c r="AV140" s="13" t="s">
        <v>82</v>
      </c>
      <c r="AW140" s="13" t="s">
        <v>36</v>
      </c>
      <c r="AX140" s="13" t="s">
        <v>75</v>
      </c>
      <c r="AY140" s="243" t="s">
        <v>183</v>
      </c>
    </row>
    <row r="141" s="14" customFormat="1">
      <c r="A141" s="14"/>
      <c r="B141" s="244"/>
      <c r="C141" s="245"/>
      <c r="D141" s="235" t="s">
        <v>194</v>
      </c>
      <c r="E141" s="246" t="s">
        <v>19</v>
      </c>
      <c r="F141" s="247" t="s">
        <v>84</v>
      </c>
      <c r="G141" s="245"/>
      <c r="H141" s="248">
        <v>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194</v>
      </c>
      <c r="AU141" s="254" t="s">
        <v>84</v>
      </c>
      <c r="AV141" s="14" t="s">
        <v>84</v>
      </c>
      <c r="AW141" s="14" t="s">
        <v>36</v>
      </c>
      <c r="AX141" s="14" t="s">
        <v>82</v>
      </c>
      <c r="AY141" s="254" t="s">
        <v>183</v>
      </c>
    </row>
    <row r="142" s="2" customFormat="1" ht="16.5" customHeight="1">
      <c r="A142" s="40"/>
      <c r="B142" s="41"/>
      <c r="C142" s="270" t="s">
        <v>259</v>
      </c>
      <c r="D142" s="270" t="s">
        <v>348</v>
      </c>
      <c r="E142" s="271" t="s">
        <v>3752</v>
      </c>
      <c r="F142" s="272" t="s">
        <v>3753</v>
      </c>
      <c r="G142" s="273" t="s">
        <v>188</v>
      </c>
      <c r="H142" s="274">
        <v>2</v>
      </c>
      <c r="I142" s="275"/>
      <c r="J142" s="276">
        <f>ROUND(I142*H142,2)</f>
        <v>0</v>
      </c>
      <c r="K142" s="272" t="s">
        <v>189</v>
      </c>
      <c r="L142" s="277"/>
      <c r="M142" s="278" t="s">
        <v>19</v>
      </c>
      <c r="N142" s="279" t="s">
        <v>46</v>
      </c>
      <c r="O142" s="86"/>
      <c r="P142" s="224">
        <f>O142*H142</f>
        <v>0</v>
      </c>
      <c r="Q142" s="224">
        <v>3.0000000000000001E-05</v>
      </c>
      <c r="R142" s="224">
        <f>Q142*H142</f>
        <v>6.0000000000000002E-05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226</v>
      </c>
      <c r="AT142" s="226" t="s">
        <v>348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3754</v>
      </c>
    </row>
    <row r="143" s="2" customFormat="1" ht="24.15" customHeight="1">
      <c r="A143" s="40"/>
      <c r="B143" s="41"/>
      <c r="C143" s="215" t="s">
        <v>264</v>
      </c>
      <c r="D143" s="215" t="s">
        <v>185</v>
      </c>
      <c r="E143" s="216" t="s">
        <v>3755</v>
      </c>
      <c r="F143" s="217" t="s">
        <v>3756</v>
      </c>
      <c r="G143" s="218" t="s">
        <v>188</v>
      </c>
      <c r="H143" s="219">
        <v>20</v>
      </c>
      <c r="I143" s="220"/>
      <c r="J143" s="221">
        <f>ROUND(I143*H143,2)</f>
        <v>0</v>
      </c>
      <c r="K143" s="217" t="s">
        <v>189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1.75E-06</v>
      </c>
      <c r="R143" s="224">
        <f>Q143*H143</f>
        <v>3.4999999999999997E-05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3757</v>
      </c>
    </row>
    <row r="144" s="2" customFormat="1">
      <c r="A144" s="40"/>
      <c r="B144" s="41"/>
      <c r="C144" s="42"/>
      <c r="D144" s="228" t="s">
        <v>192</v>
      </c>
      <c r="E144" s="42"/>
      <c r="F144" s="229" t="s">
        <v>3758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84</v>
      </c>
    </row>
    <row r="145" s="13" customFormat="1">
      <c r="A145" s="13"/>
      <c r="B145" s="233"/>
      <c r="C145" s="234"/>
      <c r="D145" s="235" t="s">
        <v>194</v>
      </c>
      <c r="E145" s="236" t="s">
        <v>19</v>
      </c>
      <c r="F145" s="237" t="s">
        <v>3759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194</v>
      </c>
      <c r="AU145" s="243" t="s">
        <v>84</v>
      </c>
      <c r="AV145" s="13" t="s">
        <v>82</v>
      </c>
      <c r="AW145" s="13" t="s">
        <v>36</v>
      </c>
      <c r="AX145" s="13" t="s">
        <v>75</v>
      </c>
      <c r="AY145" s="243" t="s">
        <v>183</v>
      </c>
    </row>
    <row r="146" s="14" customFormat="1">
      <c r="A146" s="14"/>
      <c r="B146" s="244"/>
      <c r="C146" s="245"/>
      <c r="D146" s="235" t="s">
        <v>194</v>
      </c>
      <c r="E146" s="246" t="s">
        <v>19</v>
      </c>
      <c r="F146" s="247" t="s">
        <v>8</v>
      </c>
      <c r="G146" s="245"/>
      <c r="H146" s="248">
        <v>15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194</v>
      </c>
      <c r="AU146" s="254" t="s">
        <v>84</v>
      </c>
      <c r="AV146" s="14" t="s">
        <v>84</v>
      </c>
      <c r="AW146" s="14" t="s">
        <v>36</v>
      </c>
      <c r="AX146" s="14" t="s">
        <v>75</v>
      </c>
      <c r="AY146" s="254" t="s">
        <v>183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3760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194</v>
      </c>
      <c r="AU147" s="243" t="s">
        <v>84</v>
      </c>
      <c r="AV147" s="13" t="s">
        <v>82</v>
      </c>
      <c r="AW147" s="13" t="s">
        <v>36</v>
      </c>
      <c r="AX147" s="13" t="s">
        <v>75</v>
      </c>
      <c r="AY147" s="243" t="s">
        <v>183</v>
      </c>
    </row>
    <row r="148" s="14" customFormat="1">
      <c r="A148" s="14"/>
      <c r="B148" s="244"/>
      <c r="C148" s="245"/>
      <c r="D148" s="235" t="s">
        <v>194</v>
      </c>
      <c r="E148" s="246" t="s">
        <v>19</v>
      </c>
      <c r="F148" s="247" t="s">
        <v>82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194</v>
      </c>
      <c r="AU148" s="254" t="s">
        <v>84</v>
      </c>
      <c r="AV148" s="14" t="s">
        <v>84</v>
      </c>
      <c r="AW148" s="14" t="s">
        <v>36</v>
      </c>
      <c r="AX148" s="14" t="s">
        <v>75</v>
      </c>
      <c r="AY148" s="254" t="s">
        <v>183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3761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84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190</v>
      </c>
      <c r="G150" s="245"/>
      <c r="H150" s="248">
        <v>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84</v>
      </c>
      <c r="AV150" s="14" t="s">
        <v>84</v>
      </c>
      <c r="AW150" s="14" t="s">
        <v>36</v>
      </c>
      <c r="AX150" s="14" t="s">
        <v>75</v>
      </c>
      <c r="AY150" s="254" t="s">
        <v>183</v>
      </c>
    </row>
    <row r="151" s="15" customFormat="1">
      <c r="A151" s="15"/>
      <c r="B151" s="259"/>
      <c r="C151" s="260"/>
      <c r="D151" s="235" t="s">
        <v>194</v>
      </c>
      <c r="E151" s="261" t="s">
        <v>19</v>
      </c>
      <c r="F151" s="262" t="s">
        <v>320</v>
      </c>
      <c r="G151" s="260"/>
      <c r="H151" s="263">
        <v>20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194</v>
      </c>
      <c r="AU151" s="269" t="s">
        <v>84</v>
      </c>
      <c r="AV151" s="15" t="s">
        <v>190</v>
      </c>
      <c r="AW151" s="15" t="s">
        <v>36</v>
      </c>
      <c r="AX151" s="15" t="s">
        <v>82</v>
      </c>
      <c r="AY151" s="269" t="s">
        <v>183</v>
      </c>
    </row>
    <row r="152" s="2" customFormat="1" ht="16.5" customHeight="1">
      <c r="A152" s="40"/>
      <c r="B152" s="41"/>
      <c r="C152" s="270" t="s">
        <v>8</v>
      </c>
      <c r="D152" s="270" t="s">
        <v>348</v>
      </c>
      <c r="E152" s="271" t="s">
        <v>3762</v>
      </c>
      <c r="F152" s="272" t="s">
        <v>3763</v>
      </c>
      <c r="G152" s="273" t="s">
        <v>188</v>
      </c>
      <c r="H152" s="274">
        <v>15</v>
      </c>
      <c r="I152" s="275"/>
      <c r="J152" s="276">
        <f>ROUND(I152*H152,2)</f>
        <v>0</v>
      </c>
      <c r="K152" s="272" t="s">
        <v>189</v>
      </c>
      <c r="L152" s="277"/>
      <c r="M152" s="278" t="s">
        <v>19</v>
      </c>
      <c r="N152" s="279" t="s">
        <v>46</v>
      </c>
      <c r="O152" s="86"/>
      <c r="P152" s="224">
        <f>O152*H152</f>
        <v>0</v>
      </c>
      <c r="Q152" s="224">
        <v>0.00027999999999999998</v>
      </c>
      <c r="R152" s="224">
        <f>Q152*H152</f>
        <v>0.0041999999999999997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226</v>
      </c>
      <c r="AT152" s="226" t="s">
        <v>348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3764</v>
      </c>
    </row>
    <row r="153" s="13" customFormat="1">
      <c r="A153" s="13"/>
      <c r="B153" s="233"/>
      <c r="C153" s="234"/>
      <c r="D153" s="235" t="s">
        <v>194</v>
      </c>
      <c r="E153" s="236" t="s">
        <v>19</v>
      </c>
      <c r="F153" s="237" t="s">
        <v>3759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194</v>
      </c>
      <c r="AU153" s="243" t="s">
        <v>84</v>
      </c>
      <c r="AV153" s="13" t="s">
        <v>82</v>
      </c>
      <c r="AW153" s="13" t="s">
        <v>36</v>
      </c>
      <c r="AX153" s="13" t="s">
        <v>75</v>
      </c>
      <c r="AY153" s="243" t="s">
        <v>183</v>
      </c>
    </row>
    <row r="154" s="14" customFormat="1">
      <c r="A154" s="14"/>
      <c r="B154" s="244"/>
      <c r="C154" s="245"/>
      <c r="D154" s="235" t="s">
        <v>194</v>
      </c>
      <c r="E154" s="246" t="s">
        <v>19</v>
      </c>
      <c r="F154" s="247" t="s">
        <v>8</v>
      </c>
      <c r="G154" s="245"/>
      <c r="H154" s="248">
        <v>15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194</v>
      </c>
      <c r="AU154" s="254" t="s">
        <v>84</v>
      </c>
      <c r="AV154" s="14" t="s">
        <v>84</v>
      </c>
      <c r="AW154" s="14" t="s">
        <v>36</v>
      </c>
      <c r="AX154" s="14" t="s">
        <v>82</v>
      </c>
      <c r="AY154" s="254" t="s">
        <v>183</v>
      </c>
    </row>
    <row r="155" s="2" customFormat="1" ht="16.5" customHeight="1">
      <c r="A155" s="40"/>
      <c r="B155" s="41"/>
      <c r="C155" s="270" t="s">
        <v>277</v>
      </c>
      <c r="D155" s="270" t="s">
        <v>348</v>
      </c>
      <c r="E155" s="271" t="s">
        <v>3765</v>
      </c>
      <c r="F155" s="272" t="s">
        <v>3766</v>
      </c>
      <c r="G155" s="273" t="s">
        <v>188</v>
      </c>
      <c r="H155" s="274">
        <v>1</v>
      </c>
      <c r="I155" s="275"/>
      <c r="J155" s="276">
        <f>ROUND(I155*H155,2)</f>
        <v>0</v>
      </c>
      <c r="K155" s="272" t="s">
        <v>189</v>
      </c>
      <c r="L155" s="277"/>
      <c r="M155" s="278" t="s">
        <v>19</v>
      </c>
      <c r="N155" s="279" t="s">
        <v>46</v>
      </c>
      <c r="O155" s="86"/>
      <c r="P155" s="224">
        <f>O155*H155</f>
        <v>0</v>
      </c>
      <c r="Q155" s="224">
        <v>0.00076000000000000004</v>
      </c>
      <c r="R155" s="224">
        <f>Q155*H155</f>
        <v>0.00076000000000000004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226</v>
      </c>
      <c r="AT155" s="226" t="s">
        <v>348</v>
      </c>
      <c r="AU155" s="226" t="s">
        <v>84</v>
      </c>
      <c r="AY155" s="19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190</v>
      </c>
      <c r="BM155" s="226" t="s">
        <v>3767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3760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194</v>
      </c>
      <c r="AU156" s="243" t="s">
        <v>84</v>
      </c>
      <c r="AV156" s="13" t="s">
        <v>82</v>
      </c>
      <c r="AW156" s="13" t="s">
        <v>36</v>
      </c>
      <c r="AX156" s="13" t="s">
        <v>75</v>
      </c>
      <c r="AY156" s="243" t="s">
        <v>183</v>
      </c>
    </row>
    <row r="157" s="14" customFormat="1">
      <c r="A157" s="14"/>
      <c r="B157" s="244"/>
      <c r="C157" s="245"/>
      <c r="D157" s="235" t="s">
        <v>194</v>
      </c>
      <c r="E157" s="246" t="s">
        <v>19</v>
      </c>
      <c r="F157" s="247" t="s">
        <v>82</v>
      </c>
      <c r="G157" s="245"/>
      <c r="H157" s="248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194</v>
      </c>
      <c r="AU157" s="254" t="s">
        <v>84</v>
      </c>
      <c r="AV157" s="14" t="s">
        <v>84</v>
      </c>
      <c r="AW157" s="14" t="s">
        <v>36</v>
      </c>
      <c r="AX157" s="14" t="s">
        <v>82</v>
      </c>
      <c r="AY157" s="254" t="s">
        <v>183</v>
      </c>
    </row>
    <row r="158" s="2" customFormat="1" ht="16.5" customHeight="1">
      <c r="A158" s="40"/>
      <c r="B158" s="41"/>
      <c r="C158" s="270" t="s">
        <v>283</v>
      </c>
      <c r="D158" s="270" t="s">
        <v>348</v>
      </c>
      <c r="E158" s="271" t="s">
        <v>3768</v>
      </c>
      <c r="F158" s="272" t="s">
        <v>3769</v>
      </c>
      <c r="G158" s="273" t="s">
        <v>188</v>
      </c>
      <c r="H158" s="274">
        <v>4</v>
      </c>
      <c r="I158" s="275"/>
      <c r="J158" s="276">
        <f>ROUND(I158*H158,2)</f>
        <v>0</v>
      </c>
      <c r="K158" s="272" t="s">
        <v>19</v>
      </c>
      <c r="L158" s="277"/>
      <c r="M158" s="278" t="s">
        <v>19</v>
      </c>
      <c r="N158" s="279" t="s">
        <v>46</v>
      </c>
      <c r="O158" s="86"/>
      <c r="P158" s="224">
        <f>O158*H158</f>
        <v>0</v>
      </c>
      <c r="Q158" s="224">
        <v>0.00029999999999999997</v>
      </c>
      <c r="R158" s="224">
        <f>Q158*H158</f>
        <v>0.0011999999999999999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226</v>
      </c>
      <c r="AT158" s="226" t="s">
        <v>348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3770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3761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194</v>
      </c>
      <c r="AU159" s="243" t="s">
        <v>84</v>
      </c>
      <c r="AV159" s="13" t="s">
        <v>82</v>
      </c>
      <c r="AW159" s="13" t="s">
        <v>36</v>
      </c>
      <c r="AX159" s="13" t="s">
        <v>75</v>
      </c>
      <c r="AY159" s="243" t="s">
        <v>183</v>
      </c>
    </row>
    <row r="160" s="14" customFormat="1">
      <c r="A160" s="14"/>
      <c r="B160" s="244"/>
      <c r="C160" s="245"/>
      <c r="D160" s="235" t="s">
        <v>194</v>
      </c>
      <c r="E160" s="246" t="s">
        <v>19</v>
      </c>
      <c r="F160" s="247" t="s">
        <v>190</v>
      </c>
      <c r="G160" s="245"/>
      <c r="H160" s="248">
        <v>4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194</v>
      </c>
      <c r="AU160" s="254" t="s">
        <v>84</v>
      </c>
      <c r="AV160" s="14" t="s">
        <v>84</v>
      </c>
      <c r="AW160" s="14" t="s">
        <v>36</v>
      </c>
      <c r="AX160" s="14" t="s">
        <v>82</v>
      </c>
      <c r="AY160" s="254" t="s">
        <v>183</v>
      </c>
    </row>
    <row r="161" s="2" customFormat="1" ht="24.15" customHeight="1">
      <c r="A161" s="40"/>
      <c r="B161" s="41"/>
      <c r="C161" s="215" t="s">
        <v>333</v>
      </c>
      <c r="D161" s="215" t="s">
        <v>185</v>
      </c>
      <c r="E161" s="216" t="s">
        <v>3771</v>
      </c>
      <c r="F161" s="217" t="s">
        <v>3772</v>
      </c>
      <c r="G161" s="218" t="s">
        <v>188</v>
      </c>
      <c r="H161" s="219">
        <v>6</v>
      </c>
      <c r="I161" s="220"/>
      <c r="J161" s="221">
        <f>ROUND(I161*H161,2)</f>
        <v>0</v>
      </c>
      <c r="K161" s="217" t="s">
        <v>189</v>
      </c>
      <c r="L161" s="46"/>
      <c r="M161" s="222" t="s">
        <v>19</v>
      </c>
      <c r="N161" s="223" t="s">
        <v>46</v>
      </c>
      <c r="O161" s="86"/>
      <c r="P161" s="224">
        <f>O161*H161</f>
        <v>0</v>
      </c>
      <c r="Q161" s="224">
        <v>1.75E-06</v>
      </c>
      <c r="R161" s="224">
        <f>Q161*H161</f>
        <v>1.0499999999999999E-05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190</v>
      </c>
      <c r="AT161" s="226" t="s">
        <v>185</v>
      </c>
      <c r="AU161" s="226" t="s">
        <v>84</v>
      </c>
      <c r="AY161" s="19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190</v>
      </c>
      <c r="BM161" s="226" t="s">
        <v>3773</v>
      </c>
    </row>
    <row r="162" s="2" customFormat="1">
      <c r="A162" s="40"/>
      <c r="B162" s="41"/>
      <c r="C162" s="42"/>
      <c r="D162" s="228" t="s">
        <v>192</v>
      </c>
      <c r="E162" s="42"/>
      <c r="F162" s="229" t="s">
        <v>3774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192</v>
      </c>
      <c r="AU162" s="19" t="s">
        <v>84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3775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194</v>
      </c>
      <c r="AU163" s="243" t="s">
        <v>84</v>
      </c>
      <c r="AV163" s="13" t="s">
        <v>82</v>
      </c>
      <c r="AW163" s="13" t="s">
        <v>36</v>
      </c>
      <c r="AX163" s="13" t="s">
        <v>75</v>
      </c>
      <c r="AY163" s="243" t="s">
        <v>183</v>
      </c>
    </row>
    <row r="164" s="14" customFormat="1">
      <c r="A164" s="14"/>
      <c r="B164" s="244"/>
      <c r="C164" s="245"/>
      <c r="D164" s="235" t="s">
        <v>194</v>
      </c>
      <c r="E164" s="246" t="s">
        <v>19</v>
      </c>
      <c r="F164" s="247" t="s">
        <v>214</v>
      </c>
      <c r="G164" s="245"/>
      <c r="H164" s="248">
        <v>6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194</v>
      </c>
      <c r="AU164" s="254" t="s">
        <v>84</v>
      </c>
      <c r="AV164" s="14" t="s">
        <v>84</v>
      </c>
      <c r="AW164" s="14" t="s">
        <v>36</v>
      </c>
      <c r="AX164" s="14" t="s">
        <v>82</v>
      </c>
      <c r="AY164" s="254" t="s">
        <v>183</v>
      </c>
    </row>
    <row r="165" s="2" customFormat="1" ht="16.5" customHeight="1">
      <c r="A165" s="40"/>
      <c r="B165" s="41"/>
      <c r="C165" s="270" t="s">
        <v>384</v>
      </c>
      <c r="D165" s="270" t="s">
        <v>348</v>
      </c>
      <c r="E165" s="271" t="s">
        <v>3776</v>
      </c>
      <c r="F165" s="272" t="s">
        <v>3777</v>
      </c>
      <c r="G165" s="273" t="s">
        <v>188</v>
      </c>
      <c r="H165" s="274">
        <v>6</v>
      </c>
      <c r="I165" s="275"/>
      <c r="J165" s="276">
        <f>ROUND(I165*H165,2)</f>
        <v>0</v>
      </c>
      <c r="K165" s="272" t="s">
        <v>189</v>
      </c>
      <c r="L165" s="277"/>
      <c r="M165" s="278" t="s">
        <v>19</v>
      </c>
      <c r="N165" s="279" t="s">
        <v>46</v>
      </c>
      <c r="O165" s="86"/>
      <c r="P165" s="224">
        <f>O165*H165</f>
        <v>0</v>
      </c>
      <c r="Q165" s="224">
        <v>0.00010000000000000001</v>
      </c>
      <c r="R165" s="224">
        <f>Q165*H165</f>
        <v>0.00060000000000000006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226</v>
      </c>
      <c r="AT165" s="226" t="s">
        <v>348</v>
      </c>
      <c r="AU165" s="226" t="s">
        <v>84</v>
      </c>
      <c r="AY165" s="19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190</v>
      </c>
      <c r="BM165" s="226" t="s">
        <v>3778</v>
      </c>
    </row>
    <row r="166" s="2" customFormat="1" ht="24.15" customHeight="1">
      <c r="A166" s="40"/>
      <c r="B166" s="41"/>
      <c r="C166" s="215" t="s">
        <v>338</v>
      </c>
      <c r="D166" s="215" t="s">
        <v>185</v>
      </c>
      <c r="E166" s="216" t="s">
        <v>3779</v>
      </c>
      <c r="F166" s="217" t="s">
        <v>3780</v>
      </c>
      <c r="G166" s="218" t="s">
        <v>188</v>
      </c>
      <c r="H166" s="219">
        <v>17</v>
      </c>
      <c r="I166" s="220"/>
      <c r="J166" s="221">
        <f>ROUND(I166*H166,2)</f>
        <v>0</v>
      </c>
      <c r="K166" s="217" t="s">
        <v>189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2.5000000000000002E-06</v>
      </c>
      <c r="R166" s="224">
        <f>Q166*H166</f>
        <v>4.2500000000000003E-05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3781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3782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3759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194</v>
      </c>
      <c r="AU168" s="243" t="s">
        <v>84</v>
      </c>
      <c r="AV168" s="13" t="s">
        <v>82</v>
      </c>
      <c r="AW168" s="13" t="s">
        <v>36</v>
      </c>
      <c r="AX168" s="13" t="s">
        <v>75</v>
      </c>
      <c r="AY168" s="243" t="s">
        <v>183</v>
      </c>
    </row>
    <row r="169" s="14" customFormat="1">
      <c r="A169" s="14"/>
      <c r="B169" s="244"/>
      <c r="C169" s="245"/>
      <c r="D169" s="235" t="s">
        <v>194</v>
      </c>
      <c r="E169" s="246" t="s">
        <v>19</v>
      </c>
      <c r="F169" s="247" t="s">
        <v>253</v>
      </c>
      <c r="G169" s="245"/>
      <c r="H169" s="248">
        <v>12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194</v>
      </c>
      <c r="AU169" s="254" t="s">
        <v>84</v>
      </c>
      <c r="AV169" s="14" t="s">
        <v>84</v>
      </c>
      <c r="AW169" s="14" t="s">
        <v>36</v>
      </c>
      <c r="AX169" s="14" t="s">
        <v>75</v>
      </c>
      <c r="AY169" s="254" t="s">
        <v>183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3783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194</v>
      </c>
      <c r="AU170" s="243" t="s">
        <v>84</v>
      </c>
      <c r="AV170" s="13" t="s">
        <v>82</v>
      </c>
      <c r="AW170" s="13" t="s">
        <v>36</v>
      </c>
      <c r="AX170" s="13" t="s">
        <v>75</v>
      </c>
      <c r="AY170" s="243" t="s">
        <v>183</v>
      </c>
    </row>
    <row r="171" s="14" customFormat="1">
      <c r="A171" s="14"/>
      <c r="B171" s="244"/>
      <c r="C171" s="245"/>
      <c r="D171" s="235" t="s">
        <v>194</v>
      </c>
      <c r="E171" s="246" t="s">
        <v>19</v>
      </c>
      <c r="F171" s="247" t="s">
        <v>82</v>
      </c>
      <c r="G171" s="245"/>
      <c r="H171" s="248">
        <v>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194</v>
      </c>
      <c r="AU171" s="254" t="s">
        <v>84</v>
      </c>
      <c r="AV171" s="14" t="s">
        <v>84</v>
      </c>
      <c r="AW171" s="14" t="s">
        <v>36</v>
      </c>
      <c r="AX171" s="14" t="s">
        <v>75</v>
      </c>
      <c r="AY171" s="254" t="s">
        <v>183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3784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194</v>
      </c>
      <c r="AU172" s="243" t="s">
        <v>84</v>
      </c>
      <c r="AV172" s="13" t="s">
        <v>82</v>
      </c>
      <c r="AW172" s="13" t="s">
        <v>36</v>
      </c>
      <c r="AX172" s="13" t="s">
        <v>75</v>
      </c>
      <c r="AY172" s="243" t="s">
        <v>183</v>
      </c>
    </row>
    <row r="173" s="14" customFormat="1">
      <c r="A173" s="14"/>
      <c r="B173" s="244"/>
      <c r="C173" s="245"/>
      <c r="D173" s="235" t="s">
        <v>194</v>
      </c>
      <c r="E173" s="246" t="s">
        <v>19</v>
      </c>
      <c r="F173" s="247" t="s">
        <v>190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194</v>
      </c>
      <c r="AU173" s="254" t="s">
        <v>84</v>
      </c>
      <c r="AV173" s="14" t="s">
        <v>84</v>
      </c>
      <c r="AW173" s="14" t="s">
        <v>36</v>
      </c>
      <c r="AX173" s="14" t="s">
        <v>75</v>
      </c>
      <c r="AY173" s="254" t="s">
        <v>183</v>
      </c>
    </row>
    <row r="174" s="15" customFormat="1">
      <c r="A174" s="15"/>
      <c r="B174" s="259"/>
      <c r="C174" s="260"/>
      <c r="D174" s="235" t="s">
        <v>194</v>
      </c>
      <c r="E174" s="261" t="s">
        <v>19</v>
      </c>
      <c r="F174" s="262" t="s">
        <v>320</v>
      </c>
      <c r="G174" s="260"/>
      <c r="H174" s="263">
        <v>17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194</v>
      </c>
      <c r="AU174" s="269" t="s">
        <v>84</v>
      </c>
      <c r="AV174" s="15" t="s">
        <v>190</v>
      </c>
      <c r="AW174" s="15" t="s">
        <v>36</v>
      </c>
      <c r="AX174" s="15" t="s">
        <v>82</v>
      </c>
      <c r="AY174" s="269" t="s">
        <v>183</v>
      </c>
    </row>
    <row r="175" s="2" customFormat="1" ht="16.5" customHeight="1">
      <c r="A175" s="40"/>
      <c r="B175" s="41"/>
      <c r="C175" s="270" t="s">
        <v>7</v>
      </c>
      <c r="D175" s="270" t="s">
        <v>348</v>
      </c>
      <c r="E175" s="271" t="s">
        <v>3785</v>
      </c>
      <c r="F175" s="272" t="s">
        <v>3786</v>
      </c>
      <c r="G175" s="273" t="s">
        <v>188</v>
      </c>
      <c r="H175" s="274">
        <v>12</v>
      </c>
      <c r="I175" s="275"/>
      <c r="J175" s="276">
        <f>ROUND(I175*H175,2)</f>
        <v>0</v>
      </c>
      <c r="K175" s="272" t="s">
        <v>189</v>
      </c>
      <c r="L175" s="277"/>
      <c r="M175" s="278" t="s">
        <v>19</v>
      </c>
      <c r="N175" s="279" t="s">
        <v>46</v>
      </c>
      <c r="O175" s="86"/>
      <c r="P175" s="224">
        <f>O175*H175</f>
        <v>0</v>
      </c>
      <c r="Q175" s="224">
        <v>0.00035</v>
      </c>
      <c r="R175" s="224">
        <f>Q175*H175</f>
        <v>0.0041999999999999997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226</v>
      </c>
      <c r="AT175" s="226" t="s">
        <v>348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190</v>
      </c>
      <c r="BM175" s="226" t="s">
        <v>3787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3759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194</v>
      </c>
      <c r="AU176" s="243" t="s">
        <v>84</v>
      </c>
      <c r="AV176" s="13" t="s">
        <v>82</v>
      </c>
      <c r="AW176" s="13" t="s">
        <v>36</v>
      </c>
      <c r="AX176" s="13" t="s">
        <v>75</v>
      </c>
      <c r="AY176" s="243" t="s">
        <v>183</v>
      </c>
    </row>
    <row r="177" s="14" customFormat="1">
      <c r="A177" s="14"/>
      <c r="B177" s="244"/>
      <c r="C177" s="245"/>
      <c r="D177" s="235" t="s">
        <v>194</v>
      </c>
      <c r="E177" s="246" t="s">
        <v>19</v>
      </c>
      <c r="F177" s="247" t="s">
        <v>253</v>
      </c>
      <c r="G177" s="245"/>
      <c r="H177" s="248">
        <v>12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194</v>
      </c>
      <c r="AU177" s="254" t="s">
        <v>84</v>
      </c>
      <c r="AV177" s="14" t="s">
        <v>84</v>
      </c>
      <c r="AW177" s="14" t="s">
        <v>36</v>
      </c>
      <c r="AX177" s="14" t="s">
        <v>82</v>
      </c>
      <c r="AY177" s="254" t="s">
        <v>183</v>
      </c>
    </row>
    <row r="178" s="2" customFormat="1" ht="16.5" customHeight="1">
      <c r="A178" s="40"/>
      <c r="B178" s="41"/>
      <c r="C178" s="270" t="s">
        <v>344</v>
      </c>
      <c r="D178" s="270" t="s">
        <v>348</v>
      </c>
      <c r="E178" s="271" t="s">
        <v>3788</v>
      </c>
      <c r="F178" s="272" t="s">
        <v>3789</v>
      </c>
      <c r="G178" s="273" t="s">
        <v>188</v>
      </c>
      <c r="H178" s="274">
        <v>1</v>
      </c>
      <c r="I178" s="275"/>
      <c r="J178" s="276">
        <f>ROUND(I178*H178,2)</f>
        <v>0</v>
      </c>
      <c r="K178" s="272" t="s">
        <v>19</v>
      </c>
      <c r="L178" s="277"/>
      <c r="M178" s="278" t="s">
        <v>19</v>
      </c>
      <c r="N178" s="279" t="s">
        <v>46</v>
      </c>
      <c r="O178" s="86"/>
      <c r="P178" s="224">
        <f>O178*H178</f>
        <v>0</v>
      </c>
      <c r="Q178" s="224">
        <v>0.00069999999999999999</v>
      </c>
      <c r="R178" s="224">
        <f>Q178*H178</f>
        <v>0.00069999999999999999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226</v>
      </c>
      <c r="AT178" s="226" t="s">
        <v>348</v>
      </c>
      <c r="AU178" s="226" t="s">
        <v>84</v>
      </c>
      <c r="AY178" s="19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190</v>
      </c>
      <c r="BM178" s="226" t="s">
        <v>3790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3783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194</v>
      </c>
      <c r="AU179" s="243" t="s">
        <v>84</v>
      </c>
      <c r="AV179" s="13" t="s">
        <v>82</v>
      </c>
      <c r="AW179" s="13" t="s">
        <v>36</v>
      </c>
      <c r="AX179" s="13" t="s">
        <v>75</v>
      </c>
      <c r="AY179" s="243" t="s">
        <v>183</v>
      </c>
    </row>
    <row r="180" s="14" customFormat="1">
      <c r="A180" s="14"/>
      <c r="B180" s="244"/>
      <c r="C180" s="245"/>
      <c r="D180" s="235" t="s">
        <v>194</v>
      </c>
      <c r="E180" s="246" t="s">
        <v>19</v>
      </c>
      <c r="F180" s="247" t="s">
        <v>82</v>
      </c>
      <c r="G180" s="245"/>
      <c r="H180" s="248">
        <v>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194</v>
      </c>
      <c r="AU180" s="254" t="s">
        <v>84</v>
      </c>
      <c r="AV180" s="14" t="s">
        <v>84</v>
      </c>
      <c r="AW180" s="14" t="s">
        <v>36</v>
      </c>
      <c r="AX180" s="14" t="s">
        <v>82</v>
      </c>
      <c r="AY180" s="254" t="s">
        <v>183</v>
      </c>
    </row>
    <row r="181" s="2" customFormat="1" ht="16.5" customHeight="1">
      <c r="A181" s="40"/>
      <c r="B181" s="41"/>
      <c r="C181" s="270" t="s">
        <v>401</v>
      </c>
      <c r="D181" s="270" t="s">
        <v>348</v>
      </c>
      <c r="E181" s="271" t="s">
        <v>3791</v>
      </c>
      <c r="F181" s="272" t="s">
        <v>3792</v>
      </c>
      <c r="G181" s="273" t="s">
        <v>188</v>
      </c>
      <c r="H181" s="274">
        <v>4</v>
      </c>
      <c r="I181" s="275"/>
      <c r="J181" s="276">
        <f>ROUND(I181*H181,2)</f>
        <v>0</v>
      </c>
      <c r="K181" s="272" t="s">
        <v>189</v>
      </c>
      <c r="L181" s="277"/>
      <c r="M181" s="278" t="s">
        <v>19</v>
      </c>
      <c r="N181" s="279" t="s">
        <v>46</v>
      </c>
      <c r="O181" s="86"/>
      <c r="P181" s="224">
        <f>O181*H181</f>
        <v>0</v>
      </c>
      <c r="Q181" s="224">
        <v>0.00025999999999999998</v>
      </c>
      <c r="R181" s="224">
        <f>Q181*H181</f>
        <v>0.0010399999999999999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226</v>
      </c>
      <c r="AT181" s="226" t="s">
        <v>348</v>
      </c>
      <c r="AU181" s="226" t="s">
        <v>84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3793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3784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194</v>
      </c>
      <c r="AU182" s="243" t="s">
        <v>84</v>
      </c>
      <c r="AV182" s="13" t="s">
        <v>82</v>
      </c>
      <c r="AW182" s="13" t="s">
        <v>36</v>
      </c>
      <c r="AX182" s="13" t="s">
        <v>75</v>
      </c>
      <c r="AY182" s="243" t="s">
        <v>183</v>
      </c>
    </row>
    <row r="183" s="14" customFormat="1">
      <c r="A183" s="14"/>
      <c r="B183" s="244"/>
      <c r="C183" s="245"/>
      <c r="D183" s="235" t="s">
        <v>194</v>
      </c>
      <c r="E183" s="246" t="s">
        <v>19</v>
      </c>
      <c r="F183" s="247" t="s">
        <v>190</v>
      </c>
      <c r="G183" s="245"/>
      <c r="H183" s="248">
        <v>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194</v>
      </c>
      <c r="AU183" s="254" t="s">
        <v>84</v>
      </c>
      <c r="AV183" s="14" t="s">
        <v>84</v>
      </c>
      <c r="AW183" s="14" t="s">
        <v>36</v>
      </c>
      <c r="AX183" s="14" t="s">
        <v>82</v>
      </c>
      <c r="AY183" s="254" t="s">
        <v>183</v>
      </c>
    </row>
    <row r="184" s="2" customFormat="1" ht="24.15" customHeight="1">
      <c r="A184" s="40"/>
      <c r="B184" s="41"/>
      <c r="C184" s="215" t="s">
        <v>351</v>
      </c>
      <c r="D184" s="215" t="s">
        <v>185</v>
      </c>
      <c r="E184" s="216" t="s">
        <v>3794</v>
      </c>
      <c r="F184" s="217" t="s">
        <v>3795</v>
      </c>
      <c r="G184" s="218" t="s">
        <v>188</v>
      </c>
      <c r="H184" s="219">
        <v>10</v>
      </c>
      <c r="I184" s="220"/>
      <c r="J184" s="221">
        <f>ROUND(I184*H184,2)</f>
        <v>0</v>
      </c>
      <c r="K184" s="217" t="s">
        <v>189</v>
      </c>
      <c r="L184" s="46"/>
      <c r="M184" s="222" t="s">
        <v>19</v>
      </c>
      <c r="N184" s="223" t="s">
        <v>46</v>
      </c>
      <c r="O184" s="86"/>
      <c r="P184" s="224">
        <f>O184*H184</f>
        <v>0</v>
      </c>
      <c r="Q184" s="224">
        <v>3.7500000000000001E-06</v>
      </c>
      <c r="R184" s="224">
        <f>Q184*H184</f>
        <v>3.7500000000000003E-05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190</v>
      </c>
      <c r="AT184" s="226" t="s">
        <v>185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190</v>
      </c>
      <c r="BM184" s="226" t="s">
        <v>3796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3797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3759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194</v>
      </c>
      <c r="AU186" s="243" t="s">
        <v>84</v>
      </c>
      <c r="AV186" s="13" t="s">
        <v>82</v>
      </c>
      <c r="AW186" s="13" t="s">
        <v>36</v>
      </c>
      <c r="AX186" s="13" t="s">
        <v>75</v>
      </c>
      <c r="AY186" s="243" t="s">
        <v>183</v>
      </c>
    </row>
    <row r="187" s="14" customFormat="1">
      <c r="A187" s="14"/>
      <c r="B187" s="244"/>
      <c r="C187" s="245"/>
      <c r="D187" s="235" t="s">
        <v>194</v>
      </c>
      <c r="E187" s="246" t="s">
        <v>19</v>
      </c>
      <c r="F187" s="247" t="s">
        <v>190</v>
      </c>
      <c r="G187" s="245"/>
      <c r="H187" s="248">
        <v>4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194</v>
      </c>
      <c r="AU187" s="254" t="s">
        <v>84</v>
      </c>
      <c r="AV187" s="14" t="s">
        <v>84</v>
      </c>
      <c r="AW187" s="14" t="s">
        <v>36</v>
      </c>
      <c r="AX187" s="14" t="s">
        <v>75</v>
      </c>
      <c r="AY187" s="254" t="s">
        <v>183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3798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194</v>
      </c>
      <c r="AU188" s="243" t="s">
        <v>84</v>
      </c>
      <c r="AV188" s="13" t="s">
        <v>82</v>
      </c>
      <c r="AW188" s="13" t="s">
        <v>36</v>
      </c>
      <c r="AX188" s="13" t="s">
        <v>75</v>
      </c>
      <c r="AY188" s="243" t="s">
        <v>183</v>
      </c>
    </row>
    <row r="189" s="14" customFormat="1">
      <c r="A189" s="14"/>
      <c r="B189" s="244"/>
      <c r="C189" s="245"/>
      <c r="D189" s="235" t="s">
        <v>194</v>
      </c>
      <c r="E189" s="246" t="s">
        <v>19</v>
      </c>
      <c r="F189" s="247" t="s">
        <v>84</v>
      </c>
      <c r="G189" s="245"/>
      <c r="H189" s="248">
        <v>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194</v>
      </c>
      <c r="AU189" s="254" t="s">
        <v>84</v>
      </c>
      <c r="AV189" s="14" t="s">
        <v>84</v>
      </c>
      <c r="AW189" s="14" t="s">
        <v>36</v>
      </c>
      <c r="AX189" s="14" t="s">
        <v>75</v>
      </c>
      <c r="AY189" s="254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3799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194</v>
      </c>
      <c r="AU190" s="243" t="s">
        <v>84</v>
      </c>
      <c r="AV190" s="13" t="s">
        <v>82</v>
      </c>
      <c r="AW190" s="13" t="s">
        <v>36</v>
      </c>
      <c r="AX190" s="13" t="s">
        <v>75</v>
      </c>
      <c r="AY190" s="243" t="s">
        <v>183</v>
      </c>
    </row>
    <row r="191" s="14" customFormat="1">
      <c r="A191" s="14"/>
      <c r="B191" s="244"/>
      <c r="C191" s="245"/>
      <c r="D191" s="235" t="s">
        <v>194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194</v>
      </c>
      <c r="AU191" s="254" t="s">
        <v>84</v>
      </c>
      <c r="AV191" s="14" t="s">
        <v>84</v>
      </c>
      <c r="AW191" s="14" t="s">
        <v>36</v>
      </c>
      <c r="AX191" s="14" t="s">
        <v>75</v>
      </c>
      <c r="AY191" s="254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3800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194</v>
      </c>
      <c r="AU192" s="243" t="s">
        <v>84</v>
      </c>
      <c r="AV192" s="13" t="s">
        <v>82</v>
      </c>
      <c r="AW192" s="13" t="s">
        <v>36</v>
      </c>
      <c r="AX192" s="13" t="s">
        <v>75</v>
      </c>
      <c r="AY192" s="243" t="s">
        <v>183</v>
      </c>
    </row>
    <row r="193" s="14" customFormat="1">
      <c r="A193" s="14"/>
      <c r="B193" s="244"/>
      <c r="C193" s="245"/>
      <c r="D193" s="235" t="s">
        <v>194</v>
      </c>
      <c r="E193" s="246" t="s">
        <v>19</v>
      </c>
      <c r="F193" s="247" t="s">
        <v>82</v>
      </c>
      <c r="G193" s="245"/>
      <c r="H193" s="248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194</v>
      </c>
      <c r="AU193" s="254" t="s">
        <v>84</v>
      </c>
      <c r="AV193" s="14" t="s">
        <v>84</v>
      </c>
      <c r="AW193" s="14" t="s">
        <v>36</v>
      </c>
      <c r="AX193" s="14" t="s">
        <v>75</v>
      </c>
      <c r="AY193" s="254" t="s">
        <v>183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3801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194</v>
      </c>
      <c r="AU194" s="243" t="s">
        <v>84</v>
      </c>
      <c r="AV194" s="13" t="s">
        <v>82</v>
      </c>
      <c r="AW194" s="13" t="s">
        <v>36</v>
      </c>
      <c r="AX194" s="13" t="s">
        <v>75</v>
      </c>
      <c r="AY194" s="243" t="s">
        <v>183</v>
      </c>
    </row>
    <row r="195" s="14" customFormat="1">
      <c r="A195" s="14"/>
      <c r="B195" s="244"/>
      <c r="C195" s="245"/>
      <c r="D195" s="235" t="s">
        <v>194</v>
      </c>
      <c r="E195" s="246" t="s">
        <v>19</v>
      </c>
      <c r="F195" s="247" t="s">
        <v>82</v>
      </c>
      <c r="G195" s="245"/>
      <c r="H195" s="248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194</v>
      </c>
      <c r="AU195" s="254" t="s">
        <v>84</v>
      </c>
      <c r="AV195" s="14" t="s">
        <v>84</v>
      </c>
      <c r="AW195" s="14" t="s">
        <v>36</v>
      </c>
      <c r="AX195" s="14" t="s">
        <v>75</v>
      </c>
      <c r="AY195" s="254" t="s">
        <v>183</v>
      </c>
    </row>
    <row r="196" s="15" customFormat="1">
      <c r="A196" s="15"/>
      <c r="B196" s="259"/>
      <c r="C196" s="260"/>
      <c r="D196" s="235" t="s">
        <v>194</v>
      </c>
      <c r="E196" s="261" t="s">
        <v>19</v>
      </c>
      <c r="F196" s="262" t="s">
        <v>320</v>
      </c>
      <c r="G196" s="260"/>
      <c r="H196" s="263">
        <v>10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194</v>
      </c>
      <c r="AU196" s="269" t="s">
        <v>84</v>
      </c>
      <c r="AV196" s="15" t="s">
        <v>190</v>
      </c>
      <c r="AW196" s="15" t="s">
        <v>36</v>
      </c>
      <c r="AX196" s="15" t="s">
        <v>82</v>
      </c>
      <c r="AY196" s="269" t="s">
        <v>183</v>
      </c>
    </row>
    <row r="197" s="2" customFormat="1" ht="16.5" customHeight="1">
      <c r="A197" s="40"/>
      <c r="B197" s="41"/>
      <c r="C197" s="270" t="s">
        <v>409</v>
      </c>
      <c r="D197" s="270" t="s">
        <v>348</v>
      </c>
      <c r="E197" s="271" t="s">
        <v>3802</v>
      </c>
      <c r="F197" s="272" t="s">
        <v>3803</v>
      </c>
      <c r="G197" s="273" t="s">
        <v>188</v>
      </c>
      <c r="H197" s="274">
        <v>4</v>
      </c>
      <c r="I197" s="275"/>
      <c r="J197" s="276">
        <f>ROUND(I197*H197,2)</f>
        <v>0</v>
      </c>
      <c r="K197" s="272" t="s">
        <v>189</v>
      </c>
      <c r="L197" s="277"/>
      <c r="M197" s="278" t="s">
        <v>19</v>
      </c>
      <c r="N197" s="279" t="s">
        <v>46</v>
      </c>
      <c r="O197" s="86"/>
      <c r="P197" s="224">
        <f>O197*H197</f>
        <v>0</v>
      </c>
      <c r="Q197" s="224">
        <v>0.00064999999999999997</v>
      </c>
      <c r="R197" s="224">
        <f>Q197*H197</f>
        <v>0.0025999999999999999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226</v>
      </c>
      <c r="AT197" s="226" t="s">
        <v>348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3804</v>
      </c>
    </row>
    <row r="198" s="2" customFormat="1" ht="16.5" customHeight="1">
      <c r="A198" s="40"/>
      <c r="B198" s="41"/>
      <c r="C198" s="270" t="s">
        <v>355</v>
      </c>
      <c r="D198" s="270" t="s">
        <v>348</v>
      </c>
      <c r="E198" s="271" t="s">
        <v>3805</v>
      </c>
      <c r="F198" s="272" t="s">
        <v>3806</v>
      </c>
      <c r="G198" s="273" t="s">
        <v>188</v>
      </c>
      <c r="H198" s="274">
        <v>2</v>
      </c>
      <c r="I198" s="275"/>
      <c r="J198" s="276">
        <f>ROUND(I198*H198,2)</f>
        <v>0</v>
      </c>
      <c r="K198" s="272" t="s">
        <v>189</v>
      </c>
      <c r="L198" s="277"/>
      <c r="M198" s="278" t="s">
        <v>19</v>
      </c>
      <c r="N198" s="279" t="s">
        <v>46</v>
      </c>
      <c r="O198" s="86"/>
      <c r="P198" s="224">
        <f>O198*H198</f>
        <v>0</v>
      </c>
      <c r="Q198" s="224">
        <v>0.0014300000000000001</v>
      </c>
      <c r="R198" s="224">
        <f>Q198*H198</f>
        <v>0.0028600000000000001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226</v>
      </c>
      <c r="AT198" s="226" t="s">
        <v>348</v>
      </c>
      <c r="AU198" s="226" t="s">
        <v>84</v>
      </c>
      <c r="AY198" s="19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82</v>
      </c>
      <c r="BK198" s="227">
        <f>ROUND(I198*H198,2)</f>
        <v>0</v>
      </c>
      <c r="BL198" s="19" t="s">
        <v>190</v>
      </c>
      <c r="BM198" s="226" t="s">
        <v>3807</v>
      </c>
    </row>
    <row r="199" s="13" customFormat="1">
      <c r="A199" s="13"/>
      <c r="B199" s="233"/>
      <c r="C199" s="234"/>
      <c r="D199" s="235" t="s">
        <v>194</v>
      </c>
      <c r="E199" s="236" t="s">
        <v>19</v>
      </c>
      <c r="F199" s="237" t="s">
        <v>3798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194</v>
      </c>
      <c r="AU199" s="243" t="s">
        <v>84</v>
      </c>
      <c r="AV199" s="13" t="s">
        <v>82</v>
      </c>
      <c r="AW199" s="13" t="s">
        <v>36</v>
      </c>
      <c r="AX199" s="13" t="s">
        <v>75</v>
      </c>
      <c r="AY199" s="243" t="s">
        <v>183</v>
      </c>
    </row>
    <row r="200" s="14" customFormat="1">
      <c r="A200" s="14"/>
      <c r="B200" s="244"/>
      <c r="C200" s="245"/>
      <c r="D200" s="235" t="s">
        <v>194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194</v>
      </c>
      <c r="AU200" s="254" t="s">
        <v>84</v>
      </c>
      <c r="AV200" s="14" t="s">
        <v>84</v>
      </c>
      <c r="AW200" s="14" t="s">
        <v>36</v>
      </c>
      <c r="AX200" s="14" t="s">
        <v>82</v>
      </c>
      <c r="AY200" s="254" t="s">
        <v>183</v>
      </c>
    </row>
    <row r="201" s="2" customFormat="1" ht="16.5" customHeight="1">
      <c r="A201" s="40"/>
      <c r="B201" s="41"/>
      <c r="C201" s="270" t="s">
        <v>419</v>
      </c>
      <c r="D201" s="270" t="s">
        <v>348</v>
      </c>
      <c r="E201" s="271" t="s">
        <v>3808</v>
      </c>
      <c r="F201" s="272" t="s">
        <v>3809</v>
      </c>
      <c r="G201" s="273" t="s">
        <v>188</v>
      </c>
      <c r="H201" s="274">
        <v>2</v>
      </c>
      <c r="I201" s="275"/>
      <c r="J201" s="276">
        <f>ROUND(I201*H201,2)</f>
        <v>0</v>
      </c>
      <c r="K201" s="272" t="s">
        <v>189</v>
      </c>
      <c r="L201" s="277"/>
      <c r="M201" s="278" t="s">
        <v>19</v>
      </c>
      <c r="N201" s="279" t="s">
        <v>46</v>
      </c>
      <c r="O201" s="86"/>
      <c r="P201" s="224">
        <f>O201*H201</f>
        <v>0</v>
      </c>
      <c r="Q201" s="224">
        <v>0.0012800000000000001</v>
      </c>
      <c r="R201" s="224">
        <f>Q201*H201</f>
        <v>0.0025600000000000002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226</v>
      </c>
      <c r="AT201" s="226" t="s">
        <v>348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3810</v>
      </c>
    </row>
    <row r="202" s="13" customFormat="1">
      <c r="A202" s="13"/>
      <c r="B202" s="233"/>
      <c r="C202" s="234"/>
      <c r="D202" s="235" t="s">
        <v>194</v>
      </c>
      <c r="E202" s="236" t="s">
        <v>19</v>
      </c>
      <c r="F202" s="237" t="s">
        <v>3799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194</v>
      </c>
      <c r="AU202" s="243" t="s">
        <v>84</v>
      </c>
      <c r="AV202" s="13" t="s">
        <v>82</v>
      </c>
      <c r="AW202" s="13" t="s">
        <v>36</v>
      </c>
      <c r="AX202" s="13" t="s">
        <v>75</v>
      </c>
      <c r="AY202" s="243" t="s">
        <v>183</v>
      </c>
    </row>
    <row r="203" s="14" customFormat="1">
      <c r="A203" s="14"/>
      <c r="B203" s="244"/>
      <c r="C203" s="245"/>
      <c r="D203" s="235" t="s">
        <v>194</v>
      </c>
      <c r="E203" s="246" t="s">
        <v>19</v>
      </c>
      <c r="F203" s="247" t="s">
        <v>84</v>
      </c>
      <c r="G203" s="245"/>
      <c r="H203" s="248">
        <v>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194</v>
      </c>
      <c r="AU203" s="254" t="s">
        <v>84</v>
      </c>
      <c r="AV203" s="14" t="s">
        <v>84</v>
      </c>
      <c r="AW203" s="14" t="s">
        <v>36</v>
      </c>
      <c r="AX203" s="14" t="s">
        <v>82</v>
      </c>
      <c r="AY203" s="254" t="s">
        <v>183</v>
      </c>
    </row>
    <row r="204" s="2" customFormat="1" ht="16.5" customHeight="1">
      <c r="A204" s="40"/>
      <c r="B204" s="41"/>
      <c r="C204" s="270" t="s">
        <v>361</v>
      </c>
      <c r="D204" s="270" t="s">
        <v>348</v>
      </c>
      <c r="E204" s="271" t="s">
        <v>3811</v>
      </c>
      <c r="F204" s="272" t="s">
        <v>3812</v>
      </c>
      <c r="G204" s="273" t="s">
        <v>188</v>
      </c>
      <c r="H204" s="274">
        <v>1</v>
      </c>
      <c r="I204" s="275"/>
      <c r="J204" s="276">
        <f>ROUND(I204*H204,2)</f>
        <v>0</v>
      </c>
      <c r="K204" s="272" t="s">
        <v>189</v>
      </c>
      <c r="L204" s="277"/>
      <c r="M204" s="278" t="s">
        <v>19</v>
      </c>
      <c r="N204" s="279" t="s">
        <v>46</v>
      </c>
      <c r="O204" s="86"/>
      <c r="P204" s="224">
        <f>O204*H204</f>
        <v>0</v>
      </c>
      <c r="Q204" s="224">
        <v>0.00040999999999999999</v>
      </c>
      <c r="R204" s="224">
        <f>Q204*H204</f>
        <v>0.00040999999999999999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226</v>
      </c>
      <c r="AT204" s="226" t="s">
        <v>348</v>
      </c>
      <c r="AU204" s="226" t="s">
        <v>84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3813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3800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194</v>
      </c>
      <c r="AU205" s="243" t="s">
        <v>84</v>
      </c>
      <c r="AV205" s="13" t="s">
        <v>82</v>
      </c>
      <c r="AW205" s="13" t="s">
        <v>36</v>
      </c>
      <c r="AX205" s="13" t="s">
        <v>75</v>
      </c>
      <c r="AY205" s="243" t="s">
        <v>183</v>
      </c>
    </row>
    <row r="206" s="14" customFormat="1">
      <c r="A206" s="14"/>
      <c r="B206" s="244"/>
      <c r="C206" s="245"/>
      <c r="D206" s="235" t="s">
        <v>194</v>
      </c>
      <c r="E206" s="246" t="s">
        <v>19</v>
      </c>
      <c r="F206" s="247" t="s">
        <v>82</v>
      </c>
      <c r="G206" s="245"/>
      <c r="H206" s="248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194</v>
      </c>
      <c r="AU206" s="254" t="s">
        <v>84</v>
      </c>
      <c r="AV206" s="14" t="s">
        <v>84</v>
      </c>
      <c r="AW206" s="14" t="s">
        <v>36</v>
      </c>
      <c r="AX206" s="14" t="s">
        <v>82</v>
      </c>
      <c r="AY206" s="254" t="s">
        <v>183</v>
      </c>
    </row>
    <row r="207" s="2" customFormat="1" ht="16.5" customHeight="1">
      <c r="A207" s="40"/>
      <c r="B207" s="41"/>
      <c r="C207" s="270" t="s">
        <v>430</v>
      </c>
      <c r="D207" s="270" t="s">
        <v>348</v>
      </c>
      <c r="E207" s="271" t="s">
        <v>3814</v>
      </c>
      <c r="F207" s="272" t="s">
        <v>3815</v>
      </c>
      <c r="G207" s="273" t="s">
        <v>188</v>
      </c>
      <c r="H207" s="274">
        <v>1</v>
      </c>
      <c r="I207" s="275"/>
      <c r="J207" s="276">
        <f>ROUND(I207*H207,2)</f>
        <v>0</v>
      </c>
      <c r="K207" s="272" t="s">
        <v>189</v>
      </c>
      <c r="L207" s="277"/>
      <c r="M207" s="278" t="s">
        <v>19</v>
      </c>
      <c r="N207" s="279" t="s">
        <v>46</v>
      </c>
      <c r="O207" s="86"/>
      <c r="P207" s="224">
        <f>O207*H207</f>
        <v>0</v>
      </c>
      <c r="Q207" s="224">
        <v>0.0015900000000000001</v>
      </c>
      <c r="R207" s="224">
        <f>Q207*H207</f>
        <v>0.0015900000000000001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226</v>
      </c>
      <c r="AT207" s="226" t="s">
        <v>348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3816</v>
      </c>
    </row>
    <row r="208" s="13" customFormat="1">
      <c r="A208" s="13"/>
      <c r="B208" s="233"/>
      <c r="C208" s="234"/>
      <c r="D208" s="235" t="s">
        <v>194</v>
      </c>
      <c r="E208" s="236" t="s">
        <v>19</v>
      </c>
      <c r="F208" s="237" t="s">
        <v>3801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194</v>
      </c>
      <c r="AU208" s="243" t="s">
        <v>84</v>
      </c>
      <c r="AV208" s="13" t="s">
        <v>82</v>
      </c>
      <c r="AW208" s="13" t="s">
        <v>36</v>
      </c>
      <c r="AX208" s="13" t="s">
        <v>75</v>
      </c>
      <c r="AY208" s="243" t="s">
        <v>183</v>
      </c>
    </row>
    <row r="209" s="14" customFormat="1">
      <c r="A209" s="14"/>
      <c r="B209" s="244"/>
      <c r="C209" s="245"/>
      <c r="D209" s="235" t="s">
        <v>194</v>
      </c>
      <c r="E209" s="246" t="s">
        <v>19</v>
      </c>
      <c r="F209" s="247" t="s">
        <v>82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194</v>
      </c>
      <c r="AU209" s="254" t="s">
        <v>84</v>
      </c>
      <c r="AV209" s="14" t="s">
        <v>84</v>
      </c>
      <c r="AW209" s="14" t="s">
        <v>36</v>
      </c>
      <c r="AX209" s="14" t="s">
        <v>82</v>
      </c>
      <c r="AY209" s="254" t="s">
        <v>183</v>
      </c>
    </row>
    <row r="210" s="12" customFormat="1" ht="22.8" customHeight="1">
      <c r="A210" s="12"/>
      <c r="B210" s="199"/>
      <c r="C210" s="200"/>
      <c r="D210" s="201" t="s">
        <v>74</v>
      </c>
      <c r="E210" s="213" t="s">
        <v>224</v>
      </c>
      <c r="F210" s="213" t="s">
        <v>225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SUM(P211:P224)</f>
        <v>0</v>
      </c>
      <c r="Q210" s="207"/>
      <c r="R210" s="208">
        <f>SUM(R211:R224)</f>
        <v>0.010748000000000001</v>
      </c>
      <c r="S210" s="207"/>
      <c r="T210" s="209">
        <f>SUM(T211:T224)</f>
        <v>0.16975000000000001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82</v>
      </c>
      <c r="AT210" s="211" t="s">
        <v>74</v>
      </c>
      <c r="AU210" s="211" t="s">
        <v>82</v>
      </c>
      <c r="AY210" s="210" t="s">
        <v>183</v>
      </c>
      <c r="BK210" s="212">
        <f>SUM(BK211:BK224)</f>
        <v>0</v>
      </c>
    </row>
    <row r="211" s="2" customFormat="1" ht="24.15" customHeight="1">
      <c r="A211" s="40"/>
      <c r="B211" s="41"/>
      <c r="C211" s="215" t="s">
        <v>365</v>
      </c>
      <c r="D211" s="215" t="s">
        <v>185</v>
      </c>
      <c r="E211" s="216" t="s">
        <v>3817</v>
      </c>
      <c r="F211" s="217" t="s">
        <v>3818</v>
      </c>
      <c r="G211" s="218" t="s">
        <v>438</v>
      </c>
      <c r="H211" s="219">
        <v>2.5</v>
      </c>
      <c r="I211" s="220"/>
      <c r="J211" s="221">
        <f>ROUND(I211*H211,2)</f>
        <v>0</v>
      </c>
      <c r="K211" s="217" t="s">
        <v>189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0.001078</v>
      </c>
      <c r="R211" s="224">
        <f>Q211*H211</f>
        <v>0.0026949999999999999</v>
      </c>
      <c r="S211" s="224">
        <v>0.0085000000000000006</v>
      </c>
      <c r="T211" s="225">
        <f>S211*H211</f>
        <v>0.021250000000000002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190</v>
      </c>
      <c r="AT211" s="226" t="s">
        <v>185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190</v>
      </c>
      <c r="BM211" s="226" t="s">
        <v>3819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3820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84</v>
      </c>
    </row>
    <row r="213" s="13" customFormat="1">
      <c r="A213" s="13"/>
      <c r="B213" s="233"/>
      <c r="C213" s="234"/>
      <c r="D213" s="235" t="s">
        <v>194</v>
      </c>
      <c r="E213" s="236" t="s">
        <v>19</v>
      </c>
      <c r="F213" s="237" t="s">
        <v>3821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194</v>
      </c>
      <c r="AU213" s="243" t="s">
        <v>84</v>
      </c>
      <c r="AV213" s="13" t="s">
        <v>82</v>
      </c>
      <c r="AW213" s="13" t="s">
        <v>36</v>
      </c>
      <c r="AX213" s="13" t="s">
        <v>75</v>
      </c>
      <c r="AY213" s="243" t="s">
        <v>183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3822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194</v>
      </c>
      <c r="AU214" s="243" t="s">
        <v>84</v>
      </c>
      <c r="AV214" s="13" t="s">
        <v>82</v>
      </c>
      <c r="AW214" s="13" t="s">
        <v>36</v>
      </c>
      <c r="AX214" s="13" t="s">
        <v>75</v>
      </c>
      <c r="AY214" s="243" t="s">
        <v>183</v>
      </c>
    </row>
    <row r="215" s="14" customFormat="1">
      <c r="A215" s="14"/>
      <c r="B215" s="244"/>
      <c r="C215" s="245"/>
      <c r="D215" s="235" t="s">
        <v>194</v>
      </c>
      <c r="E215" s="246" t="s">
        <v>19</v>
      </c>
      <c r="F215" s="247" t="s">
        <v>3823</v>
      </c>
      <c r="G215" s="245"/>
      <c r="H215" s="248">
        <v>2.5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194</v>
      </c>
      <c r="AU215" s="254" t="s">
        <v>84</v>
      </c>
      <c r="AV215" s="14" t="s">
        <v>84</v>
      </c>
      <c r="AW215" s="14" t="s">
        <v>36</v>
      </c>
      <c r="AX215" s="14" t="s">
        <v>82</v>
      </c>
      <c r="AY215" s="254" t="s">
        <v>183</v>
      </c>
    </row>
    <row r="216" s="2" customFormat="1" ht="24.15" customHeight="1">
      <c r="A216" s="40"/>
      <c r="B216" s="41"/>
      <c r="C216" s="215" t="s">
        <v>443</v>
      </c>
      <c r="D216" s="215" t="s">
        <v>185</v>
      </c>
      <c r="E216" s="216" t="s">
        <v>3817</v>
      </c>
      <c r="F216" s="217" t="s">
        <v>3818</v>
      </c>
      <c r="G216" s="218" t="s">
        <v>438</v>
      </c>
      <c r="H216" s="219">
        <v>1</v>
      </c>
      <c r="I216" s="220"/>
      <c r="J216" s="221">
        <f>ROUND(I216*H216,2)</f>
        <v>0</v>
      </c>
      <c r="K216" s="217" t="s">
        <v>189</v>
      </c>
      <c r="L216" s="46"/>
      <c r="M216" s="222" t="s">
        <v>19</v>
      </c>
      <c r="N216" s="223" t="s">
        <v>46</v>
      </c>
      <c r="O216" s="86"/>
      <c r="P216" s="224">
        <f>O216*H216</f>
        <v>0</v>
      </c>
      <c r="Q216" s="224">
        <v>0.001078</v>
      </c>
      <c r="R216" s="224">
        <f>Q216*H216</f>
        <v>0.001078</v>
      </c>
      <c r="S216" s="224">
        <v>0.0085000000000000006</v>
      </c>
      <c r="T216" s="225">
        <f>S216*H216</f>
        <v>0.0085000000000000006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190</v>
      </c>
      <c r="AT216" s="226" t="s">
        <v>185</v>
      </c>
      <c r="AU216" s="226" t="s">
        <v>84</v>
      </c>
      <c r="AY216" s="19" t="s">
        <v>183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190</v>
      </c>
      <c r="BM216" s="226" t="s">
        <v>3824</v>
      </c>
    </row>
    <row r="217" s="2" customFormat="1">
      <c r="A217" s="40"/>
      <c r="B217" s="41"/>
      <c r="C217" s="42"/>
      <c r="D217" s="228" t="s">
        <v>192</v>
      </c>
      <c r="E217" s="42"/>
      <c r="F217" s="229" t="s">
        <v>3820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192</v>
      </c>
      <c r="AU217" s="19" t="s">
        <v>84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3825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194</v>
      </c>
      <c r="AU218" s="243" t="s">
        <v>84</v>
      </c>
      <c r="AV218" s="13" t="s">
        <v>82</v>
      </c>
      <c r="AW218" s="13" t="s">
        <v>36</v>
      </c>
      <c r="AX218" s="13" t="s">
        <v>75</v>
      </c>
      <c r="AY218" s="243" t="s">
        <v>183</v>
      </c>
    </row>
    <row r="219" s="13" customFormat="1">
      <c r="A219" s="13"/>
      <c r="B219" s="233"/>
      <c r="C219" s="234"/>
      <c r="D219" s="235" t="s">
        <v>194</v>
      </c>
      <c r="E219" s="236" t="s">
        <v>19</v>
      </c>
      <c r="F219" s="237" t="s">
        <v>3826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194</v>
      </c>
      <c r="AU219" s="243" t="s">
        <v>84</v>
      </c>
      <c r="AV219" s="13" t="s">
        <v>82</v>
      </c>
      <c r="AW219" s="13" t="s">
        <v>36</v>
      </c>
      <c r="AX219" s="13" t="s">
        <v>75</v>
      </c>
      <c r="AY219" s="243" t="s">
        <v>183</v>
      </c>
    </row>
    <row r="220" s="14" customFormat="1">
      <c r="A220" s="14"/>
      <c r="B220" s="244"/>
      <c r="C220" s="245"/>
      <c r="D220" s="235" t="s">
        <v>194</v>
      </c>
      <c r="E220" s="246" t="s">
        <v>19</v>
      </c>
      <c r="F220" s="247" t="s">
        <v>1165</v>
      </c>
      <c r="G220" s="245"/>
      <c r="H220" s="248">
        <v>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194</v>
      </c>
      <c r="AU220" s="254" t="s">
        <v>84</v>
      </c>
      <c r="AV220" s="14" t="s">
        <v>84</v>
      </c>
      <c r="AW220" s="14" t="s">
        <v>36</v>
      </c>
      <c r="AX220" s="14" t="s">
        <v>82</v>
      </c>
      <c r="AY220" s="254" t="s">
        <v>183</v>
      </c>
    </row>
    <row r="221" s="2" customFormat="1" ht="24.15" customHeight="1">
      <c r="A221" s="40"/>
      <c r="B221" s="41"/>
      <c r="C221" s="215" t="s">
        <v>370</v>
      </c>
      <c r="D221" s="215" t="s">
        <v>185</v>
      </c>
      <c r="E221" s="216" t="s">
        <v>3827</v>
      </c>
      <c r="F221" s="217" t="s">
        <v>3828</v>
      </c>
      <c r="G221" s="218" t="s">
        <v>438</v>
      </c>
      <c r="H221" s="219">
        <v>2.5</v>
      </c>
      <c r="I221" s="220"/>
      <c r="J221" s="221">
        <f>ROUND(I221*H221,2)</f>
        <v>0</v>
      </c>
      <c r="K221" s="217" t="s">
        <v>189</v>
      </c>
      <c r="L221" s="46"/>
      <c r="M221" s="222" t="s">
        <v>19</v>
      </c>
      <c r="N221" s="223" t="s">
        <v>46</v>
      </c>
      <c r="O221" s="86"/>
      <c r="P221" s="224">
        <f>O221*H221</f>
        <v>0</v>
      </c>
      <c r="Q221" s="224">
        <v>0.0027899999999999999</v>
      </c>
      <c r="R221" s="224">
        <f>Q221*H221</f>
        <v>0.0069750000000000003</v>
      </c>
      <c r="S221" s="224">
        <v>0.056000000000000001</v>
      </c>
      <c r="T221" s="225">
        <f>S221*H221</f>
        <v>0.14000000000000001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190</v>
      </c>
      <c r="AT221" s="226" t="s">
        <v>185</v>
      </c>
      <c r="AU221" s="226" t="s">
        <v>84</v>
      </c>
      <c r="AY221" s="19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190</v>
      </c>
      <c r="BM221" s="226" t="s">
        <v>3829</v>
      </c>
    </row>
    <row r="222" s="2" customFormat="1">
      <c r="A222" s="40"/>
      <c r="B222" s="41"/>
      <c r="C222" s="42"/>
      <c r="D222" s="228" t="s">
        <v>192</v>
      </c>
      <c r="E222" s="42"/>
      <c r="F222" s="229" t="s">
        <v>3830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192</v>
      </c>
      <c r="AU222" s="19" t="s">
        <v>84</v>
      </c>
    </row>
    <row r="223" s="13" customFormat="1">
      <c r="A223" s="13"/>
      <c r="B223" s="233"/>
      <c r="C223" s="234"/>
      <c r="D223" s="235" t="s">
        <v>194</v>
      </c>
      <c r="E223" s="236" t="s">
        <v>19</v>
      </c>
      <c r="F223" s="237" t="s">
        <v>3831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194</v>
      </c>
      <c r="AU223" s="243" t="s">
        <v>84</v>
      </c>
      <c r="AV223" s="13" t="s">
        <v>82</v>
      </c>
      <c r="AW223" s="13" t="s">
        <v>36</v>
      </c>
      <c r="AX223" s="13" t="s">
        <v>75</v>
      </c>
      <c r="AY223" s="243" t="s">
        <v>183</v>
      </c>
    </row>
    <row r="224" s="14" customFormat="1">
      <c r="A224" s="14"/>
      <c r="B224" s="244"/>
      <c r="C224" s="245"/>
      <c r="D224" s="235" t="s">
        <v>194</v>
      </c>
      <c r="E224" s="246" t="s">
        <v>19</v>
      </c>
      <c r="F224" s="247" t="s">
        <v>3823</v>
      </c>
      <c r="G224" s="245"/>
      <c r="H224" s="248">
        <v>2.5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194</v>
      </c>
      <c r="AU224" s="254" t="s">
        <v>84</v>
      </c>
      <c r="AV224" s="14" t="s">
        <v>84</v>
      </c>
      <c r="AW224" s="14" t="s">
        <v>36</v>
      </c>
      <c r="AX224" s="14" t="s">
        <v>82</v>
      </c>
      <c r="AY224" s="254" t="s">
        <v>183</v>
      </c>
    </row>
    <row r="225" s="12" customFormat="1" ht="22.8" customHeight="1">
      <c r="A225" s="12"/>
      <c r="B225" s="199"/>
      <c r="C225" s="200"/>
      <c r="D225" s="201" t="s">
        <v>74</v>
      </c>
      <c r="E225" s="213" t="s">
        <v>649</v>
      </c>
      <c r="F225" s="213" t="s">
        <v>650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SUM(P226:P227)</f>
        <v>0</v>
      </c>
      <c r="Q225" s="207"/>
      <c r="R225" s="208">
        <f>SUM(R226:R227)</f>
        <v>0</v>
      </c>
      <c r="S225" s="207"/>
      <c r="T225" s="20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82</v>
      </c>
      <c r="AT225" s="211" t="s">
        <v>74</v>
      </c>
      <c r="AU225" s="211" t="s">
        <v>82</v>
      </c>
      <c r="AY225" s="210" t="s">
        <v>183</v>
      </c>
      <c r="BK225" s="212">
        <f>SUM(BK226:BK227)</f>
        <v>0</v>
      </c>
    </row>
    <row r="226" s="2" customFormat="1" ht="24.15" customHeight="1">
      <c r="A226" s="40"/>
      <c r="B226" s="41"/>
      <c r="C226" s="215" t="s">
        <v>456</v>
      </c>
      <c r="D226" s="215" t="s">
        <v>185</v>
      </c>
      <c r="E226" s="216" t="s">
        <v>3832</v>
      </c>
      <c r="F226" s="217" t="s">
        <v>3833</v>
      </c>
      <c r="G226" s="218" t="s">
        <v>256</v>
      </c>
      <c r="H226" s="219">
        <v>0.034000000000000002</v>
      </c>
      <c r="I226" s="220"/>
      <c r="J226" s="221">
        <f>ROUND(I226*H226,2)</f>
        <v>0</v>
      </c>
      <c r="K226" s="217" t="s">
        <v>189</v>
      </c>
      <c r="L226" s="46"/>
      <c r="M226" s="222" t="s">
        <v>19</v>
      </c>
      <c r="N226" s="223" t="s">
        <v>46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190</v>
      </c>
      <c r="AT226" s="226" t="s">
        <v>185</v>
      </c>
      <c r="AU226" s="226" t="s">
        <v>84</v>
      </c>
      <c r="AY226" s="19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190</v>
      </c>
      <c r="BM226" s="226" t="s">
        <v>3834</v>
      </c>
    </row>
    <row r="227" s="2" customFormat="1">
      <c r="A227" s="40"/>
      <c r="B227" s="41"/>
      <c r="C227" s="42"/>
      <c r="D227" s="228" t="s">
        <v>192</v>
      </c>
      <c r="E227" s="42"/>
      <c r="F227" s="229" t="s">
        <v>3835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192</v>
      </c>
      <c r="AU227" s="19" t="s">
        <v>84</v>
      </c>
    </row>
    <row r="228" s="12" customFormat="1" ht="25.92" customHeight="1">
      <c r="A228" s="12"/>
      <c r="B228" s="199"/>
      <c r="C228" s="200"/>
      <c r="D228" s="201" t="s">
        <v>74</v>
      </c>
      <c r="E228" s="202" t="s">
        <v>677</v>
      </c>
      <c r="F228" s="202" t="s">
        <v>678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P229+P327+P519+P585+P603</f>
        <v>0</v>
      </c>
      <c r="Q228" s="207"/>
      <c r="R228" s="208">
        <f>R229+R327+R519+R585+R603</f>
        <v>1.9316653718999999</v>
      </c>
      <c r="S228" s="207"/>
      <c r="T228" s="209">
        <f>T229+T327+T519+T585+T603</f>
        <v>0.0018400000000000001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84</v>
      </c>
      <c r="AT228" s="211" t="s">
        <v>74</v>
      </c>
      <c r="AU228" s="211" t="s">
        <v>75</v>
      </c>
      <c r="AY228" s="210" t="s">
        <v>183</v>
      </c>
      <c r="BK228" s="212">
        <f>BK229+BK327+BK519+BK585+BK603</f>
        <v>0</v>
      </c>
    </row>
    <row r="229" s="12" customFormat="1" ht="22.8" customHeight="1">
      <c r="A229" s="12"/>
      <c r="B229" s="199"/>
      <c r="C229" s="200"/>
      <c r="D229" s="201" t="s">
        <v>74</v>
      </c>
      <c r="E229" s="213" t="s">
        <v>3836</v>
      </c>
      <c r="F229" s="213" t="s">
        <v>3837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SUM(P230:P326)</f>
        <v>0</v>
      </c>
      <c r="Q229" s="207"/>
      <c r="R229" s="208">
        <f>SUM(R230:R326)</f>
        <v>0.52733974999999988</v>
      </c>
      <c r="S229" s="207"/>
      <c r="T229" s="209">
        <f>SUM(T230:T326)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84</v>
      </c>
      <c r="AT229" s="211" t="s">
        <v>74</v>
      </c>
      <c r="AU229" s="211" t="s">
        <v>82</v>
      </c>
      <c r="AY229" s="210" t="s">
        <v>183</v>
      </c>
      <c r="BK229" s="212">
        <f>SUM(BK230:BK326)</f>
        <v>0</v>
      </c>
    </row>
    <row r="230" s="2" customFormat="1" ht="16.5" customHeight="1">
      <c r="A230" s="40"/>
      <c r="B230" s="41"/>
      <c r="C230" s="215" t="s">
        <v>376</v>
      </c>
      <c r="D230" s="215" t="s">
        <v>185</v>
      </c>
      <c r="E230" s="216" t="s">
        <v>3838</v>
      </c>
      <c r="F230" s="217" t="s">
        <v>3839</v>
      </c>
      <c r="G230" s="218" t="s">
        <v>438</v>
      </c>
      <c r="H230" s="219">
        <v>29</v>
      </c>
      <c r="I230" s="220"/>
      <c r="J230" s="221">
        <f>ROUND(I230*H230,2)</f>
        <v>0</v>
      </c>
      <c r="K230" s="217" t="s">
        <v>189</v>
      </c>
      <c r="L230" s="46"/>
      <c r="M230" s="222" t="s">
        <v>19</v>
      </c>
      <c r="N230" s="223" t="s">
        <v>46</v>
      </c>
      <c r="O230" s="86"/>
      <c r="P230" s="224">
        <f>O230*H230</f>
        <v>0</v>
      </c>
      <c r="Q230" s="224">
        <v>0.0014215499999999999</v>
      </c>
      <c r="R230" s="224">
        <f>Q230*H230</f>
        <v>0.041224949999999996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277</v>
      </c>
      <c r="AT230" s="226" t="s">
        <v>185</v>
      </c>
      <c r="AU230" s="226" t="s">
        <v>84</v>
      </c>
      <c r="AY230" s="19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277</v>
      </c>
      <c r="BM230" s="226" t="s">
        <v>3840</v>
      </c>
    </row>
    <row r="231" s="2" customFormat="1">
      <c r="A231" s="40"/>
      <c r="B231" s="41"/>
      <c r="C231" s="42"/>
      <c r="D231" s="228" t="s">
        <v>192</v>
      </c>
      <c r="E231" s="42"/>
      <c r="F231" s="229" t="s">
        <v>3841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192</v>
      </c>
      <c r="AU231" s="19" t="s">
        <v>84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3842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194</v>
      </c>
      <c r="AU232" s="243" t="s">
        <v>84</v>
      </c>
      <c r="AV232" s="13" t="s">
        <v>82</v>
      </c>
      <c r="AW232" s="13" t="s">
        <v>36</v>
      </c>
      <c r="AX232" s="13" t="s">
        <v>75</v>
      </c>
      <c r="AY232" s="243" t="s">
        <v>183</v>
      </c>
    </row>
    <row r="233" s="14" customFormat="1">
      <c r="A233" s="14"/>
      <c r="B233" s="244"/>
      <c r="C233" s="245"/>
      <c r="D233" s="235" t="s">
        <v>194</v>
      </c>
      <c r="E233" s="246" t="s">
        <v>19</v>
      </c>
      <c r="F233" s="247" t="s">
        <v>430</v>
      </c>
      <c r="G233" s="245"/>
      <c r="H233" s="248">
        <v>29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194</v>
      </c>
      <c r="AU233" s="254" t="s">
        <v>84</v>
      </c>
      <c r="AV233" s="14" t="s">
        <v>84</v>
      </c>
      <c r="AW233" s="14" t="s">
        <v>36</v>
      </c>
      <c r="AX233" s="14" t="s">
        <v>82</v>
      </c>
      <c r="AY233" s="254" t="s">
        <v>183</v>
      </c>
    </row>
    <row r="234" s="2" customFormat="1" ht="16.5" customHeight="1">
      <c r="A234" s="40"/>
      <c r="B234" s="41"/>
      <c r="C234" s="215" t="s">
        <v>468</v>
      </c>
      <c r="D234" s="215" t="s">
        <v>185</v>
      </c>
      <c r="E234" s="216" t="s">
        <v>3843</v>
      </c>
      <c r="F234" s="217" t="s">
        <v>3844</v>
      </c>
      <c r="G234" s="218" t="s">
        <v>438</v>
      </c>
      <c r="H234" s="219">
        <v>13</v>
      </c>
      <c r="I234" s="220"/>
      <c r="J234" s="221">
        <f>ROUND(I234*H234,2)</f>
        <v>0</v>
      </c>
      <c r="K234" s="217" t="s">
        <v>189</v>
      </c>
      <c r="L234" s="46"/>
      <c r="M234" s="222" t="s">
        <v>19</v>
      </c>
      <c r="N234" s="223" t="s">
        <v>46</v>
      </c>
      <c r="O234" s="86"/>
      <c r="P234" s="224">
        <f>O234*H234</f>
        <v>0</v>
      </c>
      <c r="Q234" s="224">
        <v>0.007443</v>
      </c>
      <c r="R234" s="224">
        <f>Q234*H234</f>
        <v>0.096758999999999998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277</v>
      </c>
      <c r="AT234" s="226" t="s">
        <v>185</v>
      </c>
      <c r="AU234" s="226" t="s">
        <v>84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277</v>
      </c>
      <c r="BM234" s="226" t="s">
        <v>3845</v>
      </c>
    </row>
    <row r="235" s="2" customFormat="1">
      <c r="A235" s="40"/>
      <c r="B235" s="41"/>
      <c r="C235" s="42"/>
      <c r="D235" s="228" t="s">
        <v>192</v>
      </c>
      <c r="E235" s="42"/>
      <c r="F235" s="229" t="s">
        <v>3846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192</v>
      </c>
      <c r="AU235" s="19" t="s">
        <v>84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3847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194</v>
      </c>
      <c r="AU236" s="243" t="s">
        <v>84</v>
      </c>
      <c r="AV236" s="13" t="s">
        <v>82</v>
      </c>
      <c r="AW236" s="13" t="s">
        <v>36</v>
      </c>
      <c r="AX236" s="13" t="s">
        <v>75</v>
      </c>
      <c r="AY236" s="243" t="s">
        <v>183</v>
      </c>
    </row>
    <row r="237" s="14" customFormat="1">
      <c r="A237" s="14"/>
      <c r="B237" s="244"/>
      <c r="C237" s="245"/>
      <c r="D237" s="235" t="s">
        <v>194</v>
      </c>
      <c r="E237" s="246" t="s">
        <v>19</v>
      </c>
      <c r="F237" s="247" t="s">
        <v>259</v>
      </c>
      <c r="G237" s="245"/>
      <c r="H237" s="248">
        <v>13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194</v>
      </c>
      <c r="AU237" s="254" t="s">
        <v>84</v>
      </c>
      <c r="AV237" s="14" t="s">
        <v>84</v>
      </c>
      <c r="AW237" s="14" t="s">
        <v>36</v>
      </c>
      <c r="AX237" s="14" t="s">
        <v>82</v>
      </c>
      <c r="AY237" s="254" t="s">
        <v>183</v>
      </c>
    </row>
    <row r="238" s="2" customFormat="1" ht="16.5" customHeight="1">
      <c r="A238" s="40"/>
      <c r="B238" s="41"/>
      <c r="C238" s="215" t="s">
        <v>381</v>
      </c>
      <c r="D238" s="215" t="s">
        <v>185</v>
      </c>
      <c r="E238" s="216" t="s">
        <v>3848</v>
      </c>
      <c r="F238" s="217" t="s">
        <v>3849</v>
      </c>
      <c r="G238" s="218" t="s">
        <v>438</v>
      </c>
      <c r="H238" s="219">
        <v>26</v>
      </c>
      <c r="I238" s="220"/>
      <c r="J238" s="221">
        <f>ROUND(I238*H238,2)</f>
        <v>0</v>
      </c>
      <c r="K238" s="217" t="s">
        <v>189</v>
      </c>
      <c r="L238" s="46"/>
      <c r="M238" s="222" t="s">
        <v>19</v>
      </c>
      <c r="N238" s="223" t="s">
        <v>46</v>
      </c>
      <c r="O238" s="86"/>
      <c r="P238" s="224">
        <f>O238*H238</f>
        <v>0</v>
      </c>
      <c r="Q238" s="224">
        <v>0.01232225</v>
      </c>
      <c r="R238" s="224">
        <f>Q238*H238</f>
        <v>0.32037850000000001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277</v>
      </c>
      <c r="AT238" s="226" t="s">
        <v>185</v>
      </c>
      <c r="AU238" s="226" t="s">
        <v>84</v>
      </c>
      <c r="AY238" s="19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277</v>
      </c>
      <c r="BM238" s="226" t="s">
        <v>3850</v>
      </c>
    </row>
    <row r="239" s="2" customFormat="1">
      <c r="A239" s="40"/>
      <c r="B239" s="41"/>
      <c r="C239" s="42"/>
      <c r="D239" s="228" t="s">
        <v>192</v>
      </c>
      <c r="E239" s="42"/>
      <c r="F239" s="229" t="s">
        <v>3851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192</v>
      </c>
      <c r="AU239" s="19" t="s">
        <v>84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3852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194</v>
      </c>
      <c r="AU240" s="243" t="s">
        <v>84</v>
      </c>
      <c r="AV240" s="13" t="s">
        <v>82</v>
      </c>
      <c r="AW240" s="13" t="s">
        <v>36</v>
      </c>
      <c r="AX240" s="13" t="s">
        <v>75</v>
      </c>
      <c r="AY240" s="243" t="s">
        <v>183</v>
      </c>
    </row>
    <row r="241" s="14" customFormat="1">
      <c r="A241" s="14"/>
      <c r="B241" s="244"/>
      <c r="C241" s="245"/>
      <c r="D241" s="235" t="s">
        <v>194</v>
      </c>
      <c r="E241" s="246" t="s">
        <v>19</v>
      </c>
      <c r="F241" s="247" t="s">
        <v>355</v>
      </c>
      <c r="G241" s="245"/>
      <c r="H241" s="248">
        <v>26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194</v>
      </c>
      <c r="AU241" s="254" t="s">
        <v>84</v>
      </c>
      <c r="AV241" s="14" t="s">
        <v>84</v>
      </c>
      <c r="AW241" s="14" t="s">
        <v>36</v>
      </c>
      <c r="AX241" s="14" t="s">
        <v>82</v>
      </c>
      <c r="AY241" s="254" t="s">
        <v>183</v>
      </c>
    </row>
    <row r="242" s="2" customFormat="1" ht="16.5" customHeight="1">
      <c r="A242" s="40"/>
      <c r="B242" s="41"/>
      <c r="C242" s="215" t="s">
        <v>478</v>
      </c>
      <c r="D242" s="215" t="s">
        <v>185</v>
      </c>
      <c r="E242" s="216" t="s">
        <v>3853</v>
      </c>
      <c r="F242" s="217" t="s">
        <v>3854</v>
      </c>
      <c r="G242" s="218" t="s">
        <v>438</v>
      </c>
      <c r="H242" s="219">
        <v>8</v>
      </c>
      <c r="I242" s="220"/>
      <c r="J242" s="221">
        <f>ROUND(I242*H242,2)</f>
        <v>0</v>
      </c>
      <c r="K242" s="217" t="s">
        <v>189</v>
      </c>
      <c r="L242" s="46"/>
      <c r="M242" s="222" t="s">
        <v>19</v>
      </c>
      <c r="N242" s="223" t="s">
        <v>46</v>
      </c>
      <c r="O242" s="86"/>
      <c r="P242" s="224">
        <f>O242*H242</f>
        <v>0</v>
      </c>
      <c r="Q242" s="224">
        <v>0.00058679999999999995</v>
      </c>
      <c r="R242" s="224">
        <f>Q242*H242</f>
        <v>0.0046943999999999996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277</v>
      </c>
      <c r="AT242" s="226" t="s">
        <v>185</v>
      </c>
      <c r="AU242" s="226" t="s">
        <v>84</v>
      </c>
      <c r="AY242" s="19" t="s">
        <v>183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277</v>
      </c>
      <c r="BM242" s="226" t="s">
        <v>3855</v>
      </c>
    </row>
    <row r="243" s="2" customFormat="1">
      <c r="A243" s="40"/>
      <c r="B243" s="41"/>
      <c r="C243" s="42"/>
      <c r="D243" s="228" t="s">
        <v>192</v>
      </c>
      <c r="E243" s="42"/>
      <c r="F243" s="229" t="s">
        <v>3856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192</v>
      </c>
      <c r="AU243" s="19" t="s">
        <v>84</v>
      </c>
    </row>
    <row r="244" s="13" customFormat="1">
      <c r="A244" s="13"/>
      <c r="B244" s="233"/>
      <c r="C244" s="234"/>
      <c r="D244" s="235" t="s">
        <v>194</v>
      </c>
      <c r="E244" s="236" t="s">
        <v>19</v>
      </c>
      <c r="F244" s="237" t="s">
        <v>3857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194</v>
      </c>
      <c r="AU244" s="243" t="s">
        <v>84</v>
      </c>
      <c r="AV244" s="13" t="s">
        <v>82</v>
      </c>
      <c r="AW244" s="13" t="s">
        <v>36</v>
      </c>
      <c r="AX244" s="13" t="s">
        <v>75</v>
      </c>
      <c r="AY244" s="243" t="s">
        <v>183</v>
      </c>
    </row>
    <row r="245" s="14" customFormat="1">
      <c r="A245" s="14"/>
      <c r="B245" s="244"/>
      <c r="C245" s="245"/>
      <c r="D245" s="235" t="s">
        <v>194</v>
      </c>
      <c r="E245" s="246" t="s">
        <v>19</v>
      </c>
      <c r="F245" s="247" t="s">
        <v>226</v>
      </c>
      <c r="G245" s="245"/>
      <c r="H245" s="248">
        <v>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194</v>
      </c>
      <c r="AU245" s="254" t="s">
        <v>84</v>
      </c>
      <c r="AV245" s="14" t="s">
        <v>84</v>
      </c>
      <c r="AW245" s="14" t="s">
        <v>36</v>
      </c>
      <c r="AX245" s="14" t="s">
        <v>82</v>
      </c>
      <c r="AY245" s="254" t="s">
        <v>183</v>
      </c>
    </row>
    <row r="246" s="2" customFormat="1" ht="16.5" customHeight="1">
      <c r="A246" s="40"/>
      <c r="B246" s="41"/>
      <c r="C246" s="270" t="s">
        <v>387</v>
      </c>
      <c r="D246" s="270" t="s">
        <v>348</v>
      </c>
      <c r="E246" s="271" t="s">
        <v>3858</v>
      </c>
      <c r="F246" s="272" t="s">
        <v>3859</v>
      </c>
      <c r="G246" s="273" t="s">
        <v>188</v>
      </c>
      <c r="H246" s="274">
        <v>3</v>
      </c>
      <c r="I246" s="275"/>
      <c r="J246" s="276">
        <f>ROUND(I246*H246,2)</f>
        <v>0</v>
      </c>
      <c r="K246" s="272" t="s">
        <v>189</v>
      </c>
      <c r="L246" s="277"/>
      <c r="M246" s="278" t="s">
        <v>19</v>
      </c>
      <c r="N246" s="279" t="s">
        <v>46</v>
      </c>
      <c r="O246" s="86"/>
      <c r="P246" s="224">
        <f>O246*H246</f>
        <v>0</v>
      </c>
      <c r="Q246" s="224">
        <v>9.0000000000000006E-05</v>
      </c>
      <c r="R246" s="224">
        <f>Q246*H246</f>
        <v>0.00027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370</v>
      </c>
      <c r="AT246" s="226" t="s">
        <v>348</v>
      </c>
      <c r="AU246" s="226" t="s">
        <v>84</v>
      </c>
      <c r="AY246" s="19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277</v>
      </c>
      <c r="BM246" s="226" t="s">
        <v>3860</v>
      </c>
    </row>
    <row r="247" s="13" customFormat="1">
      <c r="A247" s="13"/>
      <c r="B247" s="233"/>
      <c r="C247" s="234"/>
      <c r="D247" s="235" t="s">
        <v>194</v>
      </c>
      <c r="E247" s="236" t="s">
        <v>19</v>
      </c>
      <c r="F247" s="237" t="s">
        <v>3861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194</v>
      </c>
      <c r="AU247" s="243" t="s">
        <v>84</v>
      </c>
      <c r="AV247" s="13" t="s">
        <v>82</v>
      </c>
      <c r="AW247" s="13" t="s">
        <v>36</v>
      </c>
      <c r="AX247" s="13" t="s">
        <v>75</v>
      </c>
      <c r="AY247" s="243" t="s">
        <v>183</v>
      </c>
    </row>
    <row r="248" s="14" customFormat="1">
      <c r="A248" s="14"/>
      <c r="B248" s="244"/>
      <c r="C248" s="245"/>
      <c r="D248" s="235" t="s">
        <v>194</v>
      </c>
      <c r="E248" s="246" t="s">
        <v>19</v>
      </c>
      <c r="F248" s="247" t="s">
        <v>114</v>
      </c>
      <c r="G248" s="245"/>
      <c r="H248" s="248">
        <v>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194</v>
      </c>
      <c r="AU248" s="254" t="s">
        <v>84</v>
      </c>
      <c r="AV248" s="14" t="s">
        <v>84</v>
      </c>
      <c r="AW248" s="14" t="s">
        <v>36</v>
      </c>
      <c r="AX248" s="14" t="s">
        <v>82</v>
      </c>
      <c r="AY248" s="254" t="s">
        <v>183</v>
      </c>
    </row>
    <row r="249" s="2" customFormat="1" ht="16.5" customHeight="1">
      <c r="A249" s="40"/>
      <c r="B249" s="41"/>
      <c r="C249" s="270" t="s">
        <v>489</v>
      </c>
      <c r="D249" s="270" t="s">
        <v>348</v>
      </c>
      <c r="E249" s="271" t="s">
        <v>3862</v>
      </c>
      <c r="F249" s="272" t="s">
        <v>3863</v>
      </c>
      <c r="G249" s="273" t="s">
        <v>188</v>
      </c>
      <c r="H249" s="274">
        <v>2</v>
      </c>
      <c r="I249" s="275"/>
      <c r="J249" s="276">
        <f>ROUND(I249*H249,2)</f>
        <v>0</v>
      </c>
      <c r="K249" s="272" t="s">
        <v>3864</v>
      </c>
      <c r="L249" s="277"/>
      <c r="M249" s="278" t="s">
        <v>19</v>
      </c>
      <c r="N249" s="279" t="s">
        <v>46</v>
      </c>
      <c r="O249" s="86"/>
      <c r="P249" s="224">
        <f>O249*H249</f>
        <v>0</v>
      </c>
      <c r="Q249" s="224">
        <v>8.0000000000000007E-05</v>
      </c>
      <c r="R249" s="224">
        <f>Q249*H249</f>
        <v>0.00016000000000000001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370</v>
      </c>
      <c r="AT249" s="226" t="s">
        <v>348</v>
      </c>
      <c r="AU249" s="226" t="s">
        <v>84</v>
      </c>
      <c r="AY249" s="19" t="s">
        <v>183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277</v>
      </c>
      <c r="BM249" s="226" t="s">
        <v>3865</v>
      </c>
    </row>
    <row r="250" s="13" customFormat="1">
      <c r="A250" s="13"/>
      <c r="B250" s="233"/>
      <c r="C250" s="234"/>
      <c r="D250" s="235" t="s">
        <v>194</v>
      </c>
      <c r="E250" s="236" t="s">
        <v>19</v>
      </c>
      <c r="F250" s="237" t="s">
        <v>3866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194</v>
      </c>
      <c r="AU250" s="243" t="s">
        <v>84</v>
      </c>
      <c r="AV250" s="13" t="s">
        <v>82</v>
      </c>
      <c r="AW250" s="13" t="s">
        <v>36</v>
      </c>
      <c r="AX250" s="13" t="s">
        <v>75</v>
      </c>
      <c r="AY250" s="243" t="s">
        <v>183</v>
      </c>
    </row>
    <row r="251" s="14" customFormat="1">
      <c r="A251" s="14"/>
      <c r="B251" s="244"/>
      <c r="C251" s="245"/>
      <c r="D251" s="235" t="s">
        <v>194</v>
      </c>
      <c r="E251" s="246" t="s">
        <v>19</v>
      </c>
      <c r="F251" s="247" t="s">
        <v>84</v>
      </c>
      <c r="G251" s="245"/>
      <c r="H251" s="248">
        <v>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194</v>
      </c>
      <c r="AU251" s="254" t="s">
        <v>84</v>
      </c>
      <c r="AV251" s="14" t="s">
        <v>84</v>
      </c>
      <c r="AW251" s="14" t="s">
        <v>36</v>
      </c>
      <c r="AX251" s="14" t="s">
        <v>82</v>
      </c>
      <c r="AY251" s="254" t="s">
        <v>183</v>
      </c>
    </row>
    <row r="252" s="2" customFormat="1" ht="16.5" customHeight="1">
      <c r="A252" s="40"/>
      <c r="B252" s="41"/>
      <c r="C252" s="270" t="s">
        <v>391</v>
      </c>
      <c r="D252" s="270" t="s">
        <v>348</v>
      </c>
      <c r="E252" s="271" t="s">
        <v>3867</v>
      </c>
      <c r="F252" s="272" t="s">
        <v>3868</v>
      </c>
      <c r="G252" s="273" t="s">
        <v>188</v>
      </c>
      <c r="H252" s="274">
        <v>3</v>
      </c>
      <c r="I252" s="275"/>
      <c r="J252" s="276">
        <f>ROUND(I252*H252,2)</f>
        <v>0</v>
      </c>
      <c r="K252" s="272" t="s">
        <v>189</v>
      </c>
      <c r="L252" s="277"/>
      <c r="M252" s="278" t="s">
        <v>19</v>
      </c>
      <c r="N252" s="279" t="s">
        <v>46</v>
      </c>
      <c r="O252" s="86"/>
      <c r="P252" s="224">
        <f>O252*H252</f>
        <v>0</v>
      </c>
      <c r="Q252" s="224">
        <v>0.00012</v>
      </c>
      <c r="R252" s="224">
        <f>Q252*H252</f>
        <v>0.00036000000000000002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370</v>
      </c>
      <c r="AT252" s="226" t="s">
        <v>348</v>
      </c>
      <c r="AU252" s="226" t="s">
        <v>84</v>
      </c>
      <c r="AY252" s="19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277</v>
      </c>
      <c r="BM252" s="226" t="s">
        <v>3869</v>
      </c>
    </row>
    <row r="253" s="13" customFormat="1">
      <c r="A253" s="13"/>
      <c r="B253" s="233"/>
      <c r="C253" s="234"/>
      <c r="D253" s="235" t="s">
        <v>194</v>
      </c>
      <c r="E253" s="236" t="s">
        <v>19</v>
      </c>
      <c r="F253" s="237" t="s">
        <v>3870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194</v>
      </c>
      <c r="AU253" s="243" t="s">
        <v>84</v>
      </c>
      <c r="AV253" s="13" t="s">
        <v>82</v>
      </c>
      <c r="AW253" s="13" t="s">
        <v>36</v>
      </c>
      <c r="AX253" s="13" t="s">
        <v>75</v>
      </c>
      <c r="AY253" s="243" t="s">
        <v>183</v>
      </c>
    </row>
    <row r="254" s="14" customFormat="1">
      <c r="A254" s="14"/>
      <c r="B254" s="244"/>
      <c r="C254" s="245"/>
      <c r="D254" s="235" t="s">
        <v>194</v>
      </c>
      <c r="E254" s="246" t="s">
        <v>19</v>
      </c>
      <c r="F254" s="247" t="s">
        <v>114</v>
      </c>
      <c r="G254" s="245"/>
      <c r="H254" s="248">
        <v>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194</v>
      </c>
      <c r="AU254" s="254" t="s">
        <v>84</v>
      </c>
      <c r="AV254" s="14" t="s">
        <v>84</v>
      </c>
      <c r="AW254" s="14" t="s">
        <v>36</v>
      </c>
      <c r="AX254" s="14" t="s">
        <v>82</v>
      </c>
      <c r="AY254" s="254" t="s">
        <v>183</v>
      </c>
    </row>
    <row r="255" s="2" customFormat="1" ht="16.5" customHeight="1">
      <c r="A255" s="40"/>
      <c r="B255" s="41"/>
      <c r="C255" s="270" t="s">
        <v>498</v>
      </c>
      <c r="D255" s="270" t="s">
        <v>348</v>
      </c>
      <c r="E255" s="271" t="s">
        <v>3871</v>
      </c>
      <c r="F255" s="272" t="s">
        <v>3872</v>
      </c>
      <c r="G255" s="273" t="s">
        <v>188</v>
      </c>
      <c r="H255" s="274">
        <v>5</v>
      </c>
      <c r="I255" s="275"/>
      <c r="J255" s="276">
        <f>ROUND(I255*H255,2)</f>
        <v>0</v>
      </c>
      <c r="K255" s="272" t="s">
        <v>189</v>
      </c>
      <c r="L255" s="277"/>
      <c r="M255" s="278" t="s">
        <v>19</v>
      </c>
      <c r="N255" s="279" t="s">
        <v>46</v>
      </c>
      <c r="O255" s="86"/>
      <c r="P255" s="224">
        <f>O255*H255</f>
        <v>0</v>
      </c>
      <c r="Q255" s="224">
        <v>5.0000000000000002E-05</v>
      </c>
      <c r="R255" s="224">
        <f>Q255*H255</f>
        <v>0.00025000000000000001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370</v>
      </c>
      <c r="AT255" s="226" t="s">
        <v>348</v>
      </c>
      <c r="AU255" s="226" t="s">
        <v>84</v>
      </c>
      <c r="AY255" s="19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277</v>
      </c>
      <c r="BM255" s="226" t="s">
        <v>3873</v>
      </c>
    </row>
    <row r="256" s="13" customFormat="1">
      <c r="A256" s="13"/>
      <c r="B256" s="233"/>
      <c r="C256" s="234"/>
      <c r="D256" s="235" t="s">
        <v>194</v>
      </c>
      <c r="E256" s="236" t="s">
        <v>19</v>
      </c>
      <c r="F256" s="237" t="s">
        <v>3874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194</v>
      </c>
      <c r="AU256" s="243" t="s">
        <v>84</v>
      </c>
      <c r="AV256" s="13" t="s">
        <v>82</v>
      </c>
      <c r="AW256" s="13" t="s">
        <v>36</v>
      </c>
      <c r="AX256" s="13" t="s">
        <v>75</v>
      </c>
      <c r="AY256" s="243" t="s">
        <v>183</v>
      </c>
    </row>
    <row r="257" s="14" customFormat="1">
      <c r="A257" s="14"/>
      <c r="B257" s="244"/>
      <c r="C257" s="245"/>
      <c r="D257" s="235" t="s">
        <v>194</v>
      </c>
      <c r="E257" s="246" t="s">
        <v>19</v>
      </c>
      <c r="F257" s="247" t="s">
        <v>208</v>
      </c>
      <c r="G257" s="245"/>
      <c r="H257" s="248">
        <v>5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194</v>
      </c>
      <c r="AU257" s="254" t="s">
        <v>84</v>
      </c>
      <c r="AV257" s="14" t="s">
        <v>84</v>
      </c>
      <c r="AW257" s="14" t="s">
        <v>36</v>
      </c>
      <c r="AX257" s="14" t="s">
        <v>82</v>
      </c>
      <c r="AY257" s="254" t="s">
        <v>183</v>
      </c>
    </row>
    <row r="258" s="2" customFormat="1" ht="16.5" customHeight="1">
      <c r="A258" s="40"/>
      <c r="B258" s="41"/>
      <c r="C258" s="215" t="s">
        <v>439</v>
      </c>
      <c r="D258" s="215" t="s">
        <v>185</v>
      </c>
      <c r="E258" s="216" t="s">
        <v>3875</v>
      </c>
      <c r="F258" s="217" t="s">
        <v>3876</v>
      </c>
      <c r="G258" s="218" t="s">
        <v>438</v>
      </c>
      <c r="H258" s="219">
        <v>16</v>
      </c>
      <c r="I258" s="220"/>
      <c r="J258" s="221">
        <f>ROUND(I258*H258,2)</f>
        <v>0</v>
      </c>
      <c r="K258" s="217" t="s">
        <v>189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0.0020098999999999998</v>
      </c>
      <c r="R258" s="224">
        <f>Q258*H258</f>
        <v>0.032158399999999997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277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277</v>
      </c>
      <c r="BM258" s="226" t="s">
        <v>3877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3878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13" customFormat="1">
      <c r="A260" s="13"/>
      <c r="B260" s="233"/>
      <c r="C260" s="234"/>
      <c r="D260" s="235" t="s">
        <v>194</v>
      </c>
      <c r="E260" s="236" t="s">
        <v>19</v>
      </c>
      <c r="F260" s="237" t="s">
        <v>3857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194</v>
      </c>
      <c r="AU260" s="243" t="s">
        <v>84</v>
      </c>
      <c r="AV260" s="13" t="s">
        <v>82</v>
      </c>
      <c r="AW260" s="13" t="s">
        <v>36</v>
      </c>
      <c r="AX260" s="13" t="s">
        <v>75</v>
      </c>
      <c r="AY260" s="243" t="s">
        <v>183</v>
      </c>
    </row>
    <row r="261" s="14" customFormat="1">
      <c r="A261" s="14"/>
      <c r="B261" s="244"/>
      <c r="C261" s="245"/>
      <c r="D261" s="235" t="s">
        <v>194</v>
      </c>
      <c r="E261" s="246" t="s">
        <v>19</v>
      </c>
      <c r="F261" s="247" t="s">
        <v>277</v>
      </c>
      <c r="G261" s="245"/>
      <c r="H261" s="248">
        <v>16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194</v>
      </c>
      <c r="AU261" s="254" t="s">
        <v>84</v>
      </c>
      <c r="AV261" s="14" t="s">
        <v>84</v>
      </c>
      <c r="AW261" s="14" t="s">
        <v>36</v>
      </c>
      <c r="AX261" s="14" t="s">
        <v>82</v>
      </c>
      <c r="AY261" s="254" t="s">
        <v>183</v>
      </c>
    </row>
    <row r="262" s="2" customFormat="1" ht="16.5" customHeight="1">
      <c r="A262" s="40"/>
      <c r="B262" s="41"/>
      <c r="C262" s="270" t="s">
        <v>508</v>
      </c>
      <c r="D262" s="270" t="s">
        <v>348</v>
      </c>
      <c r="E262" s="271" t="s">
        <v>3879</v>
      </c>
      <c r="F262" s="272" t="s">
        <v>3880</v>
      </c>
      <c r="G262" s="273" t="s">
        <v>188</v>
      </c>
      <c r="H262" s="274">
        <v>3</v>
      </c>
      <c r="I262" s="275"/>
      <c r="J262" s="276">
        <f>ROUND(I262*H262,2)</f>
        <v>0</v>
      </c>
      <c r="K262" s="272" t="s">
        <v>189</v>
      </c>
      <c r="L262" s="277"/>
      <c r="M262" s="278" t="s">
        <v>19</v>
      </c>
      <c r="N262" s="279" t="s">
        <v>46</v>
      </c>
      <c r="O262" s="86"/>
      <c r="P262" s="224">
        <f>O262*H262</f>
        <v>0</v>
      </c>
      <c r="Q262" s="224">
        <v>0.00024000000000000001</v>
      </c>
      <c r="R262" s="224">
        <f>Q262*H262</f>
        <v>0.00072000000000000005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370</v>
      </c>
      <c r="AT262" s="226" t="s">
        <v>348</v>
      </c>
      <c r="AU262" s="226" t="s">
        <v>84</v>
      </c>
      <c r="AY262" s="19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82</v>
      </c>
      <c r="BK262" s="227">
        <f>ROUND(I262*H262,2)</f>
        <v>0</v>
      </c>
      <c r="BL262" s="19" t="s">
        <v>277</v>
      </c>
      <c r="BM262" s="226" t="s">
        <v>3881</v>
      </c>
    </row>
    <row r="263" s="2" customFormat="1" ht="16.5" customHeight="1">
      <c r="A263" s="40"/>
      <c r="B263" s="41"/>
      <c r="C263" s="270" t="s">
        <v>446</v>
      </c>
      <c r="D263" s="270" t="s">
        <v>348</v>
      </c>
      <c r="E263" s="271" t="s">
        <v>3882</v>
      </c>
      <c r="F263" s="272" t="s">
        <v>3883</v>
      </c>
      <c r="G263" s="273" t="s">
        <v>188</v>
      </c>
      <c r="H263" s="274">
        <v>5</v>
      </c>
      <c r="I263" s="275"/>
      <c r="J263" s="276">
        <f>ROUND(I263*H263,2)</f>
        <v>0</v>
      </c>
      <c r="K263" s="272" t="s">
        <v>3864</v>
      </c>
      <c r="L263" s="277"/>
      <c r="M263" s="278" t="s">
        <v>19</v>
      </c>
      <c r="N263" s="279" t="s">
        <v>46</v>
      </c>
      <c r="O263" s="86"/>
      <c r="P263" s="224">
        <f>O263*H263</f>
        <v>0</v>
      </c>
      <c r="Q263" s="224">
        <v>0.00016000000000000001</v>
      </c>
      <c r="R263" s="224">
        <f>Q263*H263</f>
        <v>0.00080000000000000004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370</v>
      </c>
      <c r="AT263" s="226" t="s">
        <v>348</v>
      </c>
      <c r="AU263" s="226" t="s">
        <v>84</v>
      </c>
      <c r="AY263" s="19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277</v>
      </c>
      <c r="BM263" s="226" t="s">
        <v>3884</v>
      </c>
    </row>
    <row r="264" s="2" customFormat="1" ht="16.5" customHeight="1">
      <c r="A264" s="40"/>
      <c r="B264" s="41"/>
      <c r="C264" s="270" t="s">
        <v>519</v>
      </c>
      <c r="D264" s="270" t="s">
        <v>348</v>
      </c>
      <c r="E264" s="271" t="s">
        <v>3885</v>
      </c>
      <c r="F264" s="272" t="s">
        <v>3886</v>
      </c>
      <c r="G264" s="273" t="s">
        <v>188</v>
      </c>
      <c r="H264" s="274">
        <v>6</v>
      </c>
      <c r="I264" s="275"/>
      <c r="J264" s="276">
        <f>ROUND(I264*H264,2)</f>
        <v>0</v>
      </c>
      <c r="K264" s="272" t="s">
        <v>3864</v>
      </c>
      <c r="L264" s="277"/>
      <c r="M264" s="278" t="s">
        <v>19</v>
      </c>
      <c r="N264" s="279" t="s">
        <v>46</v>
      </c>
      <c r="O264" s="86"/>
      <c r="P264" s="224">
        <f>O264*H264</f>
        <v>0</v>
      </c>
      <c r="Q264" s="224">
        <v>0.00038000000000000002</v>
      </c>
      <c r="R264" s="224">
        <f>Q264*H264</f>
        <v>0.0022799999999999999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370</v>
      </c>
      <c r="AT264" s="226" t="s">
        <v>348</v>
      </c>
      <c r="AU264" s="226" t="s">
        <v>84</v>
      </c>
      <c r="AY264" s="19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277</v>
      </c>
      <c r="BM264" s="226" t="s">
        <v>3887</v>
      </c>
    </row>
    <row r="265" s="2" customFormat="1" ht="16.5" customHeight="1">
      <c r="A265" s="40"/>
      <c r="B265" s="41"/>
      <c r="C265" s="270" t="s">
        <v>452</v>
      </c>
      <c r="D265" s="270" t="s">
        <v>348</v>
      </c>
      <c r="E265" s="271" t="s">
        <v>3888</v>
      </c>
      <c r="F265" s="272" t="s">
        <v>3889</v>
      </c>
      <c r="G265" s="273" t="s">
        <v>188</v>
      </c>
      <c r="H265" s="274">
        <v>1</v>
      </c>
      <c r="I265" s="275"/>
      <c r="J265" s="276">
        <f>ROUND(I265*H265,2)</f>
        <v>0</v>
      </c>
      <c r="K265" s="272" t="s">
        <v>189</v>
      </c>
      <c r="L265" s="277"/>
      <c r="M265" s="278" t="s">
        <v>19</v>
      </c>
      <c r="N265" s="279" t="s">
        <v>46</v>
      </c>
      <c r="O265" s="86"/>
      <c r="P265" s="224">
        <f>O265*H265</f>
        <v>0</v>
      </c>
      <c r="Q265" s="224">
        <v>0.00025999999999999998</v>
      </c>
      <c r="R265" s="224">
        <f>Q265*H265</f>
        <v>0.00025999999999999998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370</v>
      </c>
      <c r="AT265" s="226" t="s">
        <v>348</v>
      </c>
      <c r="AU265" s="226" t="s">
        <v>84</v>
      </c>
      <c r="AY265" s="19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277</v>
      </c>
      <c r="BM265" s="226" t="s">
        <v>3890</v>
      </c>
    </row>
    <row r="266" s="2" customFormat="1" ht="16.5" customHeight="1">
      <c r="A266" s="40"/>
      <c r="B266" s="41"/>
      <c r="C266" s="270" t="s">
        <v>530</v>
      </c>
      <c r="D266" s="270" t="s">
        <v>348</v>
      </c>
      <c r="E266" s="271" t="s">
        <v>3891</v>
      </c>
      <c r="F266" s="272" t="s">
        <v>3892</v>
      </c>
      <c r="G266" s="273" t="s">
        <v>188</v>
      </c>
      <c r="H266" s="274">
        <v>2</v>
      </c>
      <c r="I266" s="275"/>
      <c r="J266" s="276">
        <f>ROUND(I266*H266,2)</f>
        <v>0</v>
      </c>
      <c r="K266" s="272" t="s">
        <v>189</v>
      </c>
      <c r="L266" s="277"/>
      <c r="M266" s="278" t="s">
        <v>19</v>
      </c>
      <c r="N266" s="279" t="s">
        <v>46</v>
      </c>
      <c r="O266" s="86"/>
      <c r="P266" s="224">
        <f>O266*H266</f>
        <v>0</v>
      </c>
      <c r="Q266" s="224">
        <v>0.00012</v>
      </c>
      <c r="R266" s="224">
        <f>Q266*H266</f>
        <v>0.00024000000000000001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370</v>
      </c>
      <c r="AT266" s="226" t="s">
        <v>348</v>
      </c>
      <c r="AU266" s="226" t="s">
        <v>84</v>
      </c>
      <c r="AY266" s="19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82</v>
      </c>
      <c r="BK266" s="227">
        <f>ROUND(I266*H266,2)</f>
        <v>0</v>
      </c>
      <c r="BL266" s="19" t="s">
        <v>277</v>
      </c>
      <c r="BM266" s="226" t="s">
        <v>3893</v>
      </c>
    </row>
    <row r="267" s="2" customFormat="1" ht="16.5" customHeight="1">
      <c r="A267" s="40"/>
      <c r="B267" s="41"/>
      <c r="C267" s="270" t="s">
        <v>459</v>
      </c>
      <c r="D267" s="270" t="s">
        <v>348</v>
      </c>
      <c r="E267" s="271" t="s">
        <v>3894</v>
      </c>
      <c r="F267" s="272" t="s">
        <v>3895</v>
      </c>
      <c r="G267" s="273" t="s">
        <v>188</v>
      </c>
      <c r="H267" s="274">
        <v>2</v>
      </c>
      <c r="I267" s="275"/>
      <c r="J267" s="276">
        <f>ROUND(I267*H267,2)</f>
        <v>0</v>
      </c>
      <c r="K267" s="272" t="s">
        <v>189</v>
      </c>
      <c r="L267" s="277"/>
      <c r="M267" s="278" t="s">
        <v>19</v>
      </c>
      <c r="N267" s="279" t="s">
        <v>46</v>
      </c>
      <c r="O267" s="86"/>
      <c r="P267" s="224">
        <f>O267*H267</f>
        <v>0</v>
      </c>
      <c r="Q267" s="224">
        <v>0.00033</v>
      </c>
      <c r="R267" s="224">
        <f>Q267*H267</f>
        <v>0.00066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370</v>
      </c>
      <c r="AT267" s="226" t="s">
        <v>348</v>
      </c>
      <c r="AU267" s="226" t="s">
        <v>84</v>
      </c>
      <c r="AY267" s="19" t="s">
        <v>183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277</v>
      </c>
      <c r="BM267" s="226" t="s">
        <v>3896</v>
      </c>
    </row>
    <row r="268" s="2" customFormat="1" ht="16.5" customHeight="1">
      <c r="A268" s="40"/>
      <c r="B268" s="41"/>
      <c r="C268" s="215" t="s">
        <v>538</v>
      </c>
      <c r="D268" s="215" t="s">
        <v>185</v>
      </c>
      <c r="E268" s="216" t="s">
        <v>3897</v>
      </c>
      <c r="F268" s="217" t="s">
        <v>3898</v>
      </c>
      <c r="G268" s="218" t="s">
        <v>438</v>
      </c>
      <c r="H268" s="219">
        <v>13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0.00047649999999999998</v>
      </c>
      <c r="R268" s="224">
        <f>Q268*H268</f>
        <v>0.0061944999999999995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277</v>
      </c>
      <c r="AT268" s="226" t="s">
        <v>185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277</v>
      </c>
      <c r="BM268" s="226" t="s">
        <v>3899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3900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84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3857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194</v>
      </c>
      <c r="AU270" s="243" t="s">
        <v>84</v>
      </c>
      <c r="AV270" s="13" t="s">
        <v>82</v>
      </c>
      <c r="AW270" s="13" t="s">
        <v>36</v>
      </c>
      <c r="AX270" s="13" t="s">
        <v>75</v>
      </c>
      <c r="AY270" s="243" t="s">
        <v>183</v>
      </c>
    </row>
    <row r="271" s="14" customFormat="1">
      <c r="A271" s="14"/>
      <c r="B271" s="244"/>
      <c r="C271" s="245"/>
      <c r="D271" s="235" t="s">
        <v>194</v>
      </c>
      <c r="E271" s="246" t="s">
        <v>19</v>
      </c>
      <c r="F271" s="247" t="s">
        <v>259</v>
      </c>
      <c r="G271" s="245"/>
      <c r="H271" s="248">
        <v>13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194</v>
      </c>
      <c r="AU271" s="254" t="s">
        <v>84</v>
      </c>
      <c r="AV271" s="14" t="s">
        <v>84</v>
      </c>
      <c r="AW271" s="14" t="s">
        <v>36</v>
      </c>
      <c r="AX271" s="14" t="s">
        <v>82</v>
      </c>
      <c r="AY271" s="254" t="s">
        <v>183</v>
      </c>
    </row>
    <row r="272" s="2" customFormat="1" ht="16.5" customHeight="1">
      <c r="A272" s="40"/>
      <c r="B272" s="41"/>
      <c r="C272" s="270" t="s">
        <v>464</v>
      </c>
      <c r="D272" s="270" t="s">
        <v>348</v>
      </c>
      <c r="E272" s="271" t="s">
        <v>3901</v>
      </c>
      <c r="F272" s="272" t="s">
        <v>3902</v>
      </c>
      <c r="G272" s="273" t="s">
        <v>188</v>
      </c>
      <c r="H272" s="274">
        <v>12</v>
      </c>
      <c r="I272" s="275"/>
      <c r="J272" s="276">
        <f>ROUND(I272*H272,2)</f>
        <v>0</v>
      </c>
      <c r="K272" s="272" t="s">
        <v>189</v>
      </c>
      <c r="L272" s="277"/>
      <c r="M272" s="278" t="s">
        <v>19</v>
      </c>
      <c r="N272" s="279" t="s">
        <v>46</v>
      </c>
      <c r="O272" s="86"/>
      <c r="P272" s="224">
        <f>O272*H272</f>
        <v>0</v>
      </c>
      <c r="Q272" s="224">
        <v>5.0000000000000002E-05</v>
      </c>
      <c r="R272" s="224">
        <f>Q272*H272</f>
        <v>0.00060000000000000006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370</v>
      </c>
      <c r="AT272" s="226" t="s">
        <v>348</v>
      </c>
      <c r="AU272" s="226" t="s">
        <v>84</v>
      </c>
      <c r="AY272" s="19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82</v>
      </c>
      <c r="BK272" s="227">
        <f>ROUND(I272*H272,2)</f>
        <v>0</v>
      </c>
      <c r="BL272" s="19" t="s">
        <v>277</v>
      </c>
      <c r="BM272" s="226" t="s">
        <v>3903</v>
      </c>
    </row>
    <row r="273" s="13" customFormat="1">
      <c r="A273" s="13"/>
      <c r="B273" s="233"/>
      <c r="C273" s="234"/>
      <c r="D273" s="235" t="s">
        <v>194</v>
      </c>
      <c r="E273" s="236" t="s">
        <v>19</v>
      </c>
      <c r="F273" s="237" t="s">
        <v>3904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194</v>
      </c>
      <c r="AU273" s="243" t="s">
        <v>84</v>
      </c>
      <c r="AV273" s="13" t="s">
        <v>82</v>
      </c>
      <c r="AW273" s="13" t="s">
        <v>36</v>
      </c>
      <c r="AX273" s="13" t="s">
        <v>75</v>
      </c>
      <c r="AY273" s="243" t="s">
        <v>183</v>
      </c>
    </row>
    <row r="274" s="14" customFormat="1">
      <c r="A274" s="14"/>
      <c r="B274" s="244"/>
      <c r="C274" s="245"/>
      <c r="D274" s="235" t="s">
        <v>194</v>
      </c>
      <c r="E274" s="246" t="s">
        <v>19</v>
      </c>
      <c r="F274" s="247" t="s">
        <v>253</v>
      </c>
      <c r="G274" s="245"/>
      <c r="H274" s="248">
        <v>12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194</v>
      </c>
      <c r="AU274" s="254" t="s">
        <v>84</v>
      </c>
      <c r="AV274" s="14" t="s">
        <v>84</v>
      </c>
      <c r="AW274" s="14" t="s">
        <v>36</v>
      </c>
      <c r="AX274" s="14" t="s">
        <v>82</v>
      </c>
      <c r="AY274" s="254" t="s">
        <v>183</v>
      </c>
    </row>
    <row r="275" s="2" customFormat="1" ht="16.5" customHeight="1">
      <c r="A275" s="40"/>
      <c r="B275" s="41"/>
      <c r="C275" s="270" t="s">
        <v>546</v>
      </c>
      <c r="D275" s="270" t="s">
        <v>348</v>
      </c>
      <c r="E275" s="271" t="s">
        <v>3905</v>
      </c>
      <c r="F275" s="272" t="s">
        <v>3906</v>
      </c>
      <c r="G275" s="273" t="s">
        <v>188</v>
      </c>
      <c r="H275" s="274">
        <v>15</v>
      </c>
      <c r="I275" s="275"/>
      <c r="J275" s="276">
        <f>ROUND(I275*H275,2)</f>
        <v>0</v>
      </c>
      <c r="K275" s="272" t="s">
        <v>189</v>
      </c>
      <c r="L275" s="277"/>
      <c r="M275" s="278" t="s">
        <v>19</v>
      </c>
      <c r="N275" s="279" t="s">
        <v>46</v>
      </c>
      <c r="O275" s="86"/>
      <c r="P275" s="224">
        <f>O275*H275</f>
        <v>0</v>
      </c>
      <c r="Q275" s="224">
        <v>5.0000000000000002E-05</v>
      </c>
      <c r="R275" s="224">
        <f>Q275*H275</f>
        <v>0.00075000000000000002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370</v>
      </c>
      <c r="AT275" s="226" t="s">
        <v>348</v>
      </c>
      <c r="AU275" s="226" t="s">
        <v>84</v>
      </c>
      <c r="AY275" s="19" t="s">
        <v>183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277</v>
      </c>
      <c r="BM275" s="226" t="s">
        <v>3907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3908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194</v>
      </c>
      <c r="AU276" s="243" t="s">
        <v>84</v>
      </c>
      <c r="AV276" s="13" t="s">
        <v>82</v>
      </c>
      <c r="AW276" s="13" t="s">
        <v>36</v>
      </c>
      <c r="AX276" s="13" t="s">
        <v>75</v>
      </c>
      <c r="AY276" s="243" t="s">
        <v>183</v>
      </c>
    </row>
    <row r="277" s="14" customFormat="1">
      <c r="A277" s="14"/>
      <c r="B277" s="244"/>
      <c r="C277" s="245"/>
      <c r="D277" s="235" t="s">
        <v>194</v>
      </c>
      <c r="E277" s="246" t="s">
        <v>19</v>
      </c>
      <c r="F277" s="247" t="s">
        <v>8</v>
      </c>
      <c r="G277" s="245"/>
      <c r="H277" s="248">
        <v>15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194</v>
      </c>
      <c r="AU277" s="254" t="s">
        <v>84</v>
      </c>
      <c r="AV277" s="14" t="s">
        <v>84</v>
      </c>
      <c r="AW277" s="14" t="s">
        <v>36</v>
      </c>
      <c r="AX277" s="14" t="s">
        <v>82</v>
      </c>
      <c r="AY277" s="254" t="s">
        <v>183</v>
      </c>
    </row>
    <row r="278" s="2" customFormat="1" ht="16.5" customHeight="1">
      <c r="A278" s="40"/>
      <c r="B278" s="41"/>
      <c r="C278" s="270" t="s">
        <v>471</v>
      </c>
      <c r="D278" s="270" t="s">
        <v>348</v>
      </c>
      <c r="E278" s="271" t="s">
        <v>3909</v>
      </c>
      <c r="F278" s="272" t="s">
        <v>3910</v>
      </c>
      <c r="G278" s="273" t="s">
        <v>188</v>
      </c>
      <c r="H278" s="274">
        <v>1</v>
      </c>
      <c r="I278" s="275"/>
      <c r="J278" s="276">
        <f>ROUND(I278*H278,2)</f>
        <v>0</v>
      </c>
      <c r="K278" s="272" t="s">
        <v>189</v>
      </c>
      <c r="L278" s="277"/>
      <c r="M278" s="278" t="s">
        <v>19</v>
      </c>
      <c r="N278" s="279" t="s">
        <v>46</v>
      </c>
      <c r="O278" s="86"/>
      <c r="P278" s="224">
        <f>O278*H278</f>
        <v>0</v>
      </c>
      <c r="Q278" s="224">
        <v>8.0000000000000007E-05</v>
      </c>
      <c r="R278" s="224">
        <f>Q278*H278</f>
        <v>8.0000000000000007E-05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370</v>
      </c>
      <c r="AT278" s="226" t="s">
        <v>348</v>
      </c>
      <c r="AU278" s="226" t="s">
        <v>84</v>
      </c>
      <c r="AY278" s="19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277</v>
      </c>
      <c r="BM278" s="226" t="s">
        <v>3911</v>
      </c>
    </row>
    <row r="279" s="13" customFormat="1">
      <c r="A279" s="13"/>
      <c r="B279" s="233"/>
      <c r="C279" s="234"/>
      <c r="D279" s="235" t="s">
        <v>194</v>
      </c>
      <c r="E279" s="236" t="s">
        <v>19</v>
      </c>
      <c r="F279" s="237" t="s">
        <v>3912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194</v>
      </c>
      <c r="AU279" s="243" t="s">
        <v>84</v>
      </c>
      <c r="AV279" s="13" t="s">
        <v>82</v>
      </c>
      <c r="AW279" s="13" t="s">
        <v>36</v>
      </c>
      <c r="AX279" s="13" t="s">
        <v>75</v>
      </c>
      <c r="AY279" s="243" t="s">
        <v>183</v>
      </c>
    </row>
    <row r="280" s="14" customFormat="1">
      <c r="A280" s="14"/>
      <c r="B280" s="244"/>
      <c r="C280" s="245"/>
      <c r="D280" s="235" t="s">
        <v>194</v>
      </c>
      <c r="E280" s="246" t="s">
        <v>19</v>
      </c>
      <c r="F280" s="247" t="s">
        <v>82</v>
      </c>
      <c r="G280" s="245"/>
      <c r="H280" s="248">
        <v>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194</v>
      </c>
      <c r="AU280" s="254" t="s">
        <v>84</v>
      </c>
      <c r="AV280" s="14" t="s">
        <v>84</v>
      </c>
      <c r="AW280" s="14" t="s">
        <v>36</v>
      </c>
      <c r="AX280" s="14" t="s">
        <v>82</v>
      </c>
      <c r="AY280" s="254" t="s">
        <v>183</v>
      </c>
    </row>
    <row r="281" s="2" customFormat="1" ht="16.5" customHeight="1">
      <c r="A281" s="40"/>
      <c r="B281" s="41"/>
      <c r="C281" s="215" t="s">
        <v>554</v>
      </c>
      <c r="D281" s="215" t="s">
        <v>185</v>
      </c>
      <c r="E281" s="216" t="s">
        <v>3913</v>
      </c>
      <c r="F281" s="217" t="s">
        <v>3914</v>
      </c>
      <c r="G281" s="218" t="s">
        <v>188</v>
      </c>
      <c r="H281" s="219">
        <v>2</v>
      </c>
      <c r="I281" s="220"/>
      <c r="J281" s="221">
        <f>ROUND(I281*H281,2)</f>
        <v>0</v>
      </c>
      <c r="K281" s="217" t="s">
        <v>189</v>
      </c>
      <c r="L281" s="46"/>
      <c r="M281" s="222" t="s">
        <v>19</v>
      </c>
      <c r="N281" s="223" t="s">
        <v>46</v>
      </c>
      <c r="O281" s="86"/>
      <c r="P281" s="224">
        <f>O281*H281</f>
        <v>0</v>
      </c>
      <c r="Q281" s="224">
        <v>0.0010100000000000001</v>
      </c>
      <c r="R281" s="224">
        <f>Q281*H281</f>
        <v>0.0020200000000000001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277</v>
      </c>
      <c r="AT281" s="226" t="s">
        <v>185</v>
      </c>
      <c r="AU281" s="226" t="s">
        <v>84</v>
      </c>
      <c r="AY281" s="19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277</v>
      </c>
      <c r="BM281" s="226" t="s">
        <v>3915</v>
      </c>
    </row>
    <row r="282" s="2" customFormat="1">
      <c r="A282" s="40"/>
      <c r="B282" s="41"/>
      <c r="C282" s="42"/>
      <c r="D282" s="228" t="s">
        <v>192</v>
      </c>
      <c r="E282" s="42"/>
      <c r="F282" s="229" t="s">
        <v>3916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192</v>
      </c>
      <c r="AU282" s="19" t="s">
        <v>84</v>
      </c>
    </row>
    <row r="283" s="13" customFormat="1">
      <c r="A283" s="13"/>
      <c r="B283" s="233"/>
      <c r="C283" s="234"/>
      <c r="D283" s="235" t="s">
        <v>194</v>
      </c>
      <c r="E283" s="236" t="s">
        <v>19</v>
      </c>
      <c r="F283" s="237" t="s">
        <v>3917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194</v>
      </c>
      <c r="AU283" s="243" t="s">
        <v>84</v>
      </c>
      <c r="AV283" s="13" t="s">
        <v>82</v>
      </c>
      <c r="AW283" s="13" t="s">
        <v>36</v>
      </c>
      <c r="AX283" s="13" t="s">
        <v>75</v>
      </c>
      <c r="AY283" s="243" t="s">
        <v>183</v>
      </c>
    </row>
    <row r="284" s="13" customFormat="1">
      <c r="A284" s="13"/>
      <c r="B284" s="233"/>
      <c r="C284" s="234"/>
      <c r="D284" s="235" t="s">
        <v>194</v>
      </c>
      <c r="E284" s="236" t="s">
        <v>19</v>
      </c>
      <c r="F284" s="237" t="s">
        <v>3918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194</v>
      </c>
      <c r="AU284" s="243" t="s">
        <v>84</v>
      </c>
      <c r="AV284" s="13" t="s">
        <v>82</v>
      </c>
      <c r="AW284" s="13" t="s">
        <v>36</v>
      </c>
      <c r="AX284" s="13" t="s">
        <v>75</v>
      </c>
      <c r="AY284" s="243" t="s">
        <v>183</v>
      </c>
    </row>
    <row r="285" s="14" customFormat="1">
      <c r="A285" s="14"/>
      <c r="B285" s="244"/>
      <c r="C285" s="245"/>
      <c r="D285" s="235" t="s">
        <v>194</v>
      </c>
      <c r="E285" s="246" t="s">
        <v>19</v>
      </c>
      <c r="F285" s="247" t="s">
        <v>84</v>
      </c>
      <c r="G285" s="245"/>
      <c r="H285" s="248">
        <v>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194</v>
      </c>
      <c r="AU285" s="254" t="s">
        <v>84</v>
      </c>
      <c r="AV285" s="14" t="s">
        <v>84</v>
      </c>
      <c r="AW285" s="14" t="s">
        <v>36</v>
      </c>
      <c r="AX285" s="14" t="s">
        <v>82</v>
      </c>
      <c r="AY285" s="254" t="s">
        <v>183</v>
      </c>
    </row>
    <row r="286" s="2" customFormat="1" ht="16.5" customHeight="1">
      <c r="A286" s="40"/>
      <c r="B286" s="41"/>
      <c r="C286" s="215" t="s">
        <v>476</v>
      </c>
      <c r="D286" s="215" t="s">
        <v>185</v>
      </c>
      <c r="E286" s="216" t="s">
        <v>3919</v>
      </c>
      <c r="F286" s="217" t="s">
        <v>3920</v>
      </c>
      <c r="G286" s="218" t="s">
        <v>188</v>
      </c>
      <c r="H286" s="219">
        <v>10</v>
      </c>
      <c r="I286" s="220"/>
      <c r="J286" s="221">
        <f>ROUND(I286*H286,2)</f>
        <v>0</v>
      </c>
      <c r="K286" s="217" t="s">
        <v>189</v>
      </c>
      <c r="L286" s="46"/>
      <c r="M286" s="222" t="s">
        <v>19</v>
      </c>
      <c r="N286" s="223" t="s">
        <v>46</v>
      </c>
      <c r="O286" s="86"/>
      <c r="P286" s="224">
        <f>O286*H286</f>
        <v>0</v>
      </c>
      <c r="Q286" s="224">
        <v>0.0015</v>
      </c>
      <c r="R286" s="224">
        <f>Q286*H286</f>
        <v>0.014999999999999999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277</v>
      </c>
      <c r="AT286" s="226" t="s">
        <v>185</v>
      </c>
      <c r="AU286" s="226" t="s">
        <v>84</v>
      </c>
      <c r="AY286" s="19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277</v>
      </c>
      <c r="BM286" s="226" t="s">
        <v>3921</v>
      </c>
    </row>
    <row r="287" s="2" customFormat="1">
      <c r="A287" s="40"/>
      <c r="B287" s="41"/>
      <c r="C287" s="42"/>
      <c r="D287" s="228" t="s">
        <v>192</v>
      </c>
      <c r="E287" s="42"/>
      <c r="F287" s="229" t="s">
        <v>3922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192</v>
      </c>
      <c r="AU287" s="19" t="s">
        <v>84</v>
      </c>
    </row>
    <row r="288" s="13" customFormat="1">
      <c r="A288" s="13"/>
      <c r="B288" s="233"/>
      <c r="C288" s="234"/>
      <c r="D288" s="235" t="s">
        <v>194</v>
      </c>
      <c r="E288" s="236" t="s">
        <v>19</v>
      </c>
      <c r="F288" s="237" t="s">
        <v>3923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194</v>
      </c>
      <c r="AU288" s="243" t="s">
        <v>84</v>
      </c>
      <c r="AV288" s="13" t="s">
        <v>82</v>
      </c>
      <c r="AW288" s="13" t="s">
        <v>36</v>
      </c>
      <c r="AX288" s="13" t="s">
        <v>75</v>
      </c>
      <c r="AY288" s="243" t="s">
        <v>183</v>
      </c>
    </row>
    <row r="289" s="14" customFormat="1">
      <c r="A289" s="14"/>
      <c r="B289" s="244"/>
      <c r="C289" s="245"/>
      <c r="D289" s="235" t="s">
        <v>194</v>
      </c>
      <c r="E289" s="246" t="s">
        <v>19</v>
      </c>
      <c r="F289" s="247" t="s">
        <v>239</v>
      </c>
      <c r="G289" s="245"/>
      <c r="H289" s="248">
        <v>10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194</v>
      </c>
      <c r="AU289" s="254" t="s">
        <v>84</v>
      </c>
      <c r="AV289" s="14" t="s">
        <v>84</v>
      </c>
      <c r="AW289" s="14" t="s">
        <v>36</v>
      </c>
      <c r="AX289" s="14" t="s">
        <v>82</v>
      </c>
      <c r="AY289" s="254" t="s">
        <v>183</v>
      </c>
    </row>
    <row r="290" s="2" customFormat="1" ht="16.5" customHeight="1">
      <c r="A290" s="40"/>
      <c r="B290" s="41"/>
      <c r="C290" s="215" t="s">
        <v>563</v>
      </c>
      <c r="D290" s="215" t="s">
        <v>185</v>
      </c>
      <c r="E290" s="216" t="s">
        <v>3924</v>
      </c>
      <c r="F290" s="217" t="s">
        <v>3925</v>
      </c>
      <c r="G290" s="218" t="s">
        <v>188</v>
      </c>
      <c r="H290" s="219">
        <v>2</v>
      </c>
      <c r="I290" s="220"/>
      <c r="J290" s="221">
        <f>ROUND(I290*H290,2)</f>
        <v>0</v>
      </c>
      <c r="K290" s="217" t="s">
        <v>189</v>
      </c>
      <c r="L290" s="46"/>
      <c r="M290" s="222" t="s">
        <v>19</v>
      </c>
      <c r="N290" s="223" t="s">
        <v>46</v>
      </c>
      <c r="O290" s="86"/>
      <c r="P290" s="224">
        <f>O290*H290</f>
        <v>0</v>
      </c>
      <c r="Q290" s="224">
        <v>0.00028499999999999999</v>
      </c>
      <c r="R290" s="224">
        <f>Q290*H290</f>
        <v>0.00056999999999999998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277</v>
      </c>
      <c r="AT290" s="226" t="s">
        <v>185</v>
      </c>
      <c r="AU290" s="226" t="s">
        <v>84</v>
      </c>
      <c r="AY290" s="19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277</v>
      </c>
      <c r="BM290" s="226" t="s">
        <v>3926</v>
      </c>
    </row>
    <row r="291" s="2" customFormat="1">
      <c r="A291" s="40"/>
      <c r="B291" s="41"/>
      <c r="C291" s="42"/>
      <c r="D291" s="228" t="s">
        <v>192</v>
      </c>
      <c r="E291" s="42"/>
      <c r="F291" s="229" t="s">
        <v>3927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192</v>
      </c>
      <c r="AU291" s="19" t="s">
        <v>84</v>
      </c>
    </row>
    <row r="292" s="13" customFormat="1">
      <c r="A292" s="13"/>
      <c r="B292" s="233"/>
      <c r="C292" s="234"/>
      <c r="D292" s="235" t="s">
        <v>194</v>
      </c>
      <c r="E292" s="236" t="s">
        <v>19</v>
      </c>
      <c r="F292" s="237" t="s">
        <v>3928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194</v>
      </c>
      <c r="AU292" s="243" t="s">
        <v>84</v>
      </c>
      <c r="AV292" s="13" t="s">
        <v>82</v>
      </c>
      <c r="AW292" s="13" t="s">
        <v>36</v>
      </c>
      <c r="AX292" s="13" t="s">
        <v>75</v>
      </c>
      <c r="AY292" s="243" t="s">
        <v>183</v>
      </c>
    </row>
    <row r="293" s="14" customFormat="1">
      <c r="A293" s="14"/>
      <c r="B293" s="244"/>
      <c r="C293" s="245"/>
      <c r="D293" s="235" t="s">
        <v>194</v>
      </c>
      <c r="E293" s="246" t="s">
        <v>19</v>
      </c>
      <c r="F293" s="247" t="s">
        <v>84</v>
      </c>
      <c r="G293" s="245"/>
      <c r="H293" s="248">
        <v>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194</v>
      </c>
      <c r="AU293" s="254" t="s">
        <v>84</v>
      </c>
      <c r="AV293" s="14" t="s">
        <v>84</v>
      </c>
      <c r="AW293" s="14" t="s">
        <v>36</v>
      </c>
      <c r="AX293" s="14" t="s">
        <v>82</v>
      </c>
      <c r="AY293" s="254" t="s">
        <v>183</v>
      </c>
    </row>
    <row r="294" s="2" customFormat="1" ht="16.5" customHeight="1">
      <c r="A294" s="40"/>
      <c r="B294" s="41"/>
      <c r="C294" s="215" t="s">
        <v>481</v>
      </c>
      <c r="D294" s="215" t="s">
        <v>185</v>
      </c>
      <c r="E294" s="216" t="s">
        <v>3929</v>
      </c>
      <c r="F294" s="217" t="s">
        <v>3930</v>
      </c>
      <c r="G294" s="218" t="s">
        <v>188</v>
      </c>
      <c r="H294" s="219">
        <v>4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0.00017000000000000001</v>
      </c>
      <c r="R294" s="224">
        <f>Q294*H294</f>
        <v>0.00068000000000000005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277</v>
      </c>
      <c r="AT294" s="226" t="s">
        <v>185</v>
      </c>
      <c r="AU294" s="226" t="s">
        <v>84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277</v>
      </c>
      <c r="BM294" s="226" t="s">
        <v>3931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3932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84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3933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194</v>
      </c>
      <c r="AU296" s="243" t="s">
        <v>84</v>
      </c>
      <c r="AV296" s="13" t="s">
        <v>82</v>
      </c>
      <c r="AW296" s="13" t="s">
        <v>36</v>
      </c>
      <c r="AX296" s="13" t="s">
        <v>75</v>
      </c>
      <c r="AY296" s="243" t="s">
        <v>183</v>
      </c>
    </row>
    <row r="297" s="14" customFormat="1">
      <c r="A297" s="14"/>
      <c r="B297" s="244"/>
      <c r="C297" s="245"/>
      <c r="D297" s="235" t="s">
        <v>194</v>
      </c>
      <c r="E297" s="246" t="s">
        <v>19</v>
      </c>
      <c r="F297" s="247" t="s">
        <v>190</v>
      </c>
      <c r="G297" s="245"/>
      <c r="H297" s="248">
        <v>4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194</v>
      </c>
      <c r="AU297" s="254" t="s">
        <v>84</v>
      </c>
      <c r="AV297" s="14" t="s">
        <v>84</v>
      </c>
      <c r="AW297" s="14" t="s">
        <v>36</v>
      </c>
      <c r="AX297" s="14" t="s">
        <v>82</v>
      </c>
      <c r="AY297" s="254" t="s">
        <v>183</v>
      </c>
    </row>
    <row r="298" s="2" customFormat="1" ht="16.5" customHeight="1">
      <c r="A298" s="40"/>
      <c r="B298" s="41"/>
      <c r="C298" s="215" t="s">
        <v>570</v>
      </c>
      <c r="D298" s="215" t="s">
        <v>185</v>
      </c>
      <c r="E298" s="216" t="s">
        <v>3934</v>
      </c>
      <c r="F298" s="217" t="s">
        <v>3935</v>
      </c>
      <c r="G298" s="218" t="s">
        <v>188</v>
      </c>
      <c r="H298" s="219">
        <v>1</v>
      </c>
      <c r="I298" s="220"/>
      <c r="J298" s="221">
        <f>ROUND(I298*H298,2)</f>
        <v>0</v>
      </c>
      <c r="K298" s="217" t="s">
        <v>189</v>
      </c>
      <c r="L298" s="46"/>
      <c r="M298" s="222" t="s">
        <v>19</v>
      </c>
      <c r="N298" s="223" t="s">
        <v>46</v>
      </c>
      <c r="O298" s="86"/>
      <c r="P298" s="224">
        <f>O298*H298</f>
        <v>0</v>
      </c>
      <c r="Q298" s="224">
        <v>8.0000000000000007E-05</v>
      </c>
      <c r="R298" s="224">
        <f>Q298*H298</f>
        <v>8.0000000000000007E-05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277</v>
      </c>
      <c r="AT298" s="226" t="s">
        <v>185</v>
      </c>
      <c r="AU298" s="226" t="s">
        <v>84</v>
      </c>
      <c r="AY298" s="19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82</v>
      </c>
      <c r="BK298" s="227">
        <f>ROUND(I298*H298,2)</f>
        <v>0</v>
      </c>
      <c r="BL298" s="19" t="s">
        <v>277</v>
      </c>
      <c r="BM298" s="226" t="s">
        <v>3936</v>
      </c>
    </row>
    <row r="299" s="2" customFormat="1">
      <c r="A299" s="40"/>
      <c r="B299" s="41"/>
      <c r="C299" s="42"/>
      <c r="D299" s="228" t="s">
        <v>192</v>
      </c>
      <c r="E299" s="42"/>
      <c r="F299" s="229" t="s">
        <v>3937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192</v>
      </c>
      <c r="AU299" s="19" t="s">
        <v>84</v>
      </c>
    </row>
    <row r="300" s="13" customFormat="1">
      <c r="A300" s="13"/>
      <c r="B300" s="233"/>
      <c r="C300" s="234"/>
      <c r="D300" s="235" t="s">
        <v>194</v>
      </c>
      <c r="E300" s="236" t="s">
        <v>19</v>
      </c>
      <c r="F300" s="237" t="s">
        <v>3938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194</v>
      </c>
      <c r="AU300" s="243" t="s">
        <v>84</v>
      </c>
      <c r="AV300" s="13" t="s">
        <v>82</v>
      </c>
      <c r="AW300" s="13" t="s">
        <v>36</v>
      </c>
      <c r="AX300" s="13" t="s">
        <v>75</v>
      </c>
      <c r="AY300" s="243" t="s">
        <v>183</v>
      </c>
    </row>
    <row r="301" s="14" customFormat="1">
      <c r="A301" s="14"/>
      <c r="B301" s="244"/>
      <c r="C301" s="245"/>
      <c r="D301" s="235" t="s">
        <v>194</v>
      </c>
      <c r="E301" s="246" t="s">
        <v>19</v>
      </c>
      <c r="F301" s="247" t="s">
        <v>82</v>
      </c>
      <c r="G301" s="245"/>
      <c r="H301" s="248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194</v>
      </c>
      <c r="AU301" s="254" t="s">
        <v>84</v>
      </c>
      <c r="AV301" s="14" t="s">
        <v>84</v>
      </c>
      <c r="AW301" s="14" t="s">
        <v>36</v>
      </c>
      <c r="AX301" s="14" t="s">
        <v>82</v>
      </c>
      <c r="AY301" s="254" t="s">
        <v>183</v>
      </c>
    </row>
    <row r="302" s="2" customFormat="1" ht="16.5" customHeight="1">
      <c r="A302" s="40"/>
      <c r="B302" s="41"/>
      <c r="C302" s="215" t="s">
        <v>486</v>
      </c>
      <c r="D302" s="215" t="s">
        <v>185</v>
      </c>
      <c r="E302" s="216" t="s">
        <v>3939</v>
      </c>
      <c r="F302" s="217" t="s">
        <v>3940</v>
      </c>
      <c r="G302" s="218" t="s">
        <v>188</v>
      </c>
      <c r="H302" s="219">
        <v>1</v>
      </c>
      <c r="I302" s="220"/>
      <c r="J302" s="221">
        <f>ROUND(I302*H302,2)</f>
        <v>0</v>
      </c>
      <c r="K302" s="217" t="s">
        <v>189</v>
      </c>
      <c r="L302" s="46"/>
      <c r="M302" s="222" t="s">
        <v>19</v>
      </c>
      <c r="N302" s="223" t="s">
        <v>46</v>
      </c>
      <c r="O302" s="86"/>
      <c r="P302" s="224">
        <f>O302*H302</f>
        <v>0</v>
      </c>
      <c r="Q302" s="224">
        <v>0.00014999999999999999</v>
      </c>
      <c r="R302" s="224">
        <f>Q302*H302</f>
        <v>0.00014999999999999999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277</v>
      </c>
      <c r="AT302" s="226" t="s">
        <v>185</v>
      </c>
      <c r="AU302" s="226" t="s">
        <v>84</v>
      </c>
      <c r="AY302" s="19" t="s">
        <v>183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82</v>
      </c>
      <c r="BK302" s="227">
        <f>ROUND(I302*H302,2)</f>
        <v>0</v>
      </c>
      <c r="BL302" s="19" t="s">
        <v>277</v>
      </c>
      <c r="BM302" s="226" t="s">
        <v>3941</v>
      </c>
    </row>
    <row r="303" s="2" customFormat="1">
      <c r="A303" s="40"/>
      <c r="B303" s="41"/>
      <c r="C303" s="42"/>
      <c r="D303" s="228" t="s">
        <v>192</v>
      </c>
      <c r="E303" s="42"/>
      <c r="F303" s="229" t="s">
        <v>3942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192</v>
      </c>
      <c r="AU303" s="19" t="s">
        <v>84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3943</v>
      </c>
      <c r="G304" s="234"/>
      <c r="H304" s="236" t="s">
        <v>19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194</v>
      </c>
      <c r="AU304" s="243" t="s">
        <v>84</v>
      </c>
      <c r="AV304" s="13" t="s">
        <v>82</v>
      </c>
      <c r="AW304" s="13" t="s">
        <v>36</v>
      </c>
      <c r="AX304" s="13" t="s">
        <v>75</v>
      </c>
      <c r="AY304" s="243" t="s">
        <v>183</v>
      </c>
    </row>
    <row r="305" s="14" customFormat="1">
      <c r="A305" s="14"/>
      <c r="B305" s="244"/>
      <c r="C305" s="245"/>
      <c r="D305" s="235" t="s">
        <v>194</v>
      </c>
      <c r="E305" s="246" t="s">
        <v>19</v>
      </c>
      <c r="F305" s="247" t="s">
        <v>82</v>
      </c>
      <c r="G305" s="245"/>
      <c r="H305" s="248">
        <v>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194</v>
      </c>
      <c r="AU305" s="254" t="s">
        <v>84</v>
      </c>
      <c r="AV305" s="14" t="s">
        <v>84</v>
      </c>
      <c r="AW305" s="14" t="s">
        <v>36</v>
      </c>
      <c r="AX305" s="14" t="s">
        <v>82</v>
      </c>
      <c r="AY305" s="254" t="s">
        <v>183</v>
      </c>
    </row>
    <row r="306" s="2" customFormat="1" ht="16.5" customHeight="1">
      <c r="A306" s="40"/>
      <c r="B306" s="41"/>
      <c r="C306" s="215" t="s">
        <v>582</v>
      </c>
      <c r="D306" s="215" t="s">
        <v>185</v>
      </c>
      <c r="E306" s="216" t="s">
        <v>3944</v>
      </c>
      <c r="F306" s="217" t="s">
        <v>3945</v>
      </c>
      <c r="G306" s="218" t="s">
        <v>438</v>
      </c>
      <c r="H306" s="219">
        <v>79</v>
      </c>
      <c r="I306" s="220"/>
      <c r="J306" s="221">
        <f>ROUND(I306*H306,2)</f>
        <v>0</v>
      </c>
      <c r="K306" s="217" t="s">
        <v>189</v>
      </c>
      <c r="L306" s="46"/>
      <c r="M306" s="222" t="s">
        <v>19</v>
      </c>
      <c r="N306" s="223" t="s">
        <v>46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277</v>
      </c>
      <c r="AT306" s="226" t="s">
        <v>185</v>
      </c>
      <c r="AU306" s="226" t="s">
        <v>84</v>
      </c>
      <c r="AY306" s="19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277</v>
      </c>
      <c r="BM306" s="226" t="s">
        <v>3946</v>
      </c>
    </row>
    <row r="307" s="2" customFormat="1">
      <c r="A307" s="40"/>
      <c r="B307" s="41"/>
      <c r="C307" s="42"/>
      <c r="D307" s="228" t="s">
        <v>192</v>
      </c>
      <c r="E307" s="42"/>
      <c r="F307" s="229" t="s">
        <v>3947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192</v>
      </c>
      <c r="AU307" s="19" t="s">
        <v>84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3948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194</v>
      </c>
      <c r="AU308" s="243" t="s">
        <v>84</v>
      </c>
      <c r="AV308" s="13" t="s">
        <v>82</v>
      </c>
      <c r="AW308" s="13" t="s">
        <v>36</v>
      </c>
      <c r="AX308" s="13" t="s">
        <v>75</v>
      </c>
      <c r="AY308" s="243" t="s">
        <v>183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3842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194</v>
      </c>
      <c r="AU309" s="243" t="s">
        <v>84</v>
      </c>
      <c r="AV309" s="13" t="s">
        <v>82</v>
      </c>
      <c r="AW309" s="13" t="s">
        <v>36</v>
      </c>
      <c r="AX309" s="13" t="s">
        <v>75</v>
      </c>
      <c r="AY309" s="243" t="s">
        <v>183</v>
      </c>
    </row>
    <row r="310" s="14" customFormat="1">
      <c r="A310" s="14"/>
      <c r="B310" s="244"/>
      <c r="C310" s="245"/>
      <c r="D310" s="235" t="s">
        <v>194</v>
      </c>
      <c r="E310" s="246" t="s">
        <v>19</v>
      </c>
      <c r="F310" s="247" t="s">
        <v>430</v>
      </c>
      <c r="G310" s="245"/>
      <c r="H310" s="248">
        <v>29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194</v>
      </c>
      <c r="AU310" s="254" t="s">
        <v>84</v>
      </c>
      <c r="AV310" s="14" t="s">
        <v>84</v>
      </c>
      <c r="AW310" s="14" t="s">
        <v>36</v>
      </c>
      <c r="AX310" s="14" t="s">
        <v>75</v>
      </c>
      <c r="AY310" s="254" t="s">
        <v>183</v>
      </c>
    </row>
    <row r="311" s="13" customFormat="1">
      <c r="A311" s="13"/>
      <c r="B311" s="233"/>
      <c r="C311" s="234"/>
      <c r="D311" s="235" t="s">
        <v>194</v>
      </c>
      <c r="E311" s="236" t="s">
        <v>19</v>
      </c>
      <c r="F311" s="237" t="s">
        <v>3847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194</v>
      </c>
      <c r="AU311" s="243" t="s">
        <v>84</v>
      </c>
      <c r="AV311" s="13" t="s">
        <v>82</v>
      </c>
      <c r="AW311" s="13" t="s">
        <v>36</v>
      </c>
      <c r="AX311" s="13" t="s">
        <v>75</v>
      </c>
      <c r="AY311" s="243" t="s">
        <v>183</v>
      </c>
    </row>
    <row r="312" s="14" customFormat="1">
      <c r="A312" s="14"/>
      <c r="B312" s="244"/>
      <c r="C312" s="245"/>
      <c r="D312" s="235" t="s">
        <v>194</v>
      </c>
      <c r="E312" s="246" t="s">
        <v>19</v>
      </c>
      <c r="F312" s="247" t="s">
        <v>259</v>
      </c>
      <c r="G312" s="245"/>
      <c r="H312" s="248">
        <v>13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194</v>
      </c>
      <c r="AU312" s="254" t="s">
        <v>84</v>
      </c>
      <c r="AV312" s="14" t="s">
        <v>84</v>
      </c>
      <c r="AW312" s="14" t="s">
        <v>36</v>
      </c>
      <c r="AX312" s="14" t="s">
        <v>75</v>
      </c>
      <c r="AY312" s="254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3949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194</v>
      </c>
      <c r="AU313" s="243" t="s">
        <v>84</v>
      </c>
      <c r="AV313" s="13" t="s">
        <v>82</v>
      </c>
      <c r="AW313" s="13" t="s">
        <v>36</v>
      </c>
      <c r="AX313" s="13" t="s">
        <v>75</v>
      </c>
      <c r="AY313" s="243" t="s">
        <v>183</v>
      </c>
    </row>
    <row r="314" s="14" customFormat="1">
      <c r="A314" s="14"/>
      <c r="B314" s="244"/>
      <c r="C314" s="245"/>
      <c r="D314" s="235" t="s">
        <v>194</v>
      </c>
      <c r="E314" s="246" t="s">
        <v>19</v>
      </c>
      <c r="F314" s="247" t="s">
        <v>226</v>
      </c>
      <c r="G314" s="245"/>
      <c r="H314" s="248">
        <v>8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194</v>
      </c>
      <c r="AU314" s="254" t="s">
        <v>84</v>
      </c>
      <c r="AV314" s="14" t="s">
        <v>84</v>
      </c>
      <c r="AW314" s="14" t="s">
        <v>36</v>
      </c>
      <c r="AX314" s="14" t="s">
        <v>75</v>
      </c>
      <c r="AY314" s="254" t="s">
        <v>183</v>
      </c>
    </row>
    <row r="315" s="13" customFormat="1">
      <c r="A315" s="13"/>
      <c r="B315" s="233"/>
      <c r="C315" s="234"/>
      <c r="D315" s="235" t="s">
        <v>194</v>
      </c>
      <c r="E315" s="236" t="s">
        <v>19</v>
      </c>
      <c r="F315" s="237" t="s">
        <v>3950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194</v>
      </c>
      <c r="AU315" s="243" t="s">
        <v>84</v>
      </c>
      <c r="AV315" s="13" t="s">
        <v>82</v>
      </c>
      <c r="AW315" s="13" t="s">
        <v>36</v>
      </c>
      <c r="AX315" s="13" t="s">
        <v>75</v>
      </c>
      <c r="AY315" s="243" t="s">
        <v>183</v>
      </c>
    </row>
    <row r="316" s="14" customFormat="1">
      <c r="A316" s="14"/>
      <c r="B316" s="244"/>
      <c r="C316" s="245"/>
      <c r="D316" s="235" t="s">
        <v>194</v>
      </c>
      <c r="E316" s="246" t="s">
        <v>19</v>
      </c>
      <c r="F316" s="247" t="s">
        <v>277</v>
      </c>
      <c r="G316" s="245"/>
      <c r="H316" s="248">
        <v>16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194</v>
      </c>
      <c r="AU316" s="254" t="s">
        <v>84</v>
      </c>
      <c r="AV316" s="14" t="s">
        <v>84</v>
      </c>
      <c r="AW316" s="14" t="s">
        <v>36</v>
      </c>
      <c r="AX316" s="14" t="s">
        <v>75</v>
      </c>
      <c r="AY316" s="254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3951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194</v>
      </c>
      <c r="AU317" s="243" t="s">
        <v>84</v>
      </c>
      <c r="AV317" s="13" t="s">
        <v>82</v>
      </c>
      <c r="AW317" s="13" t="s">
        <v>36</v>
      </c>
      <c r="AX317" s="13" t="s">
        <v>75</v>
      </c>
      <c r="AY317" s="243" t="s">
        <v>183</v>
      </c>
    </row>
    <row r="318" s="14" customFormat="1">
      <c r="A318" s="14"/>
      <c r="B318" s="244"/>
      <c r="C318" s="245"/>
      <c r="D318" s="235" t="s">
        <v>194</v>
      </c>
      <c r="E318" s="246" t="s">
        <v>19</v>
      </c>
      <c r="F318" s="247" t="s">
        <v>259</v>
      </c>
      <c r="G318" s="245"/>
      <c r="H318" s="248">
        <v>13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194</v>
      </c>
      <c r="AU318" s="254" t="s">
        <v>84</v>
      </c>
      <c r="AV318" s="14" t="s">
        <v>84</v>
      </c>
      <c r="AW318" s="14" t="s">
        <v>36</v>
      </c>
      <c r="AX318" s="14" t="s">
        <v>75</v>
      </c>
      <c r="AY318" s="254" t="s">
        <v>183</v>
      </c>
    </row>
    <row r="319" s="15" customFormat="1">
      <c r="A319" s="15"/>
      <c r="B319" s="259"/>
      <c r="C319" s="260"/>
      <c r="D319" s="235" t="s">
        <v>194</v>
      </c>
      <c r="E319" s="261" t="s">
        <v>19</v>
      </c>
      <c r="F319" s="262" t="s">
        <v>320</v>
      </c>
      <c r="G319" s="260"/>
      <c r="H319" s="263">
        <v>79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194</v>
      </c>
      <c r="AU319" s="269" t="s">
        <v>84</v>
      </c>
      <c r="AV319" s="15" t="s">
        <v>190</v>
      </c>
      <c r="AW319" s="15" t="s">
        <v>36</v>
      </c>
      <c r="AX319" s="15" t="s">
        <v>82</v>
      </c>
      <c r="AY319" s="269" t="s">
        <v>183</v>
      </c>
    </row>
    <row r="320" s="2" customFormat="1" ht="16.5" customHeight="1">
      <c r="A320" s="40"/>
      <c r="B320" s="41"/>
      <c r="C320" s="215" t="s">
        <v>492</v>
      </c>
      <c r="D320" s="215" t="s">
        <v>185</v>
      </c>
      <c r="E320" s="216" t="s">
        <v>3952</v>
      </c>
      <c r="F320" s="217" t="s">
        <v>3953</v>
      </c>
      <c r="G320" s="218" t="s">
        <v>438</v>
      </c>
      <c r="H320" s="219">
        <v>26</v>
      </c>
      <c r="I320" s="220"/>
      <c r="J320" s="221">
        <f>ROUND(I320*H320,2)</f>
        <v>0</v>
      </c>
      <c r="K320" s="217" t="s">
        <v>189</v>
      </c>
      <c r="L320" s="46"/>
      <c r="M320" s="222" t="s">
        <v>19</v>
      </c>
      <c r="N320" s="223" t="s">
        <v>46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277</v>
      </c>
      <c r="AT320" s="226" t="s">
        <v>185</v>
      </c>
      <c r="AU320" s="226" t="s">
        <v>84</v>
      </c>
      <c r="AY320" s="19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82</v>
      </c>
      <c r="BK320" s="227">
        <f>ROUND(I320*H320,2)</f>
        <v>0</v>
      </c>
      <c r="BL320" s="19" t="s">
        <v>277</v>
      </c>
      <c r="BM320" s="226" t="s">
        <v>3954</v>
      </c>
    </row>
    <row r="321" s="2" customFormat="1">
      <c r="A321" s="40"/>
      <c r="B321" s="41"/>
      <c r="C321" s="42"/>
      <c r="D321" s="228" t="s">
        <v>192</v>
      </c>
      <c r="E321" s="42"/>
      <c r="F321" s="229" t="s">
        <v>3955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192</v>
      </c>
      <c r="AU321" s="19" t="s">
        <v>84</v>
      </c>
    </row>
    <row r="322" s="13" customFormat="1">
      <c r="A322" s="13"/>
      <c r="B322" s="233"/>
      <c r="C322" s="234"/>
      <c r="D322" s="235" t="s">
        <v>194</v>
      </c>
      <c r="E322" s="236" t="s">
        <v>19</v>
      </c>
      <c r="F322" s="237" t="s">
        <v>3948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194</v>
      </c>
      <c r="AU322" s="243" t="s">
        <v>84</v>
      </c>
      <c r="AV322" s="13" t="s">
        <v>82</v>
      </c>
      <c r="AW322" s="13" t="s">
        <v>36</v>
      </c>
      <c r="AX322" s="13" t="s">
        <v>75</v>
      </c>
      <c r="AY322" s="243" t="s">
        <v>183</v>
      </c>
    </row>
    <row r="323" s="13" customFormat="1">
      <c r="A323" s="13"/>
      <c r="B323" s="233"/>
      <c r="C323" s="234"/>
      <c r="D323" s="235" t="s">
        <v>194</v>
      </c>
      <c r="E323" s="236" t="s">
        <v>19</v>
      </c>
      <c r="F323" s="237" t="s">
        <v>3852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194</v>
      </c>
      <c r="AU323" s="243" t="s">
        <v>84</v>
      </c>
      <c r="AV323" s="13" t="s">
        <v>82</v>
      </c>
      <c r="AW323" s="13" t="s">
        <v>36</v>
      </c>
      <c r="AX323" s="13" t="s">
        <v>75</v>
      </c>
      <c r="AY323" s="243" t="s">
        <v>183</v>
      </c>
    </row>
    <row r="324" s="14" customFormat="1">
      <c r="A324" s="14"/>
      <c r="B324" s="244"/>
      <c r="C324" s="245"/>
      <c r="D324" s="235" t="s">
        <v>194</v>
      </c>
      <c r="E324" s="246" t="s">
        <v>19</v>
      </c>
      <c r="F324" s="247" t="s">
        <v>355</v>
      </c>
      <c r="G324" s="245"/>
      <c r="H324" s="248">
        <v>26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194</v>
      </c>
      <c r="AU324" s="254" t="s">
        <v>84</v>
      </c>
      <c r="AV324" s="14" t="s">
        <v>84</v>
      </c>
      <c r="AW324" s="14" t="s">
        <v>36</v>
      </c>
      <c r="AX324" s="14" t="s">
        <v>82</v>
      </c>
      <c r="AY324" s="254" t="s">
        <v>183</v>
      </c>
    </row>
    <row r="325" s="2" customFormat="1" ht="24.15" customHeight="1">
      <c r="A325" s="40"/>
      <c r="B325" s="41"/>
      <c r="C325" s="215" t="s">
        <v>592</v>
      </c>
      <c r="D325" s="215" t="s">
        <v>185</v>
      </c>
      <c r="E325" s="216" t="s">
        <v>3956</v>
      </c>
      <c r="F325" s="217" t="s">
        <v>3957</v>
      </c>
      <c r="G325" s="218" t="s">
        <v>256</v>
      </c>
      <c r="H325" s="219">
        <v>0.52700000000000002</v>
      </c>
      <c r="I325" s="220"/>
      <c r="J325" s="221">
        <f>ROUND(I325*H325,2)</f>
        <v>0</v>
      </c>
      <c r="K325" s="217" t="s">
        <v>189</v>
      </c>
      <c r="L325" s="46"/>
      <c r="M325" s="222" t="s">
        <v>19</v>
      </c>
      <c r="N325" s="223" t="s">
        <v>46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277</v>
      </c>
      <c r="AT325" s="226" t="s">
        <v>185</v>
      </c>
      <c r="AU325" s="226" t="s">
        <v>84</v>
      </c>
      <c r="AY325" s="19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277</v>
      </c>
      <c r="BM325" s="226" t="s">
        <v>3958</v>
      </c>
    </row>
    <row r="326" s="2" customFormat="1">
      <c r="A326" s="40"/>
      <c r="B326" s="41"/>
      <c r="C326" s="42"/>
      <c r="D326" s="228" t="s">
        <v>192</v>
      </c>
      <c r="E326" s="42"/>
      <c r="F326" s="229" t="s">
        <v>3959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192</v>
      </c>
      <c r="AU326" s="19" t="s">
        <v>84</v>
      </c>
    </row>
    <row r="327" s="12" customFormat="1" ht="22.8" customHeight="1">
      <c r="A327" s="12"/>
      <c r="B327" s="199"/>
      <c r="C327" s="200"/>
      <c r="D327" s="201" t="s">
        <v>74</v>
      </c>
      <c r="E327" s="213" t="s">
        <v>3960</v>
      </c>
      <c r="F327" s="213" t="s">
        <v>3961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SUM(P328:P518)</f>
        <v>0</v>
      </c>
      <c r="Q327" s="207"/>
      <c r="R327" s="208">
        <f>SUM(R328:R518)</f>
        <v>0.98478955810000013</v>
      </c>
      <c r="S327" s="207"/>
      <c r="T327" s="209">
        <f>SUM(T328:T518)</f>
        <v>0.0018400000000000001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84</v>
      </c>
      <c r="AT327" s="211" t="s">
        <v>74</v>
      </c>
      <c r="AU327" s="211" t="s">
        <v>82</v>
      </c>
      <c r="AY327" s="210" t="s">
        <v>183</v>
      </c>
      <c r="BK327" s="212">
        <f>SUM(BK328:BK518)</f>
        <v>0</v>
      </c>
    </row>
    <row r="328" s="2" customFormat="1" ht="16.5" customHeight="1">
      <c r="A328" s="40"/>
      <c r="B328" s="41"/>
      <c r="C328" s="215" t="s">
        <v>496</v>
      </c>
      <c r="D328" s="215" t="s">
        <v>185</v>
      </c>
      <c r="E328" s="216" t="s">
        <v>3962</v>
      </c>
      <c r="F328" s="217" t="s">
        <v>3963</v>
      </c>
      <c r="G328" s="218" t="s">
        <v>438</v>
      </c>
      <c r="H328" s="219">
        <v>90</v>
      </c>
      <c r="I328" s="220"/>
      <c r="J328" s="221">
        <f>ROUND(I328*H328,2)</f>
        <v>0</v>
      </c>
      <c r="K328" s="217" t="s">
        <v>189</v>
      </c>
      <c r="L328" s="46"/>
      <c r="M328" s="222" t="s">
        <v>19</v>
      </c>
      <c r="N328" s="223" t="s">
        <v>46</v>
      </c>
      <c r="O328" s="86"/>
      <c r="P328" s="224">
        <f>O328*H328</f>
        <v>0</v>
      </c>
      <c r="Q328" s="224">
        <v>0.0045059940000000001</v>
      </c>
      <c r="R328" s="224">
        <f>Q328*H328</f>
        <v>0.40553946000000002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277</v>
      </c>
      <c r="AT328" s="226" t="s">
        <v>185</v>
      </c>
      <c r="AU328" s="226" t="s">
        <v>84</v>
      </c>
      <c r="AY328" s="19" t="s">
        <v>183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82</v>
      </c>
      <c r="BK328" s="227">
        <f>ROUND(I328*H328,2)</f>
        <v>0</v>
      </c>
      <c r="BL328" s="19" t="s">
        <v>277</v>
      </c>
      <c r="BM328" s="226" t="s">
        <v>3964</v>
      </c>
    </row>
    <row r="329" s="2" customFormat="1">
      <c r="A329" s="40"/>
      <c r="B329" s="41"/>
      <c r="C329" s="42"/>
      <c r="D329" s="228" t="s">
        <v>192</v>
      </c>
      <c r="E329" s="42"/>
      <c r="F329" s="229" t="s">
        <v>3965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192</v>
      </c>
      <c r="AU329" s="19" t="s">
        <v>84</v>
      </c>
    </row>
    <row r="330" s="13" customFormat="1">
      <c r="A330" s="13"/>
      <c r="B330" s="233"/>
      <c r="C330" s="234"/>
      <c r="D330" s="235" t="s">
        <v>194</v>
      </c>
      <c r="E330" s="236" t="s">
        <v>19</v>
      </c>
      <c r="F330" s="237" t="s">
        <v>3966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194</v>
      </c>
      <c r="AU330" s="243" t="s">
        <v>84</v>
      </c>
      <c r="AV330" s="13" t="s">
        <v>82</v>
      </c>
      <c r="AW330" s="13" t="s">
        <v>36</v>
      </c>
      <c r="AX330" s="13" t="s">
        <v>75</v>
      </c>
      <c r="AY330" s="243" t="s">
        <v>183</v>
      </c>
    </row>
    <row r="331" s="13" customFormat="1">
      <c r="A331" s="13"/>
      <c r="B331" s="233"/>
      <c r="C331" s="234"/>
      <c r="D331" s="235" t="s">
        <v>194</v>
      </c>
      <c r="E331" s="236" t="s">
        <v>19</v>
      </c>
      <c r="F331" s="237" t="s">
        <v>3967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194</v>
      </c>
      <c r="AU331" s="243" t="s">
        <v>84</v>
      </c>
      <c r="AV331" s="13" t="s">
        <v>82</v>
      </c>
      <c r="AW331" s="13" t="s">
        <v>36</v>
      </c>
      <c r="AX331" s="13" t="s">
        <v>75</v>
      </c>
      <c r="AY331" s="243" t="s">
        <v>183</v>
      </c>
    </row>
    <row r="332" s="14" customFormat="1">
      <c r="A332" s="14"/>
      <c r="B332" s="244"/>
      <c r="C332" s="245"/>
      <c r="D332" s="235" t="s">
        <v>194</v>
      </c>
      <c r="E332" s="246" t="s">
        <v>19</v>
      </c>
      <c r="F332" s="247" t="s">
        <v>657</v>
      </c>
      <c r="G332" s="245"/>
      <c r="H332" s="248">
        <v>73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194</v>
      </c>
      <c r="AU332" s="254" t="s">
        <v>84</v>
      </c>
      <c r="AV332" s="14" t="s">
        <v>84</v>
      </c>
      <c r="AW332" s="14" t="s">
        <v>36</v>
      </c>
      <c r="AX332" s="14" t="s">
        <v>75</v>
      </c>
      <c r="AY332" s="254" t="s">
        <v>183</v>
      </c>
    </row>
    <row r="333" s="13" customFormat="1">
      <c r="A333" s="13"/>
      <c r="B333" s="233"/>
      <c r="C333" s="234"/>
      <c r="D333" s="235" t="s">
        <v>194</v>
      </c>
      <c r="E333" s="236" t="s">
        <v>19</v>
      </c>
      <c r="F333" s="237" t="s">
        <v>3968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194</v>
      </c>
      <c r="AU333" s="243" t="s">
        <v>84</v>
      </c>
      <c r="AV333" s="13" t="s">
        <v>82</v>
      </c>
      <c r="AW333" s="13" t="s">
        <v>36</v>
      </c>
      <c r="AX333" s="13" t="s">
        <v>75</v>
      </c>
      <c r="AY333" s="243" t="s">
        <v>183</v>
      </c>
    </row>
    <row r="334" s="13" customFormat="1">
      <c r="A334" s="13"/>
      <c r="B334" s="233"/>
      <c r="C334" s="234"/>
      <c r="D334" s="235" t="s">
        <v>194</v>
      </c>
      <c r="E334" s="236" t="s">
        <v>19</v>
      </c>
      <c r="F334" s="237" t="s">
        <v>3969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194</v>
      </c>
      <c r="AU334" s="243" t="s">
        <v>84</v>
      </c>
      <c r="AV334" s="13" t="s">
        <v>82</v>
      </c>
      <c r="AW334" s="13" t="s">
        <v>36</v>
      </c>
      <c r="AX334" s="13" t="s">
        <v>75</v>
      </c>
      <c r="AY334" s="243" t="s">
        <v>183</v>
      </c>
    </row>
    <row r="335" s="14" customFormat="1">
      <c r="A335" s="14"/>
      <c r="B335" s="244"/>
      <c r="C335" s="245"/>
      <c r="D335" s="235" t="s">
        <v>194</v>
      </c>
      <c r="E335" s="246" t="s">
        <v>19</v>
      </c>
      <c r="F335" s="247" t="s">
        <v>283</v>
      </c>
      <c r="G335" s="245"/>
      <c r="H335" s="248">
        <v>17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194</v>
      </c>
      <c r="AU335" s="254" t="s">
        <v>84</v>
      </c>
      <c r="AV335" s="14" t="s">
        <v>84</v>
      </c>
      <c r="AW335" s="14" t="s">
        <v>36</v>
      </c>
      <c r="AX335" s="14" t="s">
        <v>75</v>
      </c>
      <c r="AY335" s="254" t="s">
        <v>183</v>
      </c>
    </row>
    <row r="336" s="15" customFormat="1">
      <c r="A336" s="15"/>
      <c r="B336" s="259"/>
      <c r="C336" s="260"/>
      <c r="D336" s="235" t="s">
        <v>194</v>
      </c>
      <c r="E336" s="261" t="s">
        <v>19</v>
      </c>
      <c r="F336" s="262" t="s">
        <v>320</v>
      </c>
      <c r="G336" s="260"/>
      <c r="H336" s="263">
        <v>90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9" t="s">
        <v>194</v>
      </c>
      <c r="AU336" s="269" t="s">
        <v>84</v>
      </c>
      <c r="AV336" s="15" t="s">
        <v>190</v>
      </c>
      <c r="AW336" s="15" t="s">
        <v>36</v>
      </c>
      <c r="AX336" s="15" t="s">
        <v>82</v>
      </c>
      <c r="AY336" s="269" t="s">
        <v>183</v>
      </c>
    </row>
    <row r="337" s="2" customFormat="1" ht="16.5" customHeight="1">
      <c r="A337" s="40"/>
      <c r="B337" s="41"/>
      <c r="C337" s="215" t="s">
        <v>603</v>
      </c>
      <c r="D337" s="215" t="s">
        <v>185</v>
      </c>
      <c r="E337" s="216" t="s">
        <v>3970</v>
      </c>
      <c r="F337" s="217" t="s">
        <v>3971</v>
      </c>
      <c r="G337" s="218" t="s">
        <v>438</v>
      </c>
      <c r="H337" s="219">
        <v>2</v>
      </c>
      <c r="I337" s="220"/>
      <c r="J337" s="221">
        <f>ROUND(I337*H337,2)</f>
        <v>0</v>
      </c>
      <c r="K337" s="217" t="s">
        <v>189</v>
      </c>
      <c r="L337" s="46"/>
      <c r="M337" s="222" t="s">
        <v>19</v>
      </c>
      <c r="N337" s="223" t="s">
        <v>46</v>
      </c>
      <c r="O337" s="86"/>
      <c r="P337" s="224">
        <f>O337*H337</f>
        <v>0</v>
      </c>
      <c r="Q337" s="224">
        <v>0.005180306</v>
      </c>
      <c r="R337" s="224">
        <f>Q337*H337</f>
        <v>0.010360612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277</v>
      </c>
      <c r="AT337" s="226" t="s">
        <v>185</v>
      </c>
      <c r="AU337" s="226" t="s">
        <v>84</v>
      </c>
      <c r="AY337" s="19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82</v>
      </c>
      <c r="BK337" s="227">
        <f>ROUND(I337*H337,2)</f>
        <v>0</v>
      </c>
      <c r="BL337" s="19" t="s">
        <v>277</v>
      </c>
      <c r="BM337" s="226" t="s">
        <v>3972</v>
      </c>
    </row>
    <row r="338" s="2" customFormat="1">
      <c r="A338" s="40"/>
      <c r="B338" s="41"/>
      <c r="C338" s="42"/>
      <c r="D338" s="228" t="s">
        <v>192</v>
      </c>
      <c r="E338" s="42"/>
      <c r="F338" s="229" t="s">
        <v>3973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192</v>
      </c>
      <c r="AU338" s="19" t="s">
        <v>84</v>
      </c>
    </row>
    <row r="339" s="13" customFormat="1">
      <c r="A339" s="13"/>
      <c r="B339" s="233"/>
      <c r="C339" s="234"/>
      <c r="D339" s="235" t="s">
        <v>194</v>
      </c>
      <c r="E339" s="236" t="s">
        <v>19</v>
      </c>
      <c r="F339" s="237" t="s">
        <v>3966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194</v>
      </c>
      <c r="AU339" s="243" t="s">
        <v>84</v>
      </c>
      <c r="AV339" s="13" t="s">
        <v>82</v>
      </c>
      <c r="AW339" s="13" t="s">
        <v>36</v>
      </c>
      <c r="AX339" s="13" t="s">
        <v>75</v>
      </c>
      <c r="AY339" s="243" t="s">
        <v>183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3974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194</v>
      </c>
      <c r="AU340" s="243" t="s">
        <v>84</v>
      </c>
      <c r="AV340" s="13" t="s">
        <v>82</v>
      </c>
      <c r="AW340" s="13" t="s">
        <v>36</v>
      </c>
      <c r="AX340" s="13" t="s">
        <v>75</v>
      </c>
      <c r="AY340" s="243" t="s">
        <v>183</v>
      </c>
    </row>
    <row r="341" s="14" customFormat="1">
      <c r="A341" s="14"/>
      <c r="B341" s="244"/>
      <c r="C341" s="245"/>
      <c r="D341" s="235" t="s">
        <v>194</v>
      </c>
      <c r="E341" s="246" t="s">
        <v>19</v>
      </c>
      <c r="F341" s="247" t="s">
        <v>84</v>
      </c>
      <c r="G341" s="245"/>
      <c r="H341" s="248">
        <v>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194</v>
      </c>
      <c r="AU341" s="254" t="s">
        <v>84</v>
      </c>
      <c r="AV341" s="14" t="s">
        <v>84</v>
      </c>
      <c r="AW341" s="14" t="s">
        <v>36</v>
      </c>
      <c r="AX341" s="14" t="s">
        <v>82</v>
      </c>
      <c r="AY341" s="254" t="s">
        <v>183</v>
      </c>
    </row>
    <row r="342" s="2" customFormat="1" ht="16.5" customHeight="1">
      <c r="A342" s="40"/>
      <c r="B342" s="41"/>
      <c r="C342" s="215" t="s">
        <v>501</v>
      </c>
      <c r="D342" s="215" t="s">
        <v>185</v>
      </c>
      <c r="E342" s="216" t="s">
        <v>3975</v>
      </c>
      <c r="F342" s="217" t="s">
        <v>3976</v>
      </c>
      <c r="G342" s="218" t="s">
        <v>188</v>
      </c>
      <c r="H342" s="219">
        <v>1</v>
      </c>
      <c r="I342" s="220"/>
      <c r="J342" s="221">
        <f>ROUND(I342*H342,2)</f>
        <v>0</v>
      </c>
      <c r="K342" s="217" t="s">
        <v>189</v>
      </c>
      <c r="L342" s="46"/>
      <c r="M342" s="222" t="s">
        <v>19</v>
      </c>
      <c r="N342" s="223" t="s">
        <v>46</v>
      </c>
      <c r="O342" s="86"/>
      <c r="P342" s="224">
        <f>O342*H342</f>
        <v>0</v>
      </c>
      <c r="Q342" s="224">
        <v>6.3999999999999997E-05</v>
      </c>
      <c r="R342" s="224">
        <f>Q342*H342</f>
        <v>6.3999999999999997E-05</v>
      </c>
      <c r="S342" s="224">
        <v>0.00092000000000000003</v>
      </c>
      <c r="T342" s="225">
        <f>S342*H342</f>
        <v>0.00092000000000000003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277</v>
      </c>
      <c r="AT342" s="226" t="s">
        <v>185</v>
      </c>
      <c r="AU342" s="226" t="s">
        <v>84</v>
      </c>
      <c r="AY342" s="19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277</v>
      </c>
      <c r="BM342" s="226" t="s">
        <v>3977</v>
      </c>
    </row>
    <row r="343" s="2" customFormat="1">
      <c r="A343" s="40"/>
      <c r="B343" s="41"/>
      <c r="C343" s="42"/>
      <c r="D343" s="228" t="s">
        <v>192</v>
      </c>
      <c r="E343" s="42"/>
      <c r="F343" s="229" t="s">
        <v>3978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192</v>
      </c>
      <c r="AU343" s="19" t="s">
        <v>84</v>
      </c>
    </row>
    <row r="344" s="13" customFormat="1">
      <c r="A344" s="13"/>
      <c r="B344" s="233"/>
      <c r="C344" s="234"/>
      <c r="D344" s="235" t="s">
        <v>194</v>
      </c>
      <c r="E344" s="236" t="s">
        <v>19</v>
      </c>
      <c r="F344" s="237" t="s">
        <v>3979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194</v>
      </c>
      <c r="AU344" s="243" t="s">
        <v>84</v>
      </c>
      <c r="AV344" s="13" t="s">
        <v>82</v>
      </c>
      <c r="AW344" s="13" t="s">
        <v>36</v>
      </c>
      <c r="AX344" s="13" t="s">
        <v>75</v>
      </c>
      <c r="AY344" s="243" t="s">
        <v>183</v>
      </c>
    </row>
    <row r="345" s="13" customFormat="1">
      <c r="A345" s="13"/>
      <c r="B345" s="233"/>
      <c r="C345" s="234"/>
      <c r="D345" s="235" t="s">
        <v>194</v>
      </c>
      <c r="E345" s="236" t="s">
        <v>19</v>
      </c>
      <c r="F345" s="237" t="s">
        <v>3974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194</v>
      </c>
      <c r="AU345" s="243" t="s">
        <v>84</v>
      </c>
      <c r="AV345" s="13" t="s">
        <v>82</v>
      </c>
      <c r="AW345" s="13" t="s">
        <v>36</v>
      </c>
      <c r="AX345" s="13" t="s">
        <v>75</v>
      </c>
      <c r="AY345" s="243" t="s">
        <v>183</v>
      </c>
    </row>
    <row r="346" s="14" customFormat="1">
      <c r="A346" s="14"/>
      <c r="B346" s="244"/>
      <c r="C346" s="245"/>
      <c r="D346" s="235" t="s">
        <v>194</v>
      </c>
      <c r="E346" s="246" t="s">
        <v>19</v>
      </c>
      <c r="F346" s="247" t="s">
        <v>82</v>
      </c>
      <c r="G346" s="245"/>
      <c r="H346" s="248">
        <v>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194</v>
      </c>
      <c r="AU346" s="254" t="s">
        <v>84</v>
      </c>
      <c r="AV346" s="14" t="s">
        <v>84</v>
      </c>
      <c r="AW346" s="14" t="s">
        <v>36</v>
      </c>
      <c r="AX346" s="14" t="s">
        <v>82</v>
      </c>
      <c r="AY346" s="254" t="s">
        <v>183</v>
      </c>
    </row>
    <row r="347" s="2" customFormat="1" ht="16.5" customHeight="1">
      <c r="A347" s="40"/>
      <c r="B347" s="41"/>
      <c r="C347" s="270" t="s">
        <v>614</v>
      </c>
      <c r="D347" s="270" t="s">
        <v>348</v>
      </c>
      <c r="E347" s="271" t="s">
        <v>3980</v>
      </c>
      <c r="F347" s="272" t="s">
        <v>3981</v>
      </c>
      <c r="G347" s="273" t="s">
        <v>438</v>
      </c>
      <c r="H347" s="274">
        <v>1.03</v>
      </c>
      <c r="I347" s="275"/>
      <c r="J347" s="276">
        <f>ROUND(I347*H347,2)</f>
        <v>0</v>
      </c>
      <c r="K347" s="272" t="s">
        <v>189</v>
      </c>
      <c r="L347" s="277"/>
      <c r="M347" s="278" t="s">
        <v>19</v>
      </c>
      <c r="N347" s="279" t="s">
        <v>46</v>
      </c>
      <c r="O347" s="86"/>
      <c r="P347" s="224">
        <f>O347*H347</f>
        <v>0</v>
      </c>
      <c r="Q347" s="224">
        <v>0.00085999999999999998</v>
      </c>
      <c r="R347" s="224">
        <f>Q347*H347</f>
        <v>0.00088579999999999996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370</v>
      </c>
      <c r="AT347" s="226" t="s">
        <v>348</v>
      </c>
      <c r="AU347" s="226" t="s">
        <v>84</v>
      </c>
      <c r="AY347" s="19" t="s">
        <v>183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82</v>
      </c>
      <c r="BK347" s="227">
        <f>ROUND(I347*H347,2)</f>
        <v>0</v>
      </c>
      <c r="BL347" s="19" t="s">
        <v>277</v>
      </c>
      <c r="BM347" s="226" t="s">
        <v>3982</v>
      </c>
    </row>
    <row r="348" s="14" customFormat="1">
      <c r="A348" s="14"/>
      <c r="B348" s="244"/>
      <c r="C348" s="245"/>
      <c r="D348" s="235" t="s">
        <v>194</v>
      </c>
      <c r="E348" s="245"/>
      <c r="F348" s="247" t="s">
        <v>3983</v>
      </c>
      <c r="G348" s="245"/>
      <c r="H348" s="248">
        <v>1.03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194</v>
      </c>
      <c r="AU348" s="254" t="s">
        <v>84</v>
      </c>
      <c r="AV348" s="14" t="s">
        <v>84</v>
      </c>
      <c r="AW348" s="14" t="s">
        <v>4</v>
      </c>
      <c r="AX348" s="14" t="s">
        <v>82</v>
      </c>
      <c r="AY348" s="254" t="s">
        <v>183</v>
      </c>
    </row>
    <row r="349" s="2" customFormat="1" ht="16.5" customHeight="1">
      <c r="A349" s="40"/>
      <c r="B349" s="41"/>
      <c r="C349" s="215" t="s">
        <v>505</v>
      </c>
      <c r="D349" s="215" t="s">
        <v>185</v>
      </c>
      <c r="E349" s="216" t="s">
        <v>3975</v>
      </c>
      <c r="F349" s="217" t="s">
        <v>3976</v>
      </c>
      <c r="G349" s="218" t="s">
        <v>188</v>
      </c>
      <c r="H349" s="219">
        <v>1</v>
      </c>
      <c r="I349" s="220"/>
      <c r="J349" s="221">
        <f>ROUND(I349*H349,2)</f>
        <v>0</v>
      </c>
      <c r="K349" s="217" t="s">
        <v>189</v>
      </c>
      <c r="L349" s="46"/>
      <c r="M349" s="222" t="s">
        <v>19</v>
      </c>
      <c r="N349" s="223" t="s">
        <v>46</v>
      </c>
      <c r="O349" s="86"/>
      <c r="P349" s="224">
        <f>O349*H349</f>
        <v>0</v>
      </c>
      <c r="Q349" s="224">
        <v>6.3999999999999997E-05</v>
      </c>
      <c r="R349" s="224">
        <f>Q349*H349</f>
        <v>6.3999999999999997E-05</v>
      </c>
      <c r="S349" s="224">
        <v>0.00092000000000000003</v>
      </c>
      <c r="T349" s="225">
        <f>S349*H349</f>
        <v>0.00092000000000000003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277</v>
      </c>
      <c r="AT349" s="226" t="s">
        <v>185</v>
      </c>
      <c r="AU349" s="226" t="s">
        <v>84</v>
      </c>
      <c r="AY349" s="19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82</v>
      </c>
      <c r="BK349" s="227">
        <f>ROUND(I349*H349,2)</f>
        <v>0</v>
      </c>
      <c r="BL349" s="19" t="s">
        <v>277</v>
      </c>
      <c r="BM349" s="226" t="s">
        <v>3984</v>
      </c>
    </row>
    <row r="350" s="2" customFormat="1">
      <c r="A350" s="40"/>
      <c r="B350" s="41"/>
      <c r="C350" s="42"/>
      <c r="D350" s="228" t="s">
        <v>192</v>
      </c>
      <c r="E350" s="42"/>
      <c r="F350" s="229" t="s">
        <v>3978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192</v>
      </c>
      <c r="AU350" s="19" t="s">
        <v>84</v>
      </c>
    </row>
    <row r="351" s="13" customFormat="1">
      <c r="A351" s="13"/>
      <c r="B351" s="233"/>
      <c r="C351" s="234"/>
      <c r="D351" s="235" t="s">
        <v>194</v>
      </c>
      <c r="E351" s="236" t="s">
        <v>19</v>
      </c>
      <c r="F351" s="237" t="s">
        <v>3985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194</v>
      </c>
      <c r="AU351" s="243" t="s">
        <v>84</v>
      </c>
      <c r="AV351" s="13" t="s">
        <v>82</v>
      </c>
      <c r="AW351" s="13" t="s">
        <v>36</v>
      </c>
      <c r="AX351" s="13" t="s">
        <v>75</v>
      </c>
      <c r="AY351" s="243" t="s">
        <v>183</v>
      </c>
    </row>
    <row r="352" s="13" customFormat="1">
      <c r="A352" s="13"/>
      <c r="B352" s="233"/>
      <c r="C352" s="234"/>
      <c r="D352" s="235" t="s">
        <v>194</v>
      </c>
      <c r="E352" s="236" t="s">
        <v>19</v>
      </c>
      <c r="F352" s="237" t="s">
        <v>3986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194</v>
      </c>
      <c r="AU352" s="243" t="s">
        <v>84</v>
      </c>
      <c r="AV352" s="13" t="s">
        <v>82</v>
      </c>
      <c r="AW352" s="13" t="s">
        <v>36</v>
      </c>
      <c r="AX352" s="13" t="s">
        <v>75</v>
      </c>
      <c r="AY352" s="243" t="s">
        <v>183</v>
      </c>
    </row>
    <row r="353" s="14" customFormat="1">
      <c r="A353" s="14"/>
      <c r="B353" s="244"/>
      <c r="C353" s="245"/>
      <c r="D353" s="235" t="s">
        <v>194</v>
      </c>
      <c r="E353" s="246" t="s">
        <v>19</v>
      </c>
      <c r="F353" s="247" t="s">
        <v>82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194</v>
      </c>
      <c r="AU353" s="254" t="s">
        <v>84</v>
      </c>
      <c r="AV353" s="14" t="s">
        <v>84</v>
      </c>
      <c r="AW353" s="14" t="s">
        <v>36</v>
      </c>
      <c r="AX353" s="14" t="s">
        <v>82</v>
      </c>
      <c r="AY353" s="254" t="s">
        <v>183</v>
      </c>
    </row>
    <row r="354" s="2" customFormat="1" ht="16.5" customHeight="1">
      <c r="A354" s="40"/>
      <c r="B354" s="41"/>
      <c r="C354" s="270" t="s">
        <v>625</v>
      </c>
      <c r="D354" s="270" t="s">
        <v>348</v>
      </c>
      <c r="E354" s="271" t="s">
        <v>3987</v>
      </c>
      <c r="F354" s="272" t="s">
        <v>3988</v>
      </c>
      <c r="G354" s="273" t="s">
        <v>438</v>
      </c>
      <c r="H354" s="274">
        <v>1.03</v>
      </c>
      <c r="I354" s="275"/>
      <c r="J354" s="276">
        <f>ROUND(I354*H354,2)</f>
        <v>0</v>
      </c>
      <c r="K354" s="272" t="s">
        <v>189</v>
      </c>
      <c r="L354" s="277"/>
      <c r="M354" s="278" t="s">
        <v>19</v>
      </c>
      <c r="N354" s="279" t="s">
        <v>46</v>
      </c>
      <c r="O354" s="86"/>
      <c r="P354" s="224">
        <f>O354*H354</f>
        <v>0</v>
      </c>
      <c r="Q354" s="224">
        <v>0.00060999999999999997</v>
      </c>
      <c r="R354" s="224">
        <f>Q354*H354</f>
        <v>0.00062830000000000004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370</v>
      </c>
      <c r="AT354" s="226" t="s">
        <v>348</v>
      </c>
      <c r="AU354" s="226" t="s">
        <v>84</v>
      </c>
      <c r="AY354" s="19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82</v>
      </c>
      <c r="BK354" s="227">
        <f>ROUND(I354*H354,2)</f>
        <v>0</v>
      </c>
      <c r="BL354" s="19" t="s">
        <v>277</v>
      </c>
      <c r="BM354" s="226" t="s">
        <v>3989</v>
      </c>
    </row>
    <row r="355" s="14" customFormat="1">
      <c r="A355" s="14"/>
      <c r="B355" s="244"/>
      <c r="C355" s="245"/>
      <c r="D355" s="235" t="s">
        <v>194</v>
      </c>
      <c r="E355" s="245"/>
      <c r="F355" s="247" t="s">
        <v>3983</v>
      </c>
      <c r="G355" s="245"/>
      <c r="H355" s="248">
        <v>1.03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194</v>
      </c>
      <c r="AU355" s="254" t="s">
        <v>84</v>
      </c>
      <c r="AV355" s="14" t="s">
        <v>84</v>
      </c>
      <c r="AW355" s="14" t="s">
        <v>4</v>
      </c>
      <c r="AX355" s="14" t="s">
        <v>82</v>
      </c>
      <c r="AY355" s="254" t="s">
        <v>183</v>
      </c>
    </row>
    <row r="356" s="2" customFormat="1" ht="24.15" customHeight="1">
      <c r="A356" s="40"/>
      <c r="B356" s="41"/>
      <c r="C356" s="215" t="s">
        <v>511</v>
      </c>
      <c r="D356" s="215" t="s">
        <v>185</v>
      </c>
      <c r="E356" s="216" t="s">
        <v>3990</v>
      </c>
      <c r="F356" s="217" t="s">
        <v>3991</v>
      </c>
      <c r="G356" s="218" t="s">
        <v>438</v>
      </c>
      <c r="H356" s="219">
        <v>16</v>
      </c>
      <c r="I356" s="220"/>
      <c r="J356" s="221">
        <f>ROUND(I356*H356,2)</f>
        <v>0</v>
      </c>
      <c r="K356" s="217" t="s">
        <v>189</v>
      </c>
      <c r="L356" s="46"/>
      <c r="M356" s="222" t="s">
        <v>19</v>
      </c>
      <c r="N356" s="223" t="s">
        <v>46</v>
      </c>
      <c r="O356" s="86"/>
      <c r="P356" s="224">
        <f>O356*H356</f>
        <v>0</v>
      </c>
      <c r="Q356" s="224">
        <v>0.00059210000000000003</v>
      </c>
      <c r="R356" s="224">
        <f>Q356*H356</f>
        <v>0.0094736000000000004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277</v>
      </c>
      <c r="AT356" s="226" t="s">
        <v>185</v>
      </c>
      <c r="AU356" s="226" t="s">
        <v>84</v>
      </c>
      <c r="AY356" s="19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277</v>
      </c>
      <c r="BM356" s="226" t="s">
        <v>3992</v>
      </c>
    </row>
    <row r="357" s="2" customFormat="1">
      <c r="A357" s="40"/>
      <c r="B357" s="41"/>
      <c r="C357" s="42"/>
      <c r="D357" s="228" t="s">
        <v>192</v>
      </c>
      <c r="E357" s="42"/>
      <c r="F357" s="229" t="s">
        <v>3993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192</v>
      </c>
      <c r="AU357" s="19" t="s">
        <v>84</v>
      </c>
    </row>
    <row r="358" s="13" customFormat="1">
      <c r="A358" s="13"/>
      <c r="B358" s="233"/>
      <c r="C358" s="234"/>
      <c r="D358" s="235" t="s">
        <v>194</v>
      </c>
      <c r="E358" s="236" t="s">
        <v>19</v>
      </c>
      <c r="F358" s="237" t="s">
        <v>3994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194</v>
      </c>
      <c r="AU358" s="243" t="s">
        <v>84</v>
      </c>
      <c r="AV358" s="13" t="s">
        <v>82</v>
      </c>
      <c r="AW358" s="13" t="s">
        <v>36</v>
      </c>
      <c r="AX358" s="13" t="s">
        <v>75</v>
      </c>
      <c r="AY358" s="243" t="s">
        <v>183</v>
      </c>
    </row>
    <row r="359" s="13" customFormat="1">
      <c r="A359" s="13"/>
      <c r="B359" s="233"/>
      <c r="C359" s="234"/>
      <c r="D359" s="235" t="s">
        <v>194</v>
      </c>
      <c r="E359" s="236" t="s">
        <v>19</v>
      </c>
      <c r="F359" s="237" t="s">
        <v>3995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194</v>
      </c>
      <c r="AU359" s="243" t="s">
        <v>84</v>
      </c>
      <c r="AV359" s="13" t="s">
        <v>82</v>
      </c>
      <c r="AW359" s="13" t="s">
        <v>36</v>
      </c>
      <c r="AX359" s="13" t="s">
        <v>75</v>
      </c>
      <c r="AY359" s="243" t="s">
        <v>183</v>
      </c>
    </row>
    <row r="360" s="14" customFormat="1">
      <c r="A360" s="14"/>
      <c r="B360" s="244"/>
      <c r="C360" s="245"/>
      <c r="D360" s="235" t="s">
        <v>194</v>
      </c>
      <c r="E360" s="246" t="s">
        <v>19</v>
      </c>
      <c r="F360" s="247" t="s">
        <v>277</v>
      </c>
      <c r="G360" s="245"/>
      <c r="H360" s="248">
        <v>16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194</v>
      </c>
      <c r="AU360" s="254" t="s">
        <v>84</v>
      </c>
      <c r="AV360" s="14" t="s">
        <v>84</v>
      </c>
      <c r="AW360" s="14" t="s">
        <v>36</v>
      </c>
      <c r="AX360" s="14" t="s">
        <v>82</v>
      </c>
      <c r="AY360" s="254" t="s">
        <v>183</v>
      </c>
    </row>
    <row r="361" s="2" customFormat="1" ht="21.75" customHeight="1">
      <c r="A361" s="40"/>
      <c r="B361" s="41"/>
      <c r="C361" s="215" t="s">
        <v>634</v>
      </c>
      <c r="D361" s="215" t="s">
        <v>185</v>
      </c>
      <c r="E361" s="216" t="s">
        <v>3996</v>
      </c>
      <c r="F361" s="217" t="s">
        <v>3997</v>
      </c>
      <c r="G361" s="218" t="s">
        <v>438</v>
      </c>
      <c r="H361" s="219">
        <v>35</v>
      </c>
      <c r="I361" s="220"/>
      <c r="J361" s="221">
        <f>ROUND(I361*H361,2)</f>
        <v>0</v>
      </c>
      <c r="K361" s="217" t="s">
        <v>189</v>
      </c>
      <c r="L361" s="46"/>
      <c r="M361" s="222" t="s">
        <v>19</v>
      </c>
      <c r="N361" s="223" t="s">
        <v>46</v>
      </c>
      <c r="O361" s="86"/>
      <c r="P361" s="224">
        <f>O361*H361</f>
        <v>0</v>
      </c>
      <c r="Q361" s="224">
        <v>0.000976972</v>
      </c>
      <c r="R361" s="224">
        <f>Q361*H361</f>
        <v>0.034194019999999999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277</v>
      </c>
      <c r="AT361" s="226" t="s">
        <v>185</v>
      </c>
      <c r="AU361" s="226" t="s">
        <v>84</v>
      </c>
      <c r="AY361" s="19" t="s">
        <v>183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82</v>
      </c>
      <c r="BK361" s="227">
        <f>ROUND(I361*H361,2)</f>
        <v>0</v>
      </c>
      <c r="BL361" s="19" t="s">
        <v>277</v>
      </c>
      <c r="BM361" s="226" t="s">
        <v>3998</v>
      </c>
    </row>
    <row r="362" s="2" customFormat="1">
      <c r="A362" s="40"/>
      <c r="B362" s="41"/>
      <c r="C362" s="42"/>
      <c r="D362" s="228" t="s">
        <v>192</v>
      </c>
      <c r="E362" s="42"/>
      <c r="F362" s="229" t="s">
        <v>3999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192</v>
      </c>
      <c r="AU362" s="19" t="s">
        <v>84</v>
      </c>
    </row>
    <row r="363" s="13" customFormat="1">
      <c r="A363" s="13"/>
      <c r="B363" s="233"/>
      <c r="C363" s="234"/>
      <c r="D363" s="235" t="s">
        <v>194</v>
      </c>
      <c r="E363" s="236" t="s">
        <v>19</v>
      </c>
      <c r="F363" s="237" t="s">
        <v>4000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194</v>
      </c>
      <c r="AU363" s="243" t="s">
        <v>84</v>
      </c>
      <c r="AV363" s="13" t="s">
        <v>82</v>
      </c>
      <c r="AW363" s="13" t="s">
        <v>36</v>
      </c>
      <c r="AX363" s="13" t="s">
        <v>75</v>
      </c>
      <c r="AY363" s="243" t="s">
        <v>183</v>
      </c>
    </row>
    <row r="364" s="13" customFormat="1">
      <c r="A364" s="13"/>
      <c r="B364" s="233"/>
      <c r="C364" s="234"/>
      <c r="D364" s="235" t="s">
        <v>194</v>
      </c>
      <c r="E364" s="236" t="s">
        <v>19</v>
      </c>
      <c r="F364" s="237" t="s">
        <v>4001</v>
      </c>
      <c r="G364" s="234"/>
      <c r="H364" s="236" t="s">
        <v>19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194</v>
      </c>
      <c r="AU364" s="243" t="s">
        <v>84</v>
      </c>
      <c r="AV364" s="13" t="s">
        <v>82</v>
      </c>
      <c r="AW364" s="13" t="s">
        <v>36</v>
      </c>
      <c r="AX364" s="13" t="s">
        <v>75</v>
      </c>
      <c r="AY364" s="243" t="s">
        <v>183</v>
      </c>
    </row>
    <row r="365" s="14" customFormat="1">
      <c r="A365" s="14"/>
      <c r="B365" s="244"/>
      <c r="C365" s="245"/>
      <c r="D365" s="235" t="s">
        <v>194</v>
      </c>
      <c r="E365" s="246" t="s">
        <v>19</v>
      </c>
      <c r="F365" s="247" t="s">
        <v>468</v>
      </c>
      <c r="G365" s="245"/>
      <c r="H365" s="248">
        <v>35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194</v>
      </c>
      <c r="AU365" s="254" t="s">
        <v>84</v>
      </c>
      <c r="AV365" s="14" t="s">
        <v>84</v>
      </c>
      <c r="AW365" s="14" t="s">
        <v>36</v>
      </c>
      <c r="AX365" s="14" t="s">
        <v>82</v>
      </c>
      <c r="AY365" s="254" t="s">
        <v>183</v>
      </c>
    </row>
    <row r="366" s="2" customFormat="1" ht="21.75" customHeight="1">
      <c r="A366" s="40"/>
      <c r="B366" s="41"/>
      <c r="C366" s="215" t="s">
        <v>516</v>
      </c>
      <c r="D366" s="215" t="s">
        <v>185</v>
      </c>
      <c r="E366" s="216" t="s">
        <v>4002</v>
      </c>
      <c r="F366" s="217" t="s">
        <v>4003</v>
      </c>
      <c r="G366" s="218" t="s">
        <v>438</v>
      </c>
      <c r="H366" s="219">
        <v>50</v>
      </c>
      <c r="I366" s="220"/>
      <c r="J366" s="221">
        <f>ROUND(I366*H366,2)</f>
        <v>0</v>
      </c>
      <c r="K366" s="217" t="s">
        <v>189</v>
      </c>
      <c r="L366" s="46"/>
      <c r="M366" s="222" t="s">
        <v>19</v>
      </c>
      <c r="N366" s="223" t="s">
        <v>46</v>
      </c>
      <c r="O366" s="86"/>
      <c r="P366" s="224">
        <f>O366*H366</f>
        <v>0</v>
      </c>
      <c r="Q366" s="224">
        <v>0.0012616000000000001</v>
      </c>
      <c r="R366" s="224">
        <f>Q366*H366</f>
        <v>0.063080000000000011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277</v>
      </c>
      <c r="AT366" s="226" t="s">
        <v>185</v>
      </c>
      <c r="AU366" s="226" t="s">
        <v>84</v>
      </c>
      <c r="AY366" s="19" t="s">
        <v>183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82</v>
      </c>
      <c r="BK366" s="227">
        <f>ROUND(I366*H366,2)</f>
        <v>0</v>
      </c>
      <c r="BL366" s="19" t="s">
        <v>277</v>
      </c>
      <c r="BM366" s="226" t="s">
        <v>4004</v>
      </c>
    </row>
    <row r="367" s="2" customFormat="1">
      <c r="A367" s="40"/>
      <c r="B367" s="41"/>
      <c r="C367" s="42"/>
      <c r="D367" s="228" t="s">
        <v>192</v>
      </c>
      <c r="E367" s="42"/>
      <c r="F367" s="229" t="s">
        <v>4005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192</v>
      </c>
      <c r="AU367" s="19" t="s">
        <v>84</v>
      </c>
    </row>
    <row r="368" s="13" customFormat="1">
      <c r="A368" s="13"/>
      <c r="B368" s="233"/>
      <c r="C368" s="234"/>
      <c r="D368" s="235" t="s">
        <v>194</v>
      </c>
      <c r="E368" s="236" t="s">
        <v>19</v>
      </c>
      <c r="F368" s="237" t="s">
        <v>4000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194</v>
      </c>
      <c r="AU368" s="243" t="s">
        <v>84</v>
      </c>
      <c r="AV368" s="13" t="s">
        <v>82</v>
      </c>
      <c r="AW368" s="13" t="s">
        <v>36</v>
      </c>
      <c r="AX368" s="13" t="s">
        <v>75</v>
      </c>
      <c r="AY368" s="243" t="s">
        <v>183</v>
      </c>
    </row>
    <row r="369" s="13" customFormat="1">
      <c r="A369" s="13"/>
      <c r="B369" s="233"/>
      <c r="C369" s="234"/>
      <c r="D369" s="235" t="s">
        <v>194</v>
      </c>
      <c r="E369" s="236" t="s">
        <v>19</v>
      </c>
      <c r="F369" s="237" t="s">
        <v>4006</v>
      </c>
      <c r="G369" s="234"/>
      <c r="H369" s="236" t="s">
        <v>19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194</v>
      </c>
      <c r="AU369" s="243" t="s">
        <v>84</v>
      </c>
      <c r="AV369" s="13" t="s">
        <v>82</v>
      </c>
      <c r="AW369" s="13" t="s">
        <v>36</v>
      </c>
      <c r="AX369" s="13" t="s">
        <v>75</v>
      </c>
      <c r="AY369" s="243" t="s">
        <v>183</v>
      </c>
    </row>
    <row r="370" s="14" customFormat="1">
      <c r="A370" s="14"/>
      <c r="B370" s="244"/>
      <c r="C370" s="245"/>
      <c r="D370" s="235" t="s">
        <v>194</v>
      </c>
      <c r="E370" s="246" t="s">
        <v>19</v>
      </c>
      <c r="F370" s="247" t="s">
        <v>464</v>
      </c>
      <c r="G370" s="245"/>
      <c r="H370" s="248">
        <v>50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194</v>
      </c>
      <c r="AU370" s="254" t="s">
        <v>84</v>
      </c>
      <c r="AV370" s="14" t="s">
        <v>84</v>
      </c>
      <c r="AW370" s="14" t="s">
        <v>36</v>
      </c>
      <c r="AX370" s="14" t="s">
        <v>82</v>
      </c>
      <c r="AY370" s="254" t="s">
        <v>183</v>
      </c>
    </row>
    <row r="371" s="2" customFormat="1" ht="21.75" customHeight="1">
      <c r="A371" s="40"/>
      <c r="B371" s="41"/>
      <c r="C371" s="215" t="s">
        <v>644</v>
      </c>
      <c r="D371" s="215" t="s">
        <v>185</v>
      </c>
      <c r="E371" s="216" t="s">
        <v>4007</v>
      </c>
      <c r="F371" s="217" t="s">
        <v>4008</v>
      </c>
      <c r="G371" s="218" t="s">
        <v>438</v>
      </c>
      <c r="H371" s="219">
        <v>105</v>
      </c>
      <c r="I371" s="220"/>
      <c r="J371" s="221">
        <f>ROUND(I371*H371,2)</f>
        <v>0</v>
      </c>
      <c r="K371" s="217" t="s">
        <v>189</v>
      </c>
      <c r="L371" s="46"/>
      <c r="M371" s="222" t="s">
        <v>19</v>
      </c>
      <c r="N371" s="223" t="s">
        <v>46</v>
      </c>
      <c r="O371" s="86"/>
      <c r="P371" s="224">
        <f>O371*H371</f>
        <v>0</v>
      </c>
      <c r="Q371" s="224">
        <v>0.001525808</v>
      </c>
      <c r="R371" s="224">
        <f>Q371*H371</f>
        <v>0.16020983999999999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277</v>
      </c>
      <c r="AT371" s="226" t="s">
        <v>185</v>
      </c>
      <c r="AU371" s="226" t="s">
        <v>84</v>
      </c>
      <c r="AY371" s="19" t="s">
        <v>183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82</v>
      </c>
      <c r="BK371" s="227">
        <f>ROUND(I371*H371,2)</f>
        <v>0</v>
      </c>
      <c r="BL371" s="19" t="s">
        <v>277</v>
      </c>
      <c r="BM371" s="226" t="s">
        <v>4009</v>
      </c>
    </row>
    <row r="372" s="2" customFormat="1">
      <c r="A372" s="40"/>
      <c r="B372" s="41"/>
      <c r="C372" s="42"/>
      <c r="D372" s="228" t="s">
        <v>192</v>
      </c>
      <c r="E372" s="42"/>
      <c r="F372" s="229" t="s">
        <v>4010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192</v>
      </c>
      <c r="AU372" s="19" t="s">
        <v>84</v>
      </c>
    </row>
    <row r="373" s="13" customFormat="1">
      <c r="A373" s="13"/>
      <c r="B373" s="233"/>
      <c r="C373" s="234"/>
      <c r="D373" s="235" t="s">
        <v>194</v>
      </c>
      <c r="E373" s="236" t="s">
        <v>19</v>
      </c>
      <c r="F373" s="237" t="s">
        <v>4000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194</v>
      </c>
      <c r="AU373" s="243" t="s">
        <v>84</v>
      </c>
      <c r="AV373" s="13" t="s">
        <v>82</v>
      </c>
      <c r="AW373" s="13" t="s">
        <v>36</v>
      </c>
      <c r="AX373" s="13" t="s">
        <v>75</v>
      </c>
      <c r="AY373" s="243" t="s">
        <v>183</v>
      </c>
    </row>
    <row r="374" s="13" customFormat="1">
      <c r="A374" s="13"/>
      <c r="B374" s="233"/>
      <c r="C374" s="234"/>
      <c r="D374" s="235" t="s">
        <v>194</v>
      </c>
      <c r="E374" s="236" t="s">
        <v>19</v>
      </c>
      <c r="F374" s="237" t="s">
        <v>4011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194</v>
      </c>
      <c r="AU374" s="243" t="s">
        <v>84</v>
      </c>
      <c r="AV374" s="13" t="s">
        <v>82</v>
      </c>
      <c r="AW374" s="13" t="s">
        <v>36</v>
      </c>
      <c r="AX374" s="13" t="s">
        <v>75</v>
      </c>
      <c r="AY374" s="243" t="s">
        <v>183</v>
      </c>
    </row>
    <row r="375" s="14" customFormat="1">
      <c r="A375" s="14"/>
      <c r="B375" s="244"/>
      <c r="C375" s="245"/>
      <c r="D375" s="235" t="s">
        <v>194</v>
      </c>
      <c r="E375" s="246" t="s">
        <v>19</v>
      </c>
      <c r="F375" s="247" t="s">
        <v>1814</v>
      </c>
      <c r="G375" s="245"/>
      <c r="H375" s="248">
        <v>105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194</v>
      </c>
      <c r="AU375" s="254" t="s">
        <v>84</v>
      </c>
      <c r="AV375" s="14" t="s">
        <v>84</v>
      </c>
      <c r="AW375" s="14" t="s">
        <v>36</v>
      </c>
      <c r="AX375" s="14" t="s">
        <v>82</v>
      </c>
      <c r="AY375" s="254" t="s">
        <v>183</v>
      </c>
    </row>
    <row r="376" s="2" customFormat="1" ht="21.75" customHeight="1">
      <c r="A376" s="40"/>
      <c r="B376" s="41"/>
      <c r="C376" s="215" t="s">
        <v>522</v>
      </c>
      <c r="D376" s="215" t="s">
        <v>185</v>
      </c>
      <c r="E376" s="216" t="s">
        <v>4012</v>
      </c>
      <c r="F376" s="217" t="s">
        <v>4013</v>
      </c>
      <c r="G376" s="218" t="s">
        <v>438</v>
      </c>
      <c r="H376" s="219">
        <v>4</v>
      </c>
      <c r="I376" s="220"/>
      <c r="J376" s="221">
        <f>ROUND(I376*H376,2)</f>
        <v>0</v>
      </c>
      <c r="K376" s="217" t="s">
        <v>189</v>
      </c>
      <c r="L376" s="46"/>
      <c r="M376" s="222" t="s">
        <v>19</v>
      </c>
      <c r="N376" s="223" t="s">
        <v>46</v>
      </c>
      <c r="O376" s="86"/>
      <c r="P376" s="224">
        <f>O376*H376</f>
        <v>0</v>
      </c>
      <c r="Q376" s="224">
        <v>0.0028384439999999999</v>
      </c>
      <c r="R376" s="224">
        <f>Q376*H376</f>
        <v>0.011353776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277</v>
      </c>
      <c r="AT376" s="226" t="s">
        <v>185</v>
      </c>
      <c r="AU376" s="226" t="s">
        <v>84</v>
      </c>
      <c r="AY376" s="19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82</v>
      </c>
      <c r="BK376" s="227">
        <f>ROUND(I376*H376,2)</f>
        <v>0</v>
      </c>
      <c r="BL376" s="19" t="s">
        <v>277</v>
      </c>
      <c r="BM376" s="226" t="s">
        <v>4014</v>
      </c>
    </row>
    <row r="377" s="2" customFormat="1">
      <c r="A377" s="40"/>
      <c r="B377" s="41"/>
      <c r="C377" s="42"/>
      <c r="D377" s="228" t="s">
        <v>192</v>
      </c>
      <c r="E377" s="42"/>
      <c r="F377" s="229" t="s">
        <v>4015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192</v>
      </c>
      <c r="AU377" s="19" t="s">
        <v>84</v>
      </c>
    </row>
    <row r="378" s="13" customFormat="1">
      <c r="A378" s="13"/>
      <c r="B378" s="233"/>
      <c r="C378" s="234"/>
      <c r="D378" s="235" t="s">
        <v>194</v>
      </c>
      <c r="E378" s="236" t="s">
        <v>19</v>
      </c>
      <c r="F378" s="237" t="s">
        <v>4000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194</v>
      </c>
      <c r="AU378" s="243" t="s">
        <v>84</v>
      </c>
      <c r="AV378" s="13" t="s">
        <v>82</v>
      </c>
      <c r="AW378" s="13" t="s">
        <v>36</v>
      </c>
      <c r="AX378" s="13" t="s">
        <v>75</v>
      </c>
      <c r="AY378" s="243" t="s">
        <v>183</v>
      </c>
    </row>
    <row r="379" s="13" customFormat="1">
      <c r="A379" s="13"/>
      <c r="B379" s="233"/>
      <c r="C379" s="234"/>
      <c r="D379" s="235" t="s">
        <v>194</v>
      </c>
      <c r="E379" s="236" t="s">
        <v>19</v>
      </c>
      <c r="F379" s="237" t="s">
        <v>4016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194</v>
      </c>
      <c r="AU379" s="243" t="s">
        <v>84</v>
      </c>
      <c r="AV379" s="13" t="s">
        <v>82</v>
      </c>
      <c r="AW379" s="13" t="s">
        <v>36</v>
      </c>
      <c r="AX379" s="13" t="s">
        <v>75</v>
      </c>
      <c r="AY379" s="243" t="s">
        <v>183</v>
      </c>
    </row>
    <row r="380" s="14" customFormat="1">
      <c r="A380" s="14"/>
      <c r="B380" s="244"/>
      <c r="C380" s="245"/>
      <c r="D380" s="235" t="s">
        <v>194</v>
      </c>
      <c r="E380" s="246" t="s">
        <v>19</v>
      </c>
      <c r="F380" s="247" t="s">
        <v>190</v>
      </c>
      <c r="G380" s="245"/>
      <c r="H380" s="248">
        <v>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194</v>
      </c>
      <c r="AU380" s="254" t="s">
        <v>84</v>
      </c>
      <c r="AV380" s="14" t="s">
        <v>84</v>
      </c>
      <c r="AW380" s="14" t="s">
        <v>36</v>
      </c>
      <c r="AX380" s="14" t="s">
        <v>82</v>
      </c>
      <c r="AY380" s="254" t="s">
        <v>183</v>
      </c>
    </row>
    <row r="381" s="2" customFormat="1" ht="16.5" customHeight="1">
      <c r="A381" s="40"/>
      <c r="B381" s="41"/>
      <c r="C381" s="215" t="s">
        <v>657</v>
      </c>
      <c r="D381" s="215" t="s">
        <v>185</v>
      </c>
      <c r="E381" s="216" t="s">
        <v>4017</v>
      </c>
      <c r="F381" s="217" t="s">
        <v>4018</v>
      </c>
      <c r="G381" s="218" t="s">
        <v>438</v>
      </c>
      <c r="H381" s="219">
        <v>16</v>
      </c>
      <c r="I381" s="220"/>
      <c r="J381" s="221">
        <f>ROUND(I381*H381,2)</f>
        <v>0</v>
      </c>
      <c r="K381" s="217" t="s">
        <v>189</v>
      </c>
      <c r="L381" s="46"/>
      <c r="M381" s="222" t="s">
        <v>19</v>
      </c>
      <c r="N381" s="223" t="s">
        <v>46</v>
      </c>
      <c r="O381" s="86"/>
      <c r="P381" s="224">
        <f>O381*H381</f>
        <v>0</v>
      </c>
      <c r="Q381" s="224">
        <v>5.4119999999999997E-05</v>
      </c>
      <c r="R381" s="224">
        <f>Q381*H381</f>
        <v>0.00086591999999999995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277</v>
      </c>
      <c r="AT381" s="226" t="s">
        <v>185</v>
      </c>
      <c r="AU381" s="226" t="s">
        <v>84</v>
      </c>
      <c r="AY381" s="19" t="s">
        <v>183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82</v>
      </c>
      <c r="BK381" s="227">
        <f>ROUND(I381*H381,2)</f>
        <v>0</v>
      </c>
      <c r="BL381" s="19" t="s">
        <v>277</v>
      </c>
      <c r="BM381" s="226" t="s">
        <v>4019</v>
      </c>
    </row>
    <row r="382" s="2" customFormat="1">
      <c r="A382" s="40"/>
      <c r="B382" s="41"/>
      <c r="C382" s="42"/>
      <c r="D382" s="228" t="s">
        <v>192</v>
      </c>
      <c r="E382" s="42"/>
      <c r="F382" s="229" t="s">
        <v>4020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192</v>
      </c>
      <c r="AU382" s="19" t="s">
        <v>84</v>
      </c>
    </row>
    <row r="383" s="13" customFormat="1">
      <c r="A383" s="13"/>
      <c r="B383" s="233"/>
      <c r="C383" s="234"/>
      <c r="D383" s="235" t="s">
        <v>194</v>
      </c>
      <c r="E383" s="236" t="s">
        <v>19</v>
      </c>
      <c r="F383" s="237" t="s">
        <v>3994</v>
      </c>
      <c r="G383" s="234"/>
      <c r="H383" s="236" t="s">
        <v>19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194</v>
      </c>
      <c r="AU383" s="243" t="s">
        <v>84</v>
      </c>
      <c r="AV383" s="13" t="s">
        <v>82</v>
      </c>
      <c r="AW383" s="13" t="s">
        <v>36</v>
      </c>
      <c r="AX383" s="13" t="s">
        <v>75</v>
      </c>
      <c r="AY383" s="243" t="s">
        <v>183</v>
      </c>
    </row>
    <row r="384" s="13" customFormat="1">
      <c r="A384" s="13"/>
      <c r="B384" s="233"/>
      <c r="C384" s="234"/>
      <c r="D384" s="235" t="s">
        <v>194</v>
      </c>
      <c r="E384" s="236" t="s">
        <v>19</v>
      </c>
      <c r="F384" s="237" t="s">
        <v>4021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194</v>
      </c>
      <c r="AU384" s="243" t="s">
        <v>84</v>
      </c>
      <c r="AV384" s="13" t="s">
        <v>82</v>
      </c>
      <c r="AW384" s="13" t="s">
        <v>36</v>
      </c>
      <c r="AX384" s="13" t="s">
        <v>75</v>
      </c>
      <c r="AY384" s="243" t="s">
        <v>183</v>
      </c>
    </row>
    <row r="385" s="14" customFormat="1">
      <c r="A385" s="14"/>
      <c r="B385" s="244"/>
      <c r="C385" s="245"/>
      <c r="D385" s="235" t="s">
        <v>194</v>
      </c>
      <c r="E385" s="246" t="s">
        <v>19</v>
      </c>
      <c r="F385" s="247" t="s">
        <v>4022</v>
      </c>
      <c r="G385" s="245"/>
      <c r="H385" s="248">
        <v>16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194</v>
      </c>
      <c r="AU385" s="254" t="s">
        <v>84</v>
      </c>
      <c r="AV385" s="14" t="s">
        <v>84</v>
      </c>
      <c r="AW385" s="14" t="s">
        <v>36</v>
      </c>
      <c r="AX385" s="14" t="s">
        <v>82</v>
      </c>
      <c r="AY385" s="254" t="s">
        <v>183</v>
      </c>
    </row>
    <row r="386" s="2" customFormat="1" ht="16.5" customHeight="1">
      <c r="A386" s="40"/>
      <c r="B386" s="41"/>
      <c r="C386" s="270" t="s">
        <v>528</v>
      </c>
      <c r="D386" s="270" t="s">
        <v>348</v>
      </c>
      <c r="E386" s="271" t="s">
        <v>4023</v>
      </c>
      <c r="F386" s="272" t="s">
        <v>4024</v>
      </c>
      <c r="G386" s="273" t="s">
        <v>438</v>
      </c>
      <c r="H386" s="274">
        <v>17.600000000000001</v>
      </c>
      <c r="I386" s="275"/>
      <c r="J386" s="276">
        <f>ROUND(I386*H386,2)</f>
        <v>0</v>
      </c>
      <c r="K386" s="272" t="s">
        <v>189</v>
      </c>
      <c r="L386" s="277"/>
      <c r="M386" s="278" t="s">
        <v>19</v>
      </c>
      <c r="N386" s="279" t="s">
        <v>46</v>
      </c>
      <c r="O386" s="86"/>
      <c r="P386" s="224">
        <f>O386*H386</f>
        <v>0</v>
      </c>
      <c r="Q386" s="224">
        <v>0.00313</v>
      </c>
      <c r="R386" s="224">
        <f>Q386*H386</f>
        <v>0.055088000000000005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370</v>
      </c>
      <c r="AT386" s="226" t="s">
        <v>348</v>
      </c>
      <c r="AU386" s="226" t="s">
        <v>84</v>
      </c>
      <c r="AY386" s="19" t="s">
        <v>183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82</v>
      </c>
      <c r="BK386" s="227">
        <f>ROUND(I386*H386,2)</f>
        <v>0</v>
      </c>
      <c r="BL386" s="19" t="s">
        <v>277</v>
      </c>
      <c r="BM386" s="226" t="s">
        <v>4025</v>
      </c>
    </row>
    <row r="387" s="14" customFormat="1">
      <c r="A387" s="14"/>
      <c r="B387" s="244"/>
      <c r="C387" s="245"/>
      <c r="D387" s="235" t="s">
        <v>194</v>
      </c>
      <c r="E387" s="245"/>
      <c r="F387" s="247" t="s">
        <v>4026</v>
      </c>
      <c r="G387" s="245"/>
      <c r="H387" s="248">
        <v>17.600000000000001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194</v>
      </c>
      <c r="AU387" s="254" t="s">
        <v>84</v>
      </c>
      <c r="AV387" s="14" t="s">
        <v>84</v>
      </c>
      <c r="AW387" s="14" t="s">
        <v>4</v>
      </c>
      <c r="AX387" s="14" t="s">
        <v>82</v>
      </c>
      <c r="AY387" s="254" t="s">
        <v>183</v>
      </c>
    </row>
    <row r="388" s="2" customFormat="1" ht="16.5" customHeight="1">
      <c r="A388" s="40"/>
      <c r="B388" s="41"/>
      <c r="C388" s="215" t="s">
        <v>665</v>
      </c>
      <c r="D388" s="215" t="s">
        <v>185</v>
      </c>
      <c r="E388" s="216" t="s">
        <v>4017</v>
      </c>
      <c r="F388" s="217" t="s">
        <v>4018</v>
      </c>
      <c r="G388" s="218" t="s">
        <v>438</v>
      </c>
      <c r="H388" s="219">
        <v>17</v>
      </c>
      <c r="I388" s="220"/>
      <c r="J388" s="221">
        <f>ROUND(I388*H388,2)</f>
        <v>0</v>
      </c>
      <c r="K388" s="217" t="s">
        <v>189</v>
      </c>
      <c r="L388" s="46"/>
      <c r="M388" s="222" t="s">
        <v>19</v>
      </c>
      <c r="N388" s="223" t="s">
        <v>46</v>
      </c>
      <c r="O388" s="86"/>
      <c r="P388" s="224">
        <f>O388*H388</f>
        <v>0</v>
      </c>
      <c r="Q388" s="224">
        <v>5.4119999999999997E-05</v>
      </c>
      <c r="R388" s="224">
        <f>Q388*H388</f>
        <v>0.0009200399999999999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277</v>
      </c>
      <c r="AT388" s="226" t="s">
        <v>185</v>
      </c>
      <c r="AU388" s="226" t="s">
        <v>84</v>
      </c>
      <c r="AY388" s="19" t="s">
        <v>183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82</v>
      </c>
      <c r="BK388" s="227">
        <f>ROUND(I388*H388,2)</f>
        <v>0</v>
      </c>
      <c r="BL388" s="19" t="s">
        <v>277</v>
      </c>
      <c r="BM388" s="226" t="s">
        <v>4027</v>
      </c>
    </row>
    <row r="389" s="2" customFormat="1">
      <c r="A389" s="40"/>
      <c r="B389" s="41"/>
      <c r="C389" s="42"/>
      <c r="D389" s="228" t="s">
        <v>192</v>
      </c>
      <c r="E389" s="42"/>
      <c r="F389" s="229" t="s">
        <v>4020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192</v>
      </c>
      <c r="AU389" s="19" t="s">
        <v>84</v>
      </c>
    </row>
    <row r="390" s="13" customFormat="1">
      <c r="A390" s="13"/>
      <c r="B390" s="233"/>
      <c r="C390" s="234"/>
      <c r="D390" s="235" t="s">
        <v>194</v>
      </c>
      <c r="E390" s="236" t="s">
        <v>19</v>
      </c>
      <c r="F390" s="237" t="s">
        <v>3968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194</v>
      </c>
      <c r="AU390" s="243" t="s">
        <v>84</v>
      </c>
      <c r="AV390" s="13" t="s">
        <v>82</v>
      </c>
      <c r="AW390" s="13" t="s">
        <v>36</v>
      </c>
      <c r="AX390" s="13" t="s">
        <v>75</v>
      </c>
      <c r="AY390" s="243" t="s">
        <v>183</v>
      </c>
    </row>
    <row r="391" s="13" customFormat="1">
      <c r="A391" s="13"/>
      <c r="B391" s="233"/>
      <c r="C391" s="234"/>
      <c r="D391" s="235" t="s">
        <v>194</v>
      </c>
      <c r="E391" s="236" t="s">
        <v>19</v>
      </c>
      <c r="F391" s="237" t="s">
        <v>3969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194</v>
      </c>
      <c r="AU391" s="243" t="s">
        <v>84</v>
      </c>
      <c r="AV391" s="13" t="s">
        <v>82</v>
      </c>
      <c r="AW391" s="13" t="s">
        <v>36</v>
      </c>
      <c r="AX391" s="13" t="s">
        <v>75</v>
      </c>
      <c r="AY391" s="243" t="s">
        <v>183</v>
      </c>
    </row>
    <row r="392" s="14" customFormat="1">
      <c r="A392" s="14"/>
      <c r="B392" s="244"/>
      <c r="C392" s="245"/>
      <c r="D392" s="235" t="s">
        <v>194</v>
      </c>
      <c r="E392" s="246" t="s">
        <v>19</v>
      </c>
      <c r="F392" s="247" t="s">
        <v>283</v>
      </c>
      <c r="G392" s="245"/>
      <c r="H392" s="248">
        <v>17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194</v>
      </c>
      <c r="AU392" s="254" t="s">
        <v>84</v>
      </c>
      <c r="AV392" s="14" t="s">
        <v>84</v>
      </c>
      <c r="AW392" s="14" t="s">
        <v>36</v>
      </c>
      <c r="AX392" s="14" t="s">
        <v>82</v>
      </c>
      <c r="AY392" s="254" t="s">
        <v>183</v>
      </c>
    </row>
    <row r="393" s="2" customFormat="1" ht="16.5" customHeight="1">
      <c r="A393" s="40"/>
      <c r="B393" s="41"/>
      <c r="C393" s="270" t="s">
        <v>533</v>
      </c>
      <c r="D393" s="270" t="s">
        <v>348</v>
      </c>
      <c r="E393" s="271" t="s">
        <v>4023</v>
      </c>
      <c r="F393" s="272" t="s">
        <v>4024</v>
      </c>
      <c r="G393" s="273" t="s">
        <v>438</v>
      </c>
      <c r="H393" s="274">
        <v>18.699999999999999</v>
      </c>
      <c r="I393" s="275"/>
      <c r="J393" s="276">
        <f>ROUND(I393*H393,2)</f>
        <v>0</v>
      </c>
      <c r="K393" s="272" t="s">
        <v>189</v>
      </c>
      <c r="L393" s="277"/>
      <c r="M393" s="278" t="s">
        <v>19</v>
      </c>
      <c r="N393" s="279" t="s">
        <v>46</v>
      </c>
      <c r="O393" s="86"/>
      <c r="P393" s="224">
        <f>O393*H393</f>
        <v>0</v>
      </c>
      <c r="Q393" s="224">
        <v>0.00313</v>
      </c>
      <c r="R393" s="224">
        <f>Q393*H393</f>
        <v>0.058531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370</v>
      </c>
      <c r="AT393" s="226" t="s">
        <v>348</v>
      </c>
      <c r="AU393" s="226" t="s">
        <v>84</v>
      </c>
      <c r="AY393" s="19" t="s">
        <v>183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82</v>
      </c>
      <c r="BK393" s="227">
        <f>ROUND(I393*H393,2)</f>
        <v>0</v>
      </c>
      <c r="BL393" s="19" t="s">
        <v>277</v>
      </c>
      <c r="BM393" s="226" t="s">
        <v>4028</v>
      </c>
    </row>
    <row r="394" s="14" customFormat="1">
      <c r="A394" s="14"/>
      <c r="B394" s="244"/>
      <c r="C394" s="245"/>
      <c r="D394" s="235" t="s">
        <v>194</v>
      </c>
      <c r="E394" s="245"/>
      <c r="F394" s="247" t="s">
        <v>4029</v>
      </c>
      <c r="G394" s="245"/>
      <c r="H394" s="248">
        <v>18.699999999999999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194</v>
      </c>
      <c r="AU394" s="254" t="s">
        <v>84</v>
      </c>
      <c r="AV394" s="14" t="s">
        <v>84</v>
      </c>
      <c r="AW394" s="14" t="s">
        <v>4</v>
      </c>
      <c r="AX394" s="14" t="s">
        <v>82</v>
      </c>
      <c r="AY394" s="254" t="s">
        <v>183</v>
      </c>
    </row>
    <row r="395" s="2" customFormat="1" ht="24.15" customHeight="1">
      <c r="A395" s="40"/>
      <c r="B395" s="41"/>
      <c r="C395" s="215" t="s">
        <v>673</v>
      </c>
      <c r="D395" s="215" t="s">
        <v>185</v>
      </c>
      <c r="E395" s="216" t="s">
        <v>4030</v>
      </c>
      <c r="F395" s="217" t="s">
        <v>4031</v>
      </c>
      <c r="G395" s="218" t="s">
        <v>438</v>
      </c>
      <c r="H395" s="219">
        <v>25</v>
      </c>
      <c r="I395" s="220"/>
      <c r="J395" s="221">
        <f>ROUND(I395*H395,2)</f>
        <v>0</v>
      </c>
      <c r="K395" s="217" t="s">
        <v>189</v>
      </c>
      <c r="L395" s="46"/>
      <c r="M395" s="222" t="s">
        <v>19</v>
      </c>
      <c r="N395" s="223" t="s">
        <v>46</v>
      </c>
      <c r="O395" s="86"/>
      <c r="P395" s="224">
        <f>O395*H395</f>
        <v>0</v>
      </c>
      <c r="Q395" s="224">
        <v>7.3860000000000001E-05</v>
      </c>
      <c r="R395" s="224">
        <f>Q395*H395</f>
        <v>0.0018465000000000001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277</v>
      </c>
      <c r="AT395" s="226" t="s">
        <v>185</v>
      </c>
      <c r="AU395" s="226" t="s">
        <v>84</v>
      </c>
      <c r="AY395" s="19" t="s">
        <v>183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82</v>
      </c>
      <c r="BK395" s="227">
        <f>ROUND(I395*H395,2)</f>
        <v>0</v>
      </c>
      <c r="BL395" s="19" t="s">
        <v>277</v>
      </c>
      <c r="BM395" s="226" t="s">
        <v>4032</v>
      </c>
    </row>
    <row r="396" s="2" customFormat="1">
      <c r="A396" s="40"/>
      <c r="B396" s="41"/>
      <c r="C396" s="42"/>
      <c r="D396" s="228" t="s">
        <v>192</v>
      </c>
      <c r="E396" s="42"/>
      <c r="F396" s="229" t="s">
        <v>4033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192</v>
      </c>
      <c r="AU396" s="19" t="s">
        <v>84</v>
      </c>
    </row>
    <row r="397" s="13" customFormat="1">
      <c r="A397" s="13"/>
      <c r="B397" s="233"/>
      <c r="C397" s="234"/>
      <c r="D397" s="235" t="s">
        <v>194</v>
      </c>
      <c r="E397" s="236" t="s">
        <v>19</v>
      </c>
      <c r="F397" s="237" t="s">
        <v>4034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194</v>
      </c>
      <c r="AU397" s="243" t="s">
        <v>84</v>
      </c>
      <c r="AV397" s="13" t="s">
        <v>82</v>
      </c>
      <c r="AW397" s="13" t="s">
        <v>36</v>
      </c>
      <c r="AX397" s="13" t="s">
        <v>75</v>
      </c>
      <c r="AY397" s="243" t="s">
        <v>183</v>
      </c>
    </row>
    <row r="398" s="14" customFormat="1">
      <c r="A398" s="14"/>
      <c r="B398" s="244"/>
      <c r="C398" s="245"/>
      <c r="D398" s="235" t="s">
        <v>194</v>
      </c>
      <c r="E398" s="246" t="s">
        <v>19</v>
      </c>
      <c r="F398" s="247" t="s">
        <v>409</v>
      </c>
      <c r="G398" s="245"/>
      <c r="H398" s="248">
        <v>25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194</v>
      </c>
      <c r="AU398" s="254" t="s">
        <v>84</v>
      </c>
      <c r="AV398" s="14" t="s">
        <v>84</v>
      </c>
      <c r="AW398" s="14" t="s">
        <v>36</v>
      </c>
      <c r="AX398" s="14" t="s">
        <v>82</v>
      </c>
      <c r="AY398" s="254" t="s">
        <v>183</v>
      </c>
    </row>
    <row r="399" s="2" customFormat="1" ht="33" customHeight="1">
      <c r="A399" s="40"/>
      <c r="B399" s="41"/>
      <c r="C399" s="215" t="s">
        <v>536</v>
      </c>
      <c r="D399" s="215" t="s">
        <v>185</v>
      </c>
      <c r="E399" s="216" t="s">
        <v>4035</v>
      </c>
      <c r="F399" s="217" t="s">
        <v>4036</v>
      </c>
      <c r="G399" s="218" t="s">
        <v>438</v>
      </c>
      <c r="H399" s="219">
        <v>161</v>
      </c>
      <c r="I399" s="220"/>
      <c r="J399" s="221">
        <f>ROUND(I399*H399,2)</f>
        <v>0</v>
      </c>
      <c r="K399" s="217" t="s">
        <v>189</v>
      </c>
      <c r="L399" s="46"/>
      <c r="M399" s="222" t="s">
        <v>19</v>
      </c>
      <c r="N399" s="223" t="s">
        <v>46</v>
      </c>
      <c r="O399" s="86"/>
      <c r="P399" s="224">
        <f>O399*H399</f>
        <v>0</v>
      </c>
      <c r="Q399" s="224">
        <v>9.4640000000000002E-05</v>
      </c>
      <c r="R399" s="224">
        <f>Q399*H399</f>
        <v>0.01523704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277</v>
      </c>
      <c r="AT399" s="226" t="s">
        <v>185</v>
      </c>
      <c r="AU399" s="226" t="s">
        <v>84</v>
      </c>
      <c r="AY399" s="19" t="s">
        <v>183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277</v>
      </c>
      <c r="BM399" s="226" t="s">
        <v>4037</v>
      </c>
    </row>
    <row r="400" s="2" customFormat="1">
      <c r="A400" s="40"/>
      <c r="B400" s="41"/>
      <c r="C400" s="42"/>
      <c r="D400" s="228" t="s">
        <v>192</v>
      </c>
      <c r="E400" s="42"/>
      <c r="F400" s="229" t="s">
        <v>4038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192</v>
      </c>
      <c r="AU400" s="19" t="s">
        <v>84</v>
      </c>
    </row>
    <row r="401" s="13" customFormat="1">
      <c r="A401" s="13"/>
      <c r="B401" s="233"/>
      <c r="C401" s="234"/>
      <c r="D401" s="235" t="s">
        <v>194</v>
      </c>
      <c r="E401" s="236" t="s">
        <v>19</v>
      </c>
      <c r="F401" s="237" t="s">
        <v>4039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194</v>
      </c>
      <c r="AU401" s="243" t="s">
        <v>84</v>
      </c>
      <c r="AV401" s="13" t="s">
        <v>82</v>
      </c>
      <c r="AW401" s="13" t="s">
        <v>36</v>
      </c>
      <c r="AX401" s="13" t="s">
        <v>75</v>
      </c>
      <c r="AY401" s="243" t="s">
        <v>183</v>
      </c>
    </row>
    <row r="402" s="14" customFormat="1">
      <c r="A402" s="14"/>
      <c r="B402" s="244"/>
      <c r="C402" s="245"/>
      <c r="D402" s="235" t="s">
        <v>194</v>
      </c>
      <c r="E402" s="246" t="s">
        <v>19</v>
      </c>
      <c r="F402" s="247" t="s">
        <v>464</v>
      </c>
      <c r="G402" s="245"/>
      <c r="H402" s="248">
        <v>50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194</v>
      </c>
      <c r="AU402" s="254" t="s">
        <v>84</v>
      </c>
      <c r="AV402" s="14" t="s">
        <v>84</v>
      </c>
      <c r="AW402" s="14" t="s">
        <v>36</v>
      </c>
      <c r="AX402" s="14" t="s">
        <v>75</v>
      </c>
      <c r="AY402" s="254" t="s">
        <v>183</v>
      </c>
    </row>
    <row r="403" s="13" customFormat="1">
      <c r="A403" s="13"/>
      <c r="B403" s="233"/>
      <c r="C403" s="234"/>
      <c r="D403" s="235" t="s">
        <v>194</v>
      </c>
      <c r="E403" s="236" t="s">
        <v>19</v>
      </c>
      <c r="F403" s="237" t="s">
        <v>4040</v>
      </c>
      <c r="G403" s="234"/>
      <c r="H403" s="236" t="s">
        <v>19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194</v>
      </c>
      <c r="AU403" s="243" t="s">
        <v>84</v>
      </c>
      <c r="AV403" s="13" t="s">
        <v>82</v>
      </c>
      <c r="AW403" s="13" t="s">
        <v>36</v>
      </c>
      <c r="AX403" s="13" t="s">
        <v>75</v>
      </c>
      <c r="AY403" s="243" t="s">
        <v>183</v>
      </c>
    </row>
    <row r="404" s="14" customFormat="1">
      <c r="A404" s="14"/>
      <c r="B404" s="244"/>
      <c r="C404" s="245"/>
      <c r="D404" s="235" t="s">
        <v>194</v>
      </c>
      <c r="E404" s="246" t="s">
        <v>19</v>
      </c>
      <c r="F404" s="247" t="s">
        <v>1814</v>
      </c>
      <c r="G404" s="245"/>
      <c r="H404" s="248">
        <v>105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194</v>
      </c>
      <c r="AU404" s="254" t="s">
        <v>84</v>
      </c>
      <c r="AV404" s="14" t="s">
        <v>84</v>
      </c>
      <c r="AW404" s="14" t="s">
        <v>36</v>
      </c>
      <c r="AX404" s="14" t="s">
        <v>75</v>
      </c>
      <c r="AY404" s="254" t="s">
        <v>183</v>
      </c>
    </row>
    <row r="405" s="13" customFormat="1">
      <c r="A405" s="13"/>
      <c r="B405" s="233"/>
      <c r="C405" s="234"/>
      <c r="D405" s="235" t="s">
        <v>194</v>
      </c>
      <c r="E405" s="236" t="s">
        <v>19</v>
      </c>
      <c r="F405" s="237" t="s">
        <v>4041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194</v>
      </c>
      <c r="AU405" s="243" t="s">
        <v>84</v>
      </c>
      <c r="AV405" s="13" t="s">
        <v>82</v>
      </c>
      <c r="AW405" s="13" t="s">
        <v>36</v>
      </c>
      <c r="AX405" s="13" t="s">
        <v>75</v>
      </c>
      <c r="AY405" s="243" t="s">
        <v>183</v>
      </c>
    </row>
    <row r="406" s="14" customFormat="1">
      <c r="A406" s="14"/>
      <c r="B406" s="244"/>
      <c r="C406" s="245"/>
      <c r="D406" s="235" t="s">
        <v>194</v>
      </c>
      <c r="E406" s="246" t="s">
        <v>19</v>
      </c>
      <c r="F406" s="247" t="s">
        <v>190</v>
      </c>
      <c r="G406" s="245"/>
      <c r="H406" s="248">
        <v>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194</v>
      </c>
      <c r="AU406" s="254" t="s">
        <v>84</v>
      </c>
      <c r="AV406" s="14" t="s">
        <v>84</v>
      </c>
      <c r="AW406" s="14" t="s">
        <v>36</v>
      </c>
      <c r="AX406" s="14" t="s">
        <v>75</v>
      </c>
      <c r="AY406" s="254" t="s">
        <v>183</v>
      </c>
    </row>
    <row r="407" s="13" customFormat="1">
      <c r="A407" s="13"/>
      <c r="B407" s="233"/>
      <c r="C407" s="234"/>
      <c r="D407" s="235" t="s">
        <v>194</v>
      </c>
      <c r="E407" s="236" t="s">
        <v>19</v>
      </c>
      <c r="F407" s="237" t="s">
        <v>4040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194</v>
      </c>
      <c r="AU407" s="243" t="s">
        <v>84</v>
      </c>
      <c r="AV407" s="13" t="s">
        <v>82</v>
      </c>
      <c r="AW407" s="13" t="s">
        <v>36</v>
      </c>
      <c r="AX407" s="13" t="s">
        <v>75</v>
      </c>
      <c r="AY407" s="243" t="s">
        <v>183</v>
      </c>
    </row>
    <row r="408" s="14" customFormat="1">
      <c r="A408" s="14"/>
      <c r="B408" s="244"/>
      <c r="C408" s="245"/>
      <c r="D408" s="235" t="s">
        <v>194</v>
      </c>
      <c r="E408" s="246" t="s">
        <v>19</v>
      </c>
      <c r="F408" s="247" t="s">
        <v>84</v>
      </c>
      <c r="G408" s="245"/>
      <c r="H408" s="248">
        <v>2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194</v>
      </c>
      <c r="AU408" s="254" t="s">
        <v>84</v>
      </c>
      <c r="AV408" s="14" t="s">
        <v>84</v>
      </c>
      <c r="AW408" s="14" t="s">
        <v>36</v>
      </c>
      <c r="AX408" s="14" t="s">
        <v>75</v>
      </c>
      <c r="AY408" s="254" t="s">
        <v>183</v>
      </c>
    </row>
    <row r="409" s="15" customFormat="1">
      <c r="A409" s="15"/>
      <c r="B409" s="259"/>
      <c r="C409" s="260"/>
      <c r="D409" s="235" t="s">
        <v>194</v>
      </c>
      <c r="E409" s="261" t="s">
        <v>19</v>
      </c>
      <c r="F409" s="262" t="s">
        <v>320</v>
      </c>
      <c r="G409" s="260"/>
      <c r="H409" s="263">
        <v>161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9" t="s">
        <v>194</v>
      </c>
      <c r="AU409" s="269" t="s">
        <v>84</v>
      </c>
      <c r="AV409" s="15" t="s">
        <v>190</v>
      </c>
      <c r="AW409" s="15" t="s">
        <v>36</v>
      </c>
      <c r="AX409" s="15" t="s">
        <v>82</v>
      </c>
      <c r="AY409" s="269" t="s">
        <v>183</v>
      </c>
    </row>
    <row r="410" s="2" customFormat="1" ht="33" customHeight="1">
      <c r="A410" s="40"/>
      <c r="B410" s="41"/>
      <c r="C410" s="215" t="s">
        <v>1658</v>
      </c>
      <c r="D410" s="215" t="s">
        <v>185</v>
      </c>
      <c r="E410" s="216" t="s">
        <v>4035</v>
      </c>
      <c r="F410" s="217" t="s">
        <v>4036</v>
      </c>
      <c r="G410" s="218" t="s">
        <v>438</v>
      </c>
      <c r="H410" s="219">
        <v>90</v>
      </c>
      <c r="I410" s="220"/>
      <c r="J410" s="221">
        <f>ROUND(I410*H410,2)</f>
        <v>0</v>
      </c>
      <c r="K410" s="217" t="s">
        <v>189</v>
      </c>
      <c r="L410" s="46"/>
      <c r="M410" s="222" t="s">
        <v>19</v>
      </c>
      <c r="N410" s="223" t="s">
        <v>46</v>
      </c>
      <c r="O410" s="86"/>
      <c r="P410" s="224">
        <f>O410*H410</f>
        <v>0</v>
      </c>
      <c r="Q410" s="224">
        <v>9.4640000000000002E-05</v>
      </c>
      <c r="R410" s="224">
        <f>Q410*H410</f>
        <v>0.0085176000000000002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277</v>
      </c>
      <c r="AT410" s="226" t="s">
        <v>185</v>
      </c>
      <c r="AU410" s="226" t="s">
        <v>84</v>
      </c>
      <c r="AY410" s="19" t="s">
        <v>183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82</v>
      </c>
      <c r="BK410" s="227">
        <f>ROUND(I410*H410,2)</f>
        <v>0</v>
      </c>
      <c r="BL410" s="19" t="s">
        <v>277</v>
      </c>
      <c r="BM410" s="226" t="s">
        <v>4042</v>
      </c>
    </row>
    <row r="411" s="2" customFormat="1">
      <c r="A411" s="40"/>
      <c r="B411" s="41"/>
      <c r="C411" s="42"/>
      <c r="D411" s="228" t="s">
        <v>192</v>
      </c>
      <c r="E411" s="42"/>
      <c r="F411" s="229" t="s">
        <v>4038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192</v>
      </c>
      <c r="AU411" s="19" t="s">
        <v>84</v>
      </c>
    </row>
    <row r="412" s="13" customFormat="1">
      <c r="A412" s="13"/>
      <c r="B412" s="233"/>
      <c r="C412" s="234"/>
      <c r="D412" s="235" t="s">
        <v>194</v>
      </c>
      <c r="E412" s="236" t="s">
        <v>19</v>
      </c>
      <c r="F412" s="237" t="s">
        <v>4043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194</v>
      </c>
      <c r="AU412" s="243" t="s">
        <v>84</v>
      </c>
      <c r="AV412" s="13" t="s">
        <v>82</v>
      </c>
      <c r="AW412" s="13" t="s">
        <v>36</v>
      </c>
      <c r="AX412" s="13" t="s">
        <v>75</v>
      </c>
      <c r="AY412" s="243" t="s">
        <v>183</v>
      </c>
    </row>
    <row r="413" s="13" customFormat="1">
      <c r="A413" s="13"/>
      <c r="B413" s="233"/>
      <c r="C413" s="234"/>
      <c r="D413" s="235" t="s">
        <v>194</v>
      </c>
      <c r="E413" s="236" t="s">
        <v>19</v>
      </c>
      <c r="F413" s="237" t="s">
        <v>4044</v>
      </c>
      <c r="G413" s="234"/>
      <c r="H413" s="236" t="s">
        <v>19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194</v>
      </c>
      <c r="AU413" s="243" t="s">
        <v>84</v>
      </c>
      <c r="AV413" s="13" t="s">
        <v>82</v>
      </c>
      <c r="AW413" s="13" t="s">
        <v>36</v>
      </c>
      <c r="AX413" s="13" t="s">
        <v>75</v>
      </c>
      <c r="AY413" s="243" t="s">
        <v>183</v>
      </c>
    </row>
    <row r="414" s="14" customFormat="1">
      <c r="A414" s="14"/>
      <c r="B414" s="244"/>
      <c r="C414" s="245"/>
      <c r="D414" s="235" t="s">
        <v>194</v>
      </c>
      <c r="E414" s="246" t="s">
        <v>19</v>
      </c>
      <c r="F414" s="247" t="s">
        <v>561</v>
      </c>
      <c r="G414" s="245"/>
      <c r="H414" s="248">
        <v>90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194</v>
      </c>
      <c r="AU414" s="254" t="s">
        <v>84</v>
      </c>
      <c r="AV414" s="14" t="s">
        <v>84</v>
      </c>
      <c r="AW414" s="14" t="s">
        <v>36</v>
      </c>
      <c r="AX414" s="14" t="s">
        <v>82</v>
      </c>
      <c r="AY414" s="254" t="s">
        <v>183</v>
      </c>
    </row>
    <row r="415" s="2" customFormat="1" ht="33" customHeight="1">
      <c r="A415" s="40"/>
      <c r="B415" s="41"/>
      <c r="C415" s="215" t="s">
        <v>541</v>
      </c>
      <c r="D415" s="215" t="s">
        <v>185</v>
      </c>
      <c r="E415" s="216" t="s">
        <v>4045</v>
      </c>
      <c r="F415" s="217" t="s">
        <v>4046</v>
      </c>
      <c r="G415" s="218" t="s">
        <v>438</v>
      </c>
      <c r="H415" s="219">
        <v>10</v>
      </c>
      <c r="I415" s="220"/>
      <c r="J415" s="221">
        <f>ROUND(I415*H415,2)</f>
        <v>0</v>
      </c>
      <c r="K415" s="217" t="s">
        <v>189</v>
      </c>
      <c r="L415" s="46"/>
      <c r="M415" s="222" t="s">
        <v>19</v>
      </c>
      <c r="N415" s="223" t="s">
        <v>46</v>
      </c>
      <c r="O415" s="86"/>
      <c r="P415" s="224">
        <f>O415*H415</f>
        <v>0</v>
      </c>
      <c r="Q415" s="224">
        <v>0.00012156</v>
      </c>
      <c r="R415" s="224">
        <f>Q415*H415</f>
        <v>0.0012155999999999998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277</v>
      </c>
      <c r="AT415" s="226" t="s">
        <v>185</v>
      </c>
      <c r="AU415" s="226" t="s">
        <v>84</v>
      </c>
      <c r="AY415" s="19" t="s">
        <v>183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82</v>
      </c>
      <c r="BK415" s="227">
        <f>ROUND(I415*H415,2)</f>
        <v>0</v>
      </c>
      <c r="BL415" s="19" t="s">
        <v>277</v>
      </c>
      <c r="BM415" s="226" t="s">
        <v>4047</v>
      </c>
    </row>
    <row r="416" s="2" customFormat="1">
      <c r="A416" s="40"/>
      <c r="B416" s="41"/>
      <c r="C416" s="42"/>
      <c r="D416" s="228" t="s">
        <v>192</v>
      </c>
      <c r="E416" s="42"/>
      <c r="F416" s="229" t="s">
        <v>4048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192</v>
      </c>
      <c r="AU416" s="19" t="s">
        <v>84</v>
      </c>
    </row>
    <row r="417" s="13" customFormat="1">
      <c r="A417" s="13"/>
      <c r="B417" s="233"/>
      <c r="C417" s="234"/>
      <c r="D417" s="235" t="s">
        <v>194</v>
      </c>
      <c r="E417" s="236" t="s">
        <v>19</v>
      </c>
      <c r="F417" s="237" t="s">
        <v>4049</v>
      </c>
      <c r="G417" s="234"/>
      <c r="H417" s="236" t="s">
        <v>19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194</v>
      </c>
      <c r="AU417" s="243" t="s">
        <v>84</v>
      </c>
      <c r="AV417" s="13" t="s">
        <v>82</v>
      </c>
      <c r="AW417" s="13" t="s">
        <v>36</v>
      </c>
      <c r="AX417" s="13" t="s">
        <v>75</v>
      </c>
      <c r="AY417" s="243" t="s">
        <v>183</v>
      </c>
    </row>
    <row r="418" s="14" customFormat="1">
      <c r="A418" s="14"/>
      <c r="B418" s="244"/>
      <c r="C418" s="245"/>
      <c r="D418" s="235" t="s">
        <v>194</v>
      </c>
      <c r="E418" s="246" t="s">
        <v>19</v>
      </c>
      <c r="F418" s="247" t="s">
        <v>239</v>
      </c>
      <c r="G418" s="245"/>
      <c r="H418" s="248">
        <v>10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194</v>
      </c>
      <c r="AU418" s="254" t="s">
        <v>84</v>
      </c>
      <c r="AV418" s="14" t="s">
        <v>84</v>
      </c>
      <c r="AW418" s="14" t="s">
        <v>36</v>
      </c>
      <c r="AX418" s="14" t="s">
        <v>82</v>
      </c>
      <c r="AY418" s="254" t="s">
        <v>183</v>
      </c>
    </row>
    <row r="419" s="2" customFormat="1" ht="16.5" customHeight="1">
      <c r="A419" s="40"/>
      <c r="B419" s="41"/>
      <c r="C419" s="215" t="s">
        <v>1682</v>
      </c>
      <c r="D419" s="215" t="s">
        <v>185</v>
      </c>
      <c r="E419" s="216" t="s">
        <v>4050</v>
      </c>
      <c r="F419" s="217" t="s">
        <v>4051</v>
      </c>
      <c r="G419" s="218" t="s">
        <v>188</v>
      </c>
      <c r="H419" s="219">
        <v>1</v>
      </c>
      <c r="I419" s="220"/>
      <c r="J419" s="221">
        <f>ROUND(I419*H419,2)</f>
        <v>0</v>
      </c>
      <c r="K419" s="217" t="s">
        <v>189</v>
      </c>
      <c r="L419" s="46"/>
      <c r="M419" s="222" t="s">
        <v>19</v>
      </c>
      <c r="N419" s="223" t="s">
        <v>46</v>
      </c>
      <c r="O419" s="86"/>
      <c r="P419" s="224">
        <f>O419*H419</f>
        <v>0</v>
      </c>
      <c r="Q419" s="224">
        <v>0.0055289244999999999</v>
      </c>
      <c r="R419" s="224">
        <f>Q419*H419</f>
        <v>0.0055289244999999999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277</v>
      </c>
      <c r="AT419" s="226" t="s">
        <v>185</v>
      </c>
      <c r="AU419" s="226" t="s">
        <v>84</v>
      </c>
      <c r="AY419" s="19" t="s">
        <v>183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82</v>
      </c>
      <c r="BK419" s="227">
        <f>ROUND(I419*H419,2)</f>
        <v>0</v>
      </c>
      <c r="BL419" s="19" t="s">
        <v>277</v>
      </c>
      <c r="BM419" s="226" t="s">
        <v>4052</v>
      </c>
    </row>
    <row r="420" s="2" customFormat="1">
      <c r="A420" s="40"/>
      <c r="B420" s="41"/>
      <c r="C420" s="42"/>
      <c r="D420" s="228" t="s">
        <v>192</v>
      </c>
      <c r="E420" s="42"/>
      <c r="F420" s="229" t="s">
        <v>4053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192</v>
      </c>
      <c r="AU420" s="19" t="s">
        <v>84</v>
      </c>
    </row>
    <row r="421" s="13" customFormat="1">
      <c r="A421" s="13"/>
      <c r="B421" s="233"/>
      <c r="C421" s="234"/>
      <c r="D421" s="235" t="s">
        <v>194</v>
      </c>
      <c r="E421" s="236" t="s">
        <v>19</v>
      </c>
      <c r="F421" s="237" t="s">
        <v>4054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194</v>
      </c>
      <c r="AU421" s="243" t="s">
        <v>84</v>
      </c>
      <c r="AV421" s="13" t="s">
        <v>82</v>
      </c>
      <c r="AW421" s="13" t="s">
        <v>36</v>
      </c>
      <c r="AX421" s="13" t="s">
        <v>75</v>
      </c>
      <c r="AY421" s="243" t="s">
        <v>183</v>
      </c>
    </row>
    <row r="422" s="13" customFormat="1">
      <c r="A422" s="13"/>
      <c r="B422" s="233"/>
      <c r="C422" s="234"/>
      <c r="D422" s="235" t="s">
        <v>194</v>
      </c>
      <c r="E422" s="236" t="s">
        <v>19</v>
      </c>
      <c r="F422" s="237" t="s">
        <v>3974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194</v>
      </c>
      <c r="AU422" s="243" t="s">
        <v>84</v>
      </c>
      <c r="AV422" s="13" t="s">
        <v>82</v>
      </c>
      <c r="AW422" s="13" t="s">
        <v>36</v>
      </c>
      <c r="AX422" s="13" t="s">
        <v>75</v>
      </c>
      <c r="AY422" s="243" t="s">
        <v>183</v>
      </c>
    </row>
    <row r="423" s="14" customFormat="1">
      <c r="A423" s="14"/>
      <c r="B423" s="244"/>
      <c r="C423" s="245"/>
      <c r="D423" s="235" t="s">
        <v>194</v>
      </c>
      <c r="E423" s="246" t="s">
        <v>19</v>
      </c>
      <c r="F423" s="247" t="s">
        <v>82</v>
      </c>
      <c r="G423" s="245"/>
      <c r="H423" s="248">
        <v>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194</v>
      </c>
      <c r="AU423" s="254" t="s">
        <v>84</v>
      </c>
      <c r="AV423" s="14" t="s">
        <v>84</v>
      </c>
      <c r="AW423" s="14" t="s">
        <v>36</v>
      </c>
      <c r="AX423" s="14" t="s">
        <v>82</v>
      </c>
      <c r="AY423" s="254" t="s">
        <v>183</v>
      </c>
    </row>
    <row r="424" s="2" customFormat="1" ht="16.5" customHeight="1">
      <c r="A424" s="40"/>
      <c r="B424" s="41"/>
      <c r="C424" s="270" t="s">
        <v>544</v>
      </c>
      <c r="D424" s="270" t="s">
        <v>348</v>
      </c>
      <c r="E424" s="271" t="s">
        <v>4055</v>
      </c>
      <c r="F424" s="272" t="s">
        <v>4056</v>
      </c>
      <c r="G424" s="273" t="s">
        <v>188</v>
      </c>
      <c r="H424" s="274">
        <v>1</v>
      </c>
      <c r="I424" s="275"/>
      <c r="J424" s="276">
        <f>ROUND(I424*H424,2)</f>
        <v>0</v>
      </c>
      <c r="K424" s="272" t="s">
        <v>19</v>
      </c>
      <c r="L424" s="277"/>
      <c r="M424" s="278" t="s">
        <v>19</v>
      </c>
      <c r="N424" s="279" t="s">
        <v>46</v>
      </c>
      <c r="O424" s="86"/>
      <c r="P424" s="224">
        <f>O424*H424</f>
        <v>0</v>
      </c>
      <c r="Q424" s="224">
        <v>0.0037000000000000002</v>
      </c>
      <c r="R424" s="224">
        <f>Q424*H424</f>
        <v>0.0037000000000000002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370</v>
      </c>
      <c r="AT424" s="226" t="s">
        <v>348</v>
      </c>
      <c r="AU424" s="226" t="s">
        <v>84</v>
      </c>
      <c r="AY424" s="19" t="s">
        <v>183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82</v>
      </c>
      <c r="BK424" s="227">
        <f>ROUND(I424*H424,2)</f>
        <v>0</v>
      </c>
      <c r="BL424" s="19" t="s">
        <v>277</v>
      </c>
      <c r="BM424" s="226" t="s">
        <v>4057</v>
      </c>
    </row>
    <row r="425" s="2" customFormat="1" ht="16.5" customHeight="1">
      <c r="A425" s="40"/>
      <c r="B425" s="41"/>
      <c r="C425" s="215" t="s">
        <v>1697</v>
      </c>
      <c r="D425" s="215" t="s">
        <v>185</v>
      </c>
      <c r="E425" s="216" t="s">
        <v>4058</v>
      </c>
      <c r="F425" s="217" t="s">
        <v>4059</v>
      </c>
      <c r="G425" s="218" t="s">
        <v>188</v>
      </c>
      <c r="H425" s="219">
        <v>6</v>
      </c>
      <c r="I425" s="220"/>
      <c r="J425" s="221">
        <f>ROUND(I425*H425,2)</f>
        <v>0</v>
      </c>
      <c r="K425" s="217" t="s">
        <v>189</v>
      </c>
      <c r="L425" s="46"/>
      <c r="M425" s="222" t="s">
        <v>19</v>
      </c>
      <c r="N425" s="223" t="s">
        <v>46</v>
      </c>
      <c r="O425" s="86"/>
      <c r="P425" s="224">
        <f>O425*H425</f>
        <v>0</v>
      </c>
      <c r="Q425" s="224">
        <v>0.00012557000000000001</v>
      </c>
      <c r="R425" s="224">
        <f>Q425*H425</f>
        <v>0.00075342000000000009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277</v>
      </c>
      <c r="AT425" s="226" t="s">
        <v>185</v>
      </c>
      <c r="AU425" s="226" t="s">
        <v>84</v>
      </c>
      <c r="AY425" s="19" t="s">
        <v>183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82</v>
      </c>
      <c r="BK425" s="227">
        <f>ROUND(I425*H425,2)</f>
        <v>0</v>
      </c>
      <c r="BL425" s="19" t="s">
        <v>277</v>
      </c>
      <c r="BM425" s="226" t="s">
        <v>4060</v>
      </c>
    </row>
    <row r="426" s="2" customFormat="1">
      <c r="A426" s="40"/>
      <c r="B426" s="41"/>
      <c r="C426" s="42"/>
      <c r="D426" s="228" t="s">
        <v>192</v>
      </c>
      <c r="E426" s="42"/>
      <c r="F426" s="229" t="s">
        <v>4061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192</v>
      </c>
      <c r="AU426" s="19" t="s">
        <v>84</v>
      </c>
    </row>
    <row r="427" s="13" customFormat="1">
      <c r="A427" s="13"/>
      <c r="B427" s="233"/>
      <c r="C427" s="234"/>
      <c r="D427" s="235" t="s">
        <v>194</v>
      </c>
      <c r="E427" s="236" t="s">
        <v>19</v>
      </c>
      <c r="F427" s="237" t="s">
        <v>4062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194</v>
      </c>
      <c r="AU427" s="243" t="s">
        <v>84</v>
      </c>
      <c r="AV427" s="13" t="s">
        <v>82</v>
      </c>
      <c r="AW427" s="13" t="s">
        <v>36</v>
      </c>
      <c r="AX427" s="13" t="s">
        <v>75</v>
      </c>
      <c r="AY427" s="243" t="s">
        <v>183</v>
      </c>
    </row>
    <row r="428" s="14" customFormat="1">
      <c r="A428" s="14"/>
      <c r="B428" s="244"/>
      <c r="C428" s="245"/>
      <c r="D428" s="235" t="s">
        <v>194</v>
      </c>
      <c r="E428" s="246" t="s">
        <v>19</v>
      </c>
      <c r="F428" s="247" t="s">
        <v>214</v>
      </c>
      <c r="G428" s="245"/>
      <c r="H428" s="248">
        <v>6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194</v>
      </c>
      <c r="AU428" s="254" t="s">
        <v>84</v>
      </c>
      <c r="AV428" s="14" t="s">
        <v>84</v>
      </c>
      <c r="AW428" s="14" t="s">
        <v>36</v>
      </c>
      <c r="AX428" s="14" t="s">
        <v>82</v>
      </c>
      <c r="AY428" s="254" t="s">
        <v>183</v>
      </c>
    </row>
    <row r="429" s="2" customFormat="1" ht="24.15" customHeight="1">
      <c r="A429" s="40"/>
      <c r="B429" s="41"/>
      <c r="C429" s="215" t="s">
        <v>549</v>
      </c>
      <c r="D429" s="215" t="s">
        <v>185</v>
      </c>
      <c r="E429" s="216" t="s">
        <v>4063</v>
      </c>
      <c r="F429" s="217" t="s">
        <v>4064</v>
      </c>
      <c r="G429" s="218" t="s">
        <v>188</v>
      </c>
      <c r="H429" s="219">
        <v>2</v>
      </c>
      <c r="I429" s="220"/>
      <c r="J429" s="221">
        <f>ROUND(I429*H429,2)</f>
        <v>0</v>
      </c>
      <c r="K429" s="217" t="s">
        <v>189</v>
      </c>
      <c r="L429" s="46"/>
      <c r="M429" s="222" t="s">
        <v>19</v>
      </c>
      <c r="N429" s="223" t="s">
        <v>46</v>
      </c>
      <c r="O429" s="86"/>
      <c r="P429" s="224">
        <f>O429*H429</f>
        <v>0</v>
      </c>
      <c r="Q429" s="224">
        <v>0.00029999999999999997</v>
      </c>
      <c r="R429" s="224">
        <f>Q429*H429</f>
        <v>0.00059999999999999995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277</v>
      </c>
      <c r="AT429" s="226" t="s">
        <v>185</v>
      </c>
      <c r="AU429" s="226" t="s">
        <v>84</v>
      </c>
      <c r="AY429" s="19" t="s">
        <v>183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82</v>
      </c>
      <c r="BK429" s="227">
        <f>ROUND(I429*H429,2)</f>
        <v>0</v>
      </c>
      <c r="BL429" s="19" t="s">
        <v>277</v>
      </c>
      <c r="BM429" s="226" t="s">
        <v>4065</v>
      </c>
    </row>
    <row r="430" s="2" customFormat="1">
      <c r="A430" s="40"/>
      <c r="B430" s="41"/>
      <c r="C430" s="42"/>
      <c r="D430" s="228" t="s">
        <v>192</v>
      </c>
      <c r="E430" s="42"/>
      <c r="F430" s="229" t="s">
        <v>4066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192</v>
      </c>
      <c r="AU430" s="19" t="s">
        <v>84</v>
      </c>
    </row>
    <row r="431" s="13" customFormat="1">
      <c r="A431" s="13"/>
      <c r="B431" s="233"/>
      <c r="C431" s="234"/>
      <c r="D431" s="235" t="s">
        <v>194</v>
      </c>
      <c r="E431" s="236" t="s">
        <v>19</v>
      </c>
      <c r="F431" s="237" t="s">
        <v>4067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194</v>
      </c>
      <c r="AU431" s="243" t="s">
        <v>84</v>
      </c>
      <c r="AV431" s="13" t="s">
        <v>82</v>
      </c>
      <c r="AW431" s="13" t="s">
        <v>36</v>
      </c>
      <c r="AX431" s="13" t="s">
        <v>75</v>
      </c>
      <c r="AY431" s="243" t="s">
        <v>183</v>
      </c>
    </row>
    <row r="432" s="14" customFormat="1">
      <c r="A432" s="14"/>
      <c r="B432" s="244"/>
      <c r="C432" s="245"/>
      <c r="D432" s="235" t="s">
        <v>194</v>
      </c>
      <c r="E432" s="246" t="s">
        <v>19</v>
      </c>
      <c r="F432" s="247" t="s">
        <v>84</v>
      </c>
      <c r="G432" s="245"/>
      <c r="H432" s="248">
        <v>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194</v>
      </c>
      <c r="AU432" s="254" t="s">
        <v>84</v>
      </c>
      <c r="AV432" s="14" t="s">
        <v>84</v>
      </c>
      <c r="AW432" s="14" t="s">
        <v>36</v>
      </c>
      <c r="AX432" s="14" t="s">
        <v>82</v>
      </c>
      <c r="AY432" s="254" t="s">
        <v>183</v>
      </c>
    </row>
    <row r="433" s="2" customFormat="1" ht="16.5" customHeight="1">
      <c r="A433" s="40"/>
      <c r="B433" s="41"/>
      <c r="C433" s="215" t="s">
        <v>1731</v>
      </c>
      <c r="D433" s="215" t="s">
        <v>185</v>
      </c>
      <c r="E433" s="216" t="s">
        <v>4068</v>
      </c>
      <c r="F433" s="217" t="s">
        <v>4069</v>
      </c>
      <c r="G433" s="218" t="s">
        <v>188</v>
      </c>
      <c r="H433" s="219">
        <v>3</v>
      </c>
      <c r="I433" s="220"/>
      <c r="J433" s="221">
        <f>ROUND(I433*H433,2)</f>
        <v>0</v>
      </c>
      <c r="K433" s="217" t="s">
        <v>189</v>
      </c>
      <c r="L433" s="46"/>
      <c r="M433" s="222" t="s">
        <v>19</v>
      </c>
      <c r="N433" s="223" t="s">
        <v>46</v>
      </c>
      <c r="O433" s="86"/>
      <c r="P433" s="224">
        <f>O433*H433</f>
        <v>0</v>
      </c>
      <c r="Q433" s="224">
        <v>0.00021956999999999999</v>
      </c>
      <c r="R433" s="224">
        <f>Q433*H433</f>
        <v>0.00065870999999999996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277</v>
      </c>
      <c r="AT433" s="226" t="s">
        <v>185</v>
      </c>
      <c r="AU433" s="226" t="s">
        <v>84</v>
      </c>
      <c r="AY433" s="19" t="s">
        <v>183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82</v>
      </c>
      <c r="BK433" s="227">
        <f>ROUND(I433*H433,2)</f>
        <v>0</v>
      </c>
      <c r="BL433" s="19" t="s">
        <v>277</v>
      </c>
      <c r="BM433" s="226" t="s">
        <v>4070</v>
      </c>
    </row>
    <row r="434" s="2" customFormat="1">
      <c r="A434" s="40"/>
      <c r="B434" s="41"/>
      <c r="C434" s="42"/>
      <c r="D434" s="228" t="s">
        <v>192</v>
      </c>
      <c r="E434" s="42"/>
      <c r="F434" s="229" t="s">
        <v>4071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192</v>
      </c>
      <c r="AU434" s="19" t="s">
        <v>84</v>
      </c>
    </row>
    <row r="435" s="13" customFormat="1">
      <c r="A435" s="13"/>
      <c r="B435" s="233"/>
      <c r="C435" s="234"/>
      <c r="D435" s="235" t="s">
        <v>194</v>
      </c>
      <c r="E435" s="236" t="s">
        <v>19</v>
      </c>
      <c r="F435" s="237" t="s">
        <v>4072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194</v>
      </c>
      <c r="AU435" s="243" t="s">
        <v>84</v>
      </c>
      <c r="AV435" s="13" t="s">
        <v>82</v>
      </c>
      <c r="AW435" s="13" t="s">
        <v>36</v>
      </c>
      <c r="AX435" s="13" t="s">
        <v>75</v>
      </c>
      <c r="AY435" s="243" t="s">
        <v>183</v>
      </c>
    </row>
    <row r="436" s="14" customFormat="1">
      <c r="A436" s="14"/>
      <c r="B436" s="244"/>
      <c r="C436" s="245"/>
      <c r="D436" s="235" t="s">
        <v>194</v>
      </c>
      <c r="E436" s="246" t="s">
        <v>19</v>
      </c>
      <c r="F436" s="247" t="s">
        <v>114</v>
      </c>
      <c r="G436" s="245"/>
      <c r="H436" s="248">
        <v>3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194</v>
      </c>
      <c r="AU436" s="254" t="s">
        <v>84</v>
      </c>
      <c r="AV436" s="14" t="s">
        <v>84</v>
      </c>
      <c r="AW436" s="14" t="s">
        <v>36</v>
      </c>
      <c r="AX436" s="14" t="s">
        <v>82</v>
      </c>
      <c r="AY436" s="254" t="s">
        <v>183</v>
      </c>
    </row>
    <row r="437" s="2" customFormat="1" ht="16.5" customHeight="1">
      <c r="A437" s="40"/>
      <c r="B437" s="41"/>
      <c r="C437" s="215" t="s">
        <v>552</v>
      </c>
      <c r="D437" s="215" t="s">
        <v>185</v>
      </c>
      <c r="E437" s="216" t="s">
        <v>4073</v>
      </c>
      <c r="F437" s="217" t="s">
        <v>4074</v>
      </c>
      <c r="G437" s="218" t="s">
        <v>188</v>
      </c>
      <c r="H437" s="219">
        <v>1</v>
      </c>
      <c r="I437" s="220"/>
      <c r="J437" s="221">
        <f>ROUND(I437*H437,2)</f>
        <v>0</v>
      </c>
      <c r="K437" s="217" t="s">
        <v>189</v>
      </c>
      <c r="L437" s="46"/>
      <c r="M437" s="222" t="s">
        <v>19</v>
      </c>
      <c r="N437" s="223" t="s">
        <v>46</v>
      </c>
      <c r="O437" s="86"/>
      <c r="P437" s="224">
        <f>O437*H437</f>
        <v>0</v>
      </c>
      <c r="Q437" s="224">
        <v>0.00071957</v>
      </c>
      <c r="R437" s="224">
        <f>Q437*H437</f>
        <v>0.00071957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277</v>
      </c>
      <c r="AT437" s="226" t="s">
        <v>185</v>
      </c>
      <c r="AU437" s="226" t="s">
        <v>84</v>
      </c>
      <c r="AY437" s="19" t="s">
        <v>183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82</v>
      </c>
      <c r="BK437" s="227">
        <f>ROUND(I437*H437,2)</f>
        <v>0</v>
      </c>
      <c r="BL437" s="19" t="s">
        <v>277</v>
      </c>
      <c r="BM437" s="226" t="s">
        <v>4075</v>
      </c>
    </row>
    <row r="438" s="2" customFormat="1">
      <c r="A438" s="40"/>
      <c r="B438" s="41"/>
      <c r="C438" s="42"/>
      <c r="D438" s="228" t="s">
        <v>192</v>
      </c>
      <c r="E438" s="42"/>
      <c r="F438" s="229" t="s">
        <v>4076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192</v>
      </c>
      <c r="AU438" s="19" t="s">
        <v>84</v>
      </c>
    </row>
    <row r="439" s="13" customFormat="1">
      <c r="A439" s="13"/>
      <c r="B439" s="233"/>
      <c r="C439" s="234"/>
      <c r="D439" s="235" t="s">
        <v>194</v>
      </c>
      <c r="E439" s="236" t="s">
        <v>19</v>
      </c>
      <c r="F439" s="237" t="s">
        <v>4077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194</v>
      </c>
      <c r="AU439" s="243" t="s">
        <v>84</v>
      </c>
      <c r="AV439" s="13" t="s">
        <v>82</v>
      </c>
      <c r="AW439" s="13" t="s">
        <v>36</v>
      </c>
      <c r="AX439" s="13" t="s">
        <v>75</v>
      </c>
      <c r="AY439" s="243" t="s">
        <v>183</v>
      </c>
    </row>
    <row r="440" s="13" customFormat="1">
      <c r="A440" s="13"/>
      <c r="B440" s="233"/>
      <c r="C440" s="234"/>
      <c r="D440" s="235" t="s">
        <v>194</v>
      </c>
      <c r="E440" s="236" t="s">
        <v>19</v>
      </c>
      <c r="F440" s="237" t="s">
        <v>4078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194</v>
      </c>
      <c r="AU440" s="243" t="s">
        <v>84</v>
      </c>
      <c r="AV440" s="13" t="s">
        <v>82</v>
      </c>
      <c r="AW440" s="13" t="s">
        <v>36</v>
      </c>
      <c r="AX440" s="13" t="s">
        <v>75</v>
      </c>
      <c r="AY440" s="243" t="s">
        <v>183</v>
      </c>
    </row>
    <row r="441" s="14" customFormat="1">
      <c r="A441" s="14"/>
      <c r="B441" s="244"/>
      <c r="C441" s="245"/>
      <c r="D441" s="235" t="s">
        <v>194</v>
      </c>
      <c r="E441" s="246" t="s">
        <v>19</v>
      </c>
      <c r="F441" s="247" t="s">
        <v>82</v>
      </c>
      <c r="G441" s="245"/>
      <c r="H441" s="248">
        <v>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194</v>
      </c>
      <c r="AU441" s="254" t="s">
        <v>84</v>
      </c>
      <c r="AV441" s="14" t="s">
        <v>84</v>
      </c>
      <c r="AW441" s="14" t="s">
        <v>36</v>
      </c>
      <c r="AX441" s="14" t="s">
        <v>82</v>
      </c>
      <c r="AY441" s="254" t="s">
        <v>183</v>
      </c>
    </row>
    <row r="442" s="2" customFormat="1" ht="16.5" customHeight="1">
      <c r="A442" s="40"/>
      <c r="B442" s="41"/>
      <c r="C442" s="215" t="s">
        <v>1754</v>
      </c>
      <c r="D442" s="215" t="s">
        <v>185</v>
      </c>
      <c r="E442" s="216" t="s">
        <v>4079</v>
      </c>
      <c r="F442" s="217" t="s">
        <v>4080</v>
      </c>
      <c r="G442" s="218" t="s">
        <v>188</v>
      </c>
      <c r="H442" s="219">
        <v>1</v>
      </c>
      <c r="I442" s="220"/>
      <c r="J442" s="221">
        <f>ROUND(I442*H442,2)</f>
        <v>0</v>
      </c>
      <c r="K442" s="217" t="s">
        <v>189</v>
      </c>
      <c r="L442" s="46"/>
      <c r="M442" s="222" t="s">
        <v>19</v>
      </c>
      <c r="N442" s="223" t="s">
        <v>46</v>
      </c>
      <c r="O442" s="86"/>
      <c r="P442" s="224">
        <f>O442*H442</f>
        <v>0</v>
      </c>
      <c r="Q442" s="224">
        <v>0.0013195699999999999</v>
      </c>
      <c r="R442" s="224">
        <f>Q442*H442</f>
        <v>0.0013195699999999999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277</v>
      </c>
      <c r="AT442" s="226" t="s">
        <v>185</v>
      </c>
      <c r="AU442" s="226" t="s">
        <v>84</v>
      </c>
      <c r="AY442" s="19" t="s">
        <v>183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82</v>
      </c>
      <c r="BK442" s="227">
        <f>ROUND(I442*H442,2)</f>
        <v>0</v>
      </c>
      <c r="BL442" s="19" t="s">
        <v>277</v>
      </c>
      <c r="BM442" s="226" t="s">
        <v>4081</v>
      </c>
    </row>
    <row r="443" s="2" customFormat="1">
      <c r="A443" s="40"/>
      <c r="B443" s="41"/>
      <c r="C443" s="42"/>
      <c r="D443" s="228" t="s">
        <v>192</v>
      </c>
      <c r="E443" s="42"/>
      <c r="F443" s="229" t="s">
        <v>4082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192</v>
      </c>
      <c r="AU443" s="19" t="s">
        <v>84</v>
      </c>
    </row>
    <row r="444" s="13" customFormat="1">
      <c r="A444" s="13"/>
      <c r="B444" s="233"/>
      <c r="C444" s="234"/>
      <c r="D444" s="235" t="s">
        <v>194</v>
      </c>
      <c r="E444" s="236" t="s">
        <v>19</v>
      </c>
      <c r="F444" s="237" t="s">
        <v>4077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194</v>
      </c>
      <c r="AU444" s="243" t="s">
        <v>84</v>
      </c>
      <c r="AV444" s="13" t="s">
        <v>82</v>
      </c>
      <c r="AW444" s="13" t="s">
        <v>36</v>
      </c>
      <c r="AX444" s="13" t="s">
        <v>75</v>
      </c>
      <c r="AY444" s="243" t="s">
        <v>183</v>
      </c>
    </row>
    <row r="445" s="13" customFormat="1">
      <c r="A445" s="13"/>
      <c r="B445" s="233"/>
      <c r="C445" s="234"/>
      <c r="D445" s="235" t="s">
        <v>194</v>
      </c>
      <c r="E445" s="236" t="s">
        <v>19</v>
      </c>
      <c r="F445" s="237" t="s">
        <v>3967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194</v>
      </c>
      <c r="AU445" s="243" t="s">
        <v>84</v>
      </c>
      <c r="AV445" s="13" t="s">
        <v>82</v>
      </c>
      <c r="AW445" s="13" t="s">
        <v>36</v>
      </c>
      <c r="AX445" s="13" t="s">
        <v>75</v>
      </c>
      <c r="AY445" s="243" t="s">
        <v>183</v>
      </c>
    </row>
    <row r="446" s="14" customFormat="1">
      <c r="A446" s="14"/>
      <c r="B446" s="244"/>
      <c r="C446" s="245"/>
      <c r="D446" s="235" t="s">
        <v>194</v>
      </c>
      <c r="E446" s="246" t="s">
        <v>19</v>
      </c>
      <c r="F446" s="247" t="s">
        <v>82</v>
      </c>
      <c r="G446" s="245"/>
      <c r="H446" s="248">
        <v>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194</v>
      </c>
      <c r="AU446" s="254" t="s">
        <v>84</v>
      </c>
      <c r="AV446" s="14" t="s">
        <v>84</v>
      </c>
      <c r="AW446" s="14" t="s">
        <v>36</v>
      </c>
      <c r="AX446" s="14" t="s">
        <v>82</v>
      </c>
      <c r="AY446" s="254" t="s">
        <v>183</v>
      </c>
    </row>
    <row r="447" s="2" customFormat="1" ht="16.5" customHeight="1">
      <c r="A447" s="40"/>
      <c r="B447" s="41"/>
      <c r="C447" s="215" t="s">
        <v>557</v>
      </c>
      <c r="D447" s="215" t="s">
        <v>185</v>
      </c>
      <c r="E447" s="216" t="s">
        <v>4083</v>
      </c>
      <c r="F447" s="217" t="s">
        <v>4084</v>
      </c>
      <c r="G447" s="218" t="s">
        <v>188</v>
      </c>
      <c r="H447" s="219">
        <v>3</v>
      </c>
      <c r="I447" s="220"/>
      <c r="J447" s="221">
        <f>ROUND(I447*H447,2)</f>
        <v>0</v>
      </c>
      <c r="K447" s="217" t="s">
        <v>189</v>
      </c>
      <c r="L447" s="46"/>
      <c r="M447" s="222" t="s">
        <v>19</v>
      </c>
      <c r="N447" s="223" t="s">
        <v>46</v>
      </c>
      <c r="O447" s="86"/>
      <c r="P447" s="224">
        <f>O447*H447</f>
        <v>0</v>
      </c>
      <c r="Q447" s="224">
        <v>0.00011957</v>
      </c>
      <c r="R447" s="224">
        <f>Q447*H447</f>
        <v>0.00035870999999999999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277</v>
      </c>
      <c r="AT447" s="226" t="s">
        <v>185</v>
      </c>
      <c r="AU447" s="226" t="s">
        <v>84</v>
      </c>
      <c r="AY447" s="19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82</v>
      </c>
      <c r="BK447" s="227">
        <f>ROUND(I447*H447,2)</f>
        <v>0</v>
      </c>
      <c r="BL447" s="19" t="s">
        <v>277</v>
      </c>
      <c r="BM447" s="226" t="s">
        <v>4085</v>
      </c>
    </row>
    <row r="448" s="2" customFormat="1">
      <c r="A448" s="40"/>
      <c r="B448" s="41"/>
      <c r="C448" s="42"/>
      <c r="D448" s="228" t="s">
        <v>192</v>
      </c>
      <c r="E448" s="42"/>
      <c r="F448" s="229" t="s">
        <v>4086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192</v>
      </c>
      <c r="AU448" s="19" t="s">
        <v>84</v>
      </c>
    </row>
    <row r="449" s="13" customFormat="1">
      <c r="A449" s="13"/>
      <c r="B449" s="233"/>
      <c r="C449" s="234"/>
      <c r="D449" s="235" t="s">
        <v>194</v>
      </c>
      <c r="E449" s="236" t="s">
        <v>19</v>
      </c>
      <c r="F449" s="237" t="s">
        <v>4087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194</v>
      </c>
      <c r="AU449" s="243" t="s">
        <v>84</v>
      </c>
      <c r="AV449" s="13" t="s">
        <v>82</v>
      </c>
      <c r="AW449" s="13" t="s">
        <v>36</v>
      </c>
      <c r="AX449" s="13" t="s">
        <v>75</v>
      </c>
      <c r="AY449" s="243" t="s">
        <v>183</v>
      </c>
    </row>
    <row r="450" s="14" customFormat="1">
      <c r="A450" s="14"/>
      <c r="B450" s="244"/>
      <c r="C450" s="245"/>
      <c r="D450" s="235" t="s">
        <v>194</v>
      </c>
      <c r="E450" s="246" t="s">
        <v>19</v>
      </c>
      <c r="F450" s="247" t="s">
        <v>114</v>
      </c>
      <c r="G450" s="245"/>
      <c r="H450" s="248">
        <v>3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194</v>
      </c>
      <c r="AU450" s="254" t="s">
        <v>84</v>
      </c>
      <c r="AV450" s="14" t="s">
        <v>84</v>
      </c>
      <c r="AW450" s="14" t="s">
        <v>36</v>
      </c>
      <c r="AX450" s="14" t="s">
        <v>82</v>
      </c>
      <c r="AY450" s="254" t="s">
        <v>183</v>
      </c>
    </row>
    <row r="451" s="2" customFormat="1" ht="16.5" customHeight="1">
      <c r="A451" s="40"/>
      <c r="B451" s="41"/>
      <c r="C451" s="215" t="s">
        <v>1766</v>
      </c>
      <c r="D451" s="215" t="s">
        <v>185</v>
      </c>
      <c r="E451" s="216" t="s">
        <v>4088</v>
      </c>
      <c r="F451" s="217" t="s">
        <v>4089</v>
      </c>
      <c r="G451" s="218" t="s">
        <v>188</v>
      </c>
      <c r="H451" s="219">
        <v>1</v>
      </c>
      <c r="I451" s="220"/>
      <c r="J451" s="221">
        <f>ROUND(I451*H451,2)</f>
        <v>0</v>
      </c>
      <c r="K451" s="217" t="s">
        <v>189</v>
      </c>
      <c r="L451" s="46"/>
      <c r="M451" s="222" t="s">
        <v>19</v>
      </c>
      <c r="N451" s="223" t="s">
        <v>46</v>
      </c>
      <c r="O451" s="86"/>
      <c r="P451" s="224">
        <f>O451*H451</f>
        <v>0</v>
      </c>
      <c r="Q451" s="224">
        <v>0.00081957000000000004</v>
      </c>
      <c r="R451" s="224">
        <f>Q451*H451</f>
        <v>0.00081957000000000004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277</v>
      </c>
      <c r="AT451" s="226" t="s">
        <v>185</v>
      </c>
      <c r="AU451" s="226" t="s">
        <v>84</v>
      </c>
      <c r="AY451" s="19" t="s">
        <v>183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82</v>
      </c>
      <c r="BK451" s="227">
        <f>ROUND(I451*H451,2)</f>
        <v>0</v>
      </c>
      <c r="BL451" s="19" t="s">
        <v>277</v>
      </c>
      <c r="BM451" s="226" t="s">
        <v>4090</v>
      </c>
    </row>
    <row r="452" s="2" customFormat="1">
      <c r="A452" s="40"/>
      <c r="B452" s="41"/>
      <c r="C452" s="42"/>
      <c r="D452" s="228" t="s">
        <v>192</v>
      </c>
      <c r="E452" s="42"/>
      <c r="F452" s="229" t="s">
        <v>4091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192</v>
      </c>
      <c r="AU452" s="19" t="s">
        <v>84</v>
      </c>
    </row>
    <row r="453" s="13" customFormat="1">
      <c r="A453" s="13"/>
      <c r="B453" s="233"/>
      <c r="C453" s="234"/>
      <c r="D453" s="235" t="s">
        <v>194</v>
      </c>
      <c r="E453" s="236" t="s">
        <v>19</v>
      </c>
      <c r="F453" s="237" t="s">
        <v>4092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194</v>
      </c>
      <c r="AU453" s="243" t="s">
        <v>84</v>
      </c>
      <c r="AV453" s="13" t="s">
        <v>82</v>
      </c>
      <c r="AW453" s="13" t="s">
        <v>36</v>
      </c>
      <c r="AX453" s="13" t="s">
        <v>75</v>
      </c>
      <c r="AY453" s="243" t="s">
        <v>183</v>
      </c>
    </row>
    <row r="454" s="13" customFormat="1">
      <c r="A454" s="13"/>
      <c r="B454" s="233"/>
      <c r="C454" s="234"/>
      <c r="D454" s="235" t="s">
        <v>194</v>
      </c>
      <c r="E454" s="236" t="s">
        <v>19</v>
      </c>
      <c r="F454" s="237" t="s">
        <v>3967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194</v>
      </c>
      <c r="AU454" s="243" t="s">
        <v>84</v>
      </c>
      <c r="AV454" s="13" t="s">
        <v>82</v>
      </c>
      <c r="AW454" s="13" t="s">
        <v>36</v>
      </c>
      <c r="AX454" s="13" t="s">
        <v>75</v>
      </c>
      <c r="AY454" s="243" t="s">
        <v>183</v>
      </c>
    </row>
    <row r="455" s="14" customFormat="1">
      <c r="A455" s="14"/>
      <c r="B455" s="244"/>
      <c r="C455" s="245"/>
      <c r="D455" s="235" t="s">
        <v>194</v>
      </c>
      <c r="E455" s="246" t="s">
        <v>19</v>
      </c>
      <c r="F455" s="247" t="s">
        <v>82</v>
      </c>
      <c r="G455" s="245"/>
      <c r="H455" s="248">
        <v>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194</v>
      </c>
      <c r="AU455" s="254" t="s">
        <v>84</v>
      </c>
      <c r="AV455" s="14" t="s">
        <v>84</v>
      </c>
      <c r="AW455" s="14" t="s">
        <v>36</v>
      </c>
      <c r="AX455" s="14" t="s">
        <v>82</v>
      </c>
      <c r="AY455" s="254" t="s">
        <v>183</v>
      </c>
    </row>
    <row r="456" s="2" customFormat="1" ht="16.5" customHeight="1">
      <c r="A456" s="40"/>
      <c r="B456" s="41"/>
      <c r="C456" s="215" t="s">
        <v>561</v>
      </c>
      <c r="D456" s="215" t="s">
        <v>185</v>
      </c>
      <c r="E456" s="216" t="s">
        <v>4093</v>
      </c>
      <c r="F456" s="217" t="s">
        <v>4094</v>
      </c>
      <c r="G456" s="218" t="s">
        <v>188</v>
      </c>
      <c r="H456" s="219">
        <v>12</v>
      </c>
      <c r="I456" s="220"/>
      <c r="J456" s="221">
        <f>ROUND(I456*H456,2)</f>
        <v>0</v>
      </c>
      <c r="K456" s="217" t="s">
        <v>189</v>
      </c>
      <c r="L456" s="46"/>
      <c r="M456" s="222" t="s">
        <v>19</v>
      </c>
      <c r="N456" s="223" t="s">
        <v>46</v>
      </c>
      <c r="O456" s="86"/>
      <c r="P456" s="224">
        <f>O456*H456</f>
        <v>0</v>
      </c>
      <c r="Q456" s="224">
        <v>0.00028626880000000001</v>
      </c>
      <c r="R456" s="224">
        <f>Q456*H456</f>
        <v>0.0034352256000000003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277</v>
      </c>
      <c r="AT456" s="226" t="s">
        <v>185</v>
      </c>
      <c r="AU456" s="226" t="s">
        <v>84</v>
      </c>
      <c r="AY456" s="19" t="s">
        <v>183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82</v>
      </c>
      <c r="BK456" s="227">
        <f>ROUND(I456*H456,2)</f>
        <v>0</v>
      </c>
      <c r="BL456" s="19" t="s">
        <v>277</v>
      </c>
      <c r="BM456" s="226" t="s">
        <v>4095</v>
      </c>
    </row>
    <row r="457" s="2" customFormat="1">
      <c r="A457" s="40"/>
      <c r="B457" s="41"/>
      <c r="C457" s="42"/>
      <c r="D457" s="228" t="s">
        <v>192</v>
      </c>
      <c r="E457" s="42"/>
      <c r="F457" s="229" t="s">
        <v>4096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192</v>
      </c>
      <c r="AU457" s="19" t="s">
        <v>84</v>
      </c>
    </row>
    <row r="458" s="13" customFormat="1">
      <c r="A458" s="13"/>
      <c r="B458" s="233"/>
      <c r="C458" s="234"/>
      <c r="D458" s="235" t="s">
        <v>194</v>
      </c>
      <c r="E458" s="236" t="s">
        <v>19</v>
      </c>
      <c r="F458" s="237" t="s">
        <v>4097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194</v>
      </c>
      <c r="AU458" s="243" t="s">
        <v>84</v>
      </c>
      <c r="AV458" s="13" t="s">
        <v>82</v>
      </c>
      <c r="AW458" s="13" t="s">
        <v>36</v>
      </c>
      <c r="AX458" s="13" t="s">
        <v>75</v>
      </c>
      <c r="AY458" s="243" t="s">
        <v>183</v>
      </c>
    </row>
    <row r="459" s="14" customFormat="1">
      <c r="A459" s="14"/>
      <c r="B459" s="244"/>
      <c r="C459" s="245"/>
      <c r="D459" s="235" t="s">
        <v>194</v>
      </c>
      <c r="E459" s="246" t="s">
        <v>19</v>
      </c>
      <c r="F459" s="247" t="s">
        <v>253</v>
      </c>
      <c r="G459" s="245"/>
      <c r="H459" s="248">
        <v>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194</v>
      </c>
      <c r="AU459" s="254" t="s">
        <v>84</v>
      </c>
      <c r="AV459" s="14" t="s">
        <v>84</v>
      </c>
      <c r="AW459" s="14" t="s">
        <v>36</v>
      </c>
      <c r="AX459" s="14" t="s">
        <v>82</v>
      </c>
      <c r="AY459" s="254" t="s">
        <v>183</v>
      </c>
    </row>
    <row r="460" s="2" customFormat="1" ht="16.5" customHeight="1">
      <c r="A460" s="40"/>
      <c r="B460" s="41"/>
      <c r="C460" s="215" t="s">
        <v>1782</v>
      </c>
      <c r="D460" s="215" t="s">
        <v>185</v>
      </c>
      <c r="E460" s="216" t="s">
        <v>4098</v>
      </c>
      <c r="F460" s="217" t="s">
        <v>4099</v>
      </c>
      <c r="G460" s="218" t="s">
        <v>188</v>
      </c>
      <c r="H460" s="219">
        <v>3</v>
      </c>
      <c r="I460" s="220"/>
      <c r="J460" s="221">
        <f>ROUND(I460*H460,2)</f>
        <v>0</v>
      </c>
      <c r="K460" s="217" t="s">
        <v>189</v>
      </c>
      <c r="L460" s="46"/>
      <c r="M460" s="222" t="s">
        <v>19</v>
      </c>
      <c r="N460" s="223" t="s">
        <v>46</v>
      </c>
      <c r="O460" s="86"/>
      <c r="P460" s="224">
        <f>O460*H460</f>
        <v>0</v>
      </c>
      <c r="Q460" s="224">
        <v>0.00011957</v>
      </c>
      <c r="R460" s="224">
        <f>Q460*H460</f>
        <v>0.00035870999999999999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277</v>
      </c>
      <c r="AT460" s="226" t="s">
        <v>185</v>
      </c>
      <c r="AU460" s="226" t="s">
        <v>84</v>
      </c>
      <c r="AY460" s="19" t="s">
        <v>183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82</v>
      </c>
      <c r="BK460" s="227">
        <f>ROUND(I460*H460,2)</f>
        <v>0</v>
      </c>
      <c r="BL460" s="19" t="s">
        <v>277</v>
      </c>
      <c r="BM460" s="226" t="s">
        <v>4100</v>
      </c>
    </row>
    <row r="461" s="2" customFormat="1">
      <c r="A461" s="40"/>
      <c r="B461" s="41"/>
      <c r="C461" s="42"/>
      <c r="D461" s="228" t="s">
        <v>192</v>
      </c>
      <c r="E461" s="42"/>
      <c r="F461" s="229" t="s">
        <v>4101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192</v>
      </c>
      <c r="AU461" s="19" t="s">
        <v>84</v>
      </c>
    </row>
    <row r="462" s="13" customFormat="1">
      <c r="A462" s="13"/>
      <c r="B462" s="233"/>
      <c r="C462" s="234"/>
      <c r="D462" s="235" t="s">
        <v>194</v>
      </c>
      <c r="E462" s="236" t="s">
        <v>19</v>
      </c>
      <c r="F462" s="237" t="s">
        <v>4102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194</v>
      </c>
      <c r="AU462" s="243" t="s">
        <v>84</v>
      </c>
      <c r="AV462" s="13" t="s">
        <v>82</v>
      </c>
      <c r="AW462" s="13" t="s">
        <v>36</v>
      </c>
      <c r="AX462" s="13" t="s">
        <v>75</v>
      </c>
      <c r="AY462" s="243" t="s">
        <v>183</v>
      </c>
    </row>
    <row r="463" s="14" customFormat="1">
      <c r="A463" s="14"/>
      <c r="B463" s="244"/>
      <c r="C463" s="245"/>
      <c r="D463" s="235" t="s">
        <v>194</v>
      </c>
      <c r="E463" s="246" t="s">
        <v>19</v>
      </c>
      <c r="F463" s="247" t="s">
        <v>114</v>
      </c>
      <c r="G463" s="245"/>
      <c r="H463" s="248">
        <v>3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194</v>
      </c>
      <c r="AU463" s="254" t="s">
        <v>84</v>
      </c>
      <c r="AV463" s="14" t="s">
        <v>84</v>
      </c>
      <c r="AW463" s="14" t="s">
        <v>36</v>
      </c>
      <c r="AX463" s="14" t="s">
        <v>82</v>
      </c>
      <c r="AY463" s="254" t="s">
        <v>183</v>
      </c>
    </row>
    <row r="464" s="2" customFormat="1" ht="21.75" customHeight="1">
      <c r="A464" s="40"/>
      <c r="B464" s="41"/>
      <c r="C464" s="215" t="s">
        <v>566</v>
      </c>
      <c r="D464" s="215" t="s">
        <v>185</v>
      </c>
      <c r="E464" s="216" t="s">
        <v>4103</v>
      </c>
      <c r="F464" s="217" t="s">
        <v>4104</v>
      </c>
      <c r="G464" s="218" t="s">
        <v>188</v>
      </c>
      <c r="H464" s="219">
        <v>3</v>
      </c>
      <c r="I464" s="220"/>
      <c r="J464" s="221">
        <f>ROUND(I464*H464,2)</f>
        <v>0</v>
      </c>
      <c r="K464" s="217" t="s">
        <v>189</v>
      </c>
      <c r="L464" s="46"/>
      <c r="M464" s="222" t="s">
        <v>19</v>
      </c>
      <c r="N464" s="223" t="s">
        <v>46</v>
      </c>
      <c r="O464" s="86"/>
      <c r="P464" s="224">
        <f>O464*H464</f>
        <v>0</v>
      </c>
      <c r="Q464" s="224">
        <v>0.00026957000000000001</v>
      </c>
      <c r="R464" s="224">
        <f>Q464*H464</f>
        <v>0.00080871000000000003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277</v>
      </c>
      <c r="AT464" s="226" t="s">
        <v>185</v>
      </c>
      <c r="AU464" s="226" t="s">
        <v>84</v>
      </c>
      <c r="AY464" s="19" t="s">
        <v>183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82</v>
      </c>
      <c r="BK464" s="227">
        <f>ROUND(I464*H464,2)</f>
        <v>0</v>
      </c>
      <c r="BL464" s="19" t="s">
        <v>277</v>
      </c>
      <c r="BM464" s="226" t="s">
        <v>4105</v>
      </c>
    </row>
    <row r="465" s="2" customFormat="1">
      <c r="A465" s="40"/>
      <c r="B465" s="41"/>
      <c r="C465" s="42"/>
      <c r="D465" s="228" t="s">
        <v>192</v>
      </c>
      <c r="E465" s="42"/>
      <c r="F465" s="229" t="s">
        <v>4106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192</v>
      </c>
      <c r="AU465" s="19" t="s">
        <v>84</v>
      </c>
    </row>
    <row r="466" s="13" customFormat="1">
      <c r="A466" s="13"/>
      <c r="B466" s="233"/>
      <c r="C466" s="234"/>
      <c r="D466" s="235" t="s">
        <v>194</v>
      </c>
      <c r="E466" s="236" t="s">
        <v>19</v>
      </c>
      <c r="F466" s="237" t="s">
        <v>4107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194</v>
      </c>
      <c r="AU466" s="243" t="s">
        <v>84</v>
      </c>
      <c r="AV466" s="13" t="s">
        <v>82</v>
      </c>
      <c r="AW466" s="13" t="s">
        <v>36</v>
      </c>
      <c r="AX466" s="13" t="s">
        <v>75</v>
      </c>
      <c r="AY466" s="243" t="s">
        <v>183</v>
      </c>
    </row>
    <row r="467" s="14" customFormat="1">
      <c r="A467" s="14"/>
      <c r="B467" s="244"/>
      <c r="C467" s="245"/>
      <c r="D467" s="235" t="s">
        <v>194</v>
      </c>
      <c r="E467" s="246" t="s">
        <v>19</v>
      </c>
      <c r="F467" s="247" t="s">
        <v>114</v>
      </c>
      <c r="G467" s="245"/>
      <c r="H467" s="248">
        <v>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194</v>
      </c>
      <c r="AU467" s="254" t="s">
        <v>84</v>
      </c>
      <c r="AV467" s="14" t="s">
        <v>84</v>
      </c>
      <c r="AW467" s="14" t="s">
        <v>36</v>
      </c>
      <c r="AX467" s="14" t="s">
        <v>82</v>
      </c>
      <c r="AY467" s="254" t="s">
        <v>183</v>
      </c>
    </row>
    <row r="468" s="2" customFormat="1" ht="21.75" customHeight="1">
      <c r="A468" s="40"/>
      <c r="B468" s="41"/>
      <c r="C468" s="215" t="s">
        <v>1794</v>
      </c>
      <c r="D468" s="215" t="s">
        <v>185</v>
      </c>
      <c r="E468" s="216" t="s">
        <v>4103</v>
      </c>
      <c r="F468" s="217" t="s">
        <v>4104</v>
      </c>
      <c r="G468" s="218" t="s">
        <v>188</v>
      </c>
      <c r="H468" s="219">
        <v>2</v>
      </c>
      <c r="I468" s="220"/>
      <c r="J468" s="221">
        <f>ROUND(I468*H468,2)</f>
        <v>0</v>
      </c>
      <c r="K468" s="217" t="s">
        <v>189</v>
      </c>
      <c r="L468" s="46"/>
      <c r="M468" s="222" t="s">
        <v>19</v>
      </c>
      <c r="N468" s="223" t="s">
        <v>46</v>
      </c>
      <c r="O468" s="86"/>
      <c r="P468" s="224">
        <f>O468*H468</f>
        <v>0</v>
      </c>
      <c r="Q468" s="224">
        <v>0.00026957000000000001</v>
      </c>
      <c r="R468" s="224">
        <f>Q468*H468</f>
        <v>0.00053914000000000002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277</v>
      </c>
      <c r="AT468" s="226" t="s">
        <v>185</v>
      </c>
      <c r="AU468" s="226" t="s">
        <v>84</v>
      </c>
      <c r="AY468" s="19" t="s">
        <v>183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82</v>
      </c>
      <c r="BK468" s="227">
        <f>ROUND(I468*H468,2)</f>
        <v>0</v>
      </c>
      <c r="BL468" s="19" t="s">
        <v>277</v>
      </c>
      <c r="BM468" s="226" t="s">
        <v>4108</v>
      </c>
    </row>
    <row r="469" s="2" customFormat="1">
      <c r="A469" s="40"/>
      <c r="B469" s="41"/>
      <c r="C469" s="42"/>
      <c r="D469" s="228" t="s">
        <v>192</v>
      </c>
      <c r="E469" s="42"/>
      <c r="F469" s="229" t="s">
        <v>4106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192</v>
      </c>
      <c r="AU469" s="19" t="s">
        <v>84</v>
      </c>
    </row>
    <row r="470" s="13" customFormat="1">
      <c r="A470" s="13"/>
      <c r="B470" s="233"/>
      <c r="C470" s="234"/>
      <c r="D470" s="235" t="s">
        <v>194</v>
      </c>
      <c r="E470" s="236" t="s">
        <v>19</v>
      </c>
      <c r="F470" s="237" t="s">
        <v>4107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194</v>
      </c>
      <c r="AU470" s="243" t="s">
        <v>84</v>
      </c>
      <c r="AV470" s="13" t="s">
        <v>82</v>
      </c>
      <c r="AW470" s="13" t="s">
        <v>36</v>
      </c>
      <c r="AX470" s="13" t="s">
        <v>75</v>
      </c>
      <c r="AY470" s="243" t="s">
        <v>183</v>
      </c>
    </row>
    <row r="471" s="13" customFormat="1">
      <c r="A471" s="13"/>
      <c r="B471" s="233"/>
      <c r="C471" s="234"/>
      <c r="D471" s="235" t="s">
        <v>194</v>
      </c>
      <c r="E471" s="236" t="s">
        <v>19</v>
      </c>
      <c r="F471" s="237" t="s">
        <v>4109</v>
      </c>
      <c r="G471" s="234"/>
      <c r="H471" s="236" t="s">
        <v>19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194</v>
      </c>
      <c r="AU471" s="243" t="s">
        <v>84</v>
      </c>
      <c r="AV471" s="13" t="s">
        <v>82</v>
      </c>
      <c r="AW471" s="13" t="s">
        <v>36</v>
      </c>
      <c r="AX471" s="13" t="s">
        <v>75</v>
      </c>
      <c r="AY471" s="243" t="s">
        <v>183</v>
      </c>
    </row>
    <row r="472" s="14" customFormat="1">
      <c r="A472" s="14"/>
      <c r="B472" s="244"/>
      <c r="C472" s="245"/>
      <c r="D472" s="235" t="s">
        <v>194</v>
      </c>
      <c r="E472" s="246" t="s">
        <v>19</v>
      </c>
      <c r="F472" s="247" t="s">
        <v>84</v>
      </c>
      <c r="G472" s="245"/>
      <c r="H472" s="248">
        <v>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194</v>
      </c>
      <c r="AU472" s="254" t="s">
        <v>84</v>
      </c>
      <c r="AV472" s="14" t="s">
        <v>84</v>
      </c>
      <c r="AW472" s="14" t="s">
        <v>36</v>
      </c>
      <c r="AX472" s="14" t="s">
        <v>82</v>
      </c>
      <c r="AY472" s="254" t="s">
        <v>183</v>
      </c>
    </row>
    <row r="473" s="2" customFormat="1" ht="16.5" customHeight="1">
      <c r="A473" s="40"/>
      <c r="B473" s="41"/>
      <c r="C473" s="215" t="s">
        <v>569</v>
      </c>
      <c r="D473" s="215" t="s">
        <v>185</v>
      </c>
      <c r="E473" s="216" t="s">
        <v>4110</v>
      </c>
      <c r="F473" s="217" t="s">
        <v>4111</v>
      </c>
      <c r="G473" s="218" t="s">
        <v>188</v>
      </c>
      <c r="H473" s="219">
        <v>3</v>
      </c>
      <c r="I473" s="220"/>
      <c r="J473" s="221">
        <f>ROUND(I473*H473,2)</f>
        <v>0</v>
      </c>
      <c r="K473" s="217" t="s">
        <v>189</v>
      </c>
      <c r="L473" s="46"/>
      <c r="M473" s="222" t="s">
        <v>19</v>
      </c>
      <c r="N473" s="223" t="s">
        <v>46</v>
      </c>
      <c r="O473" s="86"/>
      <c r="P473" s="224">
        <f>O473*H473</f>
        <v>0</v>
      </c>
      <c r="Q473" s="224">
        <v>0.00060099999999999997</v>
      </c>
      <c r="R473" s="224">
        <f>Q473*H473</f>
        <v>0.0018029999999999999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277</v>
      </c>
      <c r="AT473" s="226" t="s">
        <v>185</v>
      </c>
      <c r="AU473" s="226" t="s">
        <v>84</v>
      </c>
      <c r="AY473" s="19" t="s">
        <v>183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82</v>
      </c>
      <c r="BK473" s="227">
        <f>ROUND(I473*H473,2)</f>
        <v>0</v>
      </c>
      <c r="BL473" s="19" t="s">
        <v>277</v>
      </c>
      <c r="BM473" s="226" t="s">
        <v>4112</v>
      </c>
    </row>
    <row r="474" s="2" customFormat="1">
      <c r="A474" s="40"/>
      <c r="B474" s="41"/>
      <c r="C474" s="42"/>
      <c r="D474" s="228" t="s">
        <v>192</v>
      </c>
      <c r="E474" s="42"/>
      <c r="F474" s="229" t="s">
        <v>4113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192</v>
      </c>
      <c r="AU474" s="19" t="s">
        <v>84</v>
      </c>
    </row>
    <row r="475" s="13" customFormat="1">
      <c r="A475" s="13"/>
      <c r="B475" s="233"/>
      <c r="C475" s="234"/>
      <c r="D475" s="235" t="s">
        <v>194</v>
      </c>
      <c r="E475" s="236" t="s">
        <v>19</v>
      </c>
      <c r="F475" s="237" t="s">
        <v>4114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194</v>
      </c>
      <c r="AU475" s="243" t="s">
        <v>84</v>
      </c>
      <c r="AV475" s="13" t="s">
        <v>82</v>
      </c>
      <c r="AW475" s="13" t="s">
        <v>36</v>
      </c>
      <c r="AX475" s="13" t="s">
        <v>75</v>
      </c>
      <c r="AY475" s="243" t="s">
        <v>183</v>
      </c>
    </row>
    <row r="476" s="13" customFormat="1">
      <c r="A476" s="13"/>
      <c r="B476" s="233"/>
      <c r="C476" s="234"/>
      <c r="D476" s="235" t="s">
        <v>194</v>
      </c>
      <c r="E476" s="236" t="s">
        <v>19</v>
      </c>
      <c r="F476" s="237" t="s">
        <v>4109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194</v>
      </c>
      <c r="AU476" s="243" t="s">
        <v>84</v>
      </c>
      <c r="AV476" s="13" t="s">
        <v>82</v>
      </c>
      <c r="AW476" s="13" t="s">
        <v>36</v>
      </c>
      <c r="AX476" s="13" t="s">
        <v>75</v>
      </c>
      <c r="AY476" s="243" t="s">
        <v>183</v>
      </c>
    </row>
    <row r="477" s="14" customFormat="1">
      <c r="A477" s="14"/>
      <c r="B477" s="244"/>
      <c r="C477" s="245"/>
      <c r="D477" s="235" t="s">
        <v>194</v>
      </c>
      <c r="E477" s="246" t="s">
        <v>19</v>
      </c>
      <c r="F477" s="247" t="s">
        <v>114</v>
      </c>
      <c r="G477" s="245"/>
      <c r="H477" s="248">
        <v>3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194</v>
      </c>
      <c r="AU477" s="254" t="s">
        <v>84</v>
      </c>
      <c r="AV477" s="14" t="s">
        <v>84</v>
      </c>
      <c r="AW477" s="14" t="s">
        <v>36</v>
      </c>
      <c r="AX477" s="14" t="s">
        <v>82</v>
      </c>
      <c r="AY477" s="254" t="s">
        <v>183</v>
      </c>
    </row>
    <row r="478" s="2" customFormat="1" ht="16.5" customHeight="1">
      <c r="A478" s="40"/>
      <c r="B478" s="41"/>
      <c r="C478" s="215" t="s">
        <v>4115</v>
      </c>
      <c r="D478" s="215" t="s">
        <v>185</v>
      </c>
      <c r="E478" s="216" t="s">
        <v>4116</v>
      </c>
      <c r="F478" s="217" t="s">
        <v>4117</v>
      </c>
      <c r="G478" s="218" t="s">
        <v>188</v>
      </c>
      <c r="H478" s="219">
        <v>3</v>
      </c>
      <c r="I478" s="220"/>
      <c r="J478" s="221">
        <f>ROUND(I478*H478,2)</f>
        <v>0</v>
      </c>
      <c r="K478" s="217" t="s">
        <v>189</v>
      </c>
      <c r="L478" s="46"/>
      <c r="M478" s="222" t="s">
        <v>19</v>
      </c>
      <c r="N478" s="223" t="s">
        <v>46</v>
      </c>
      <c r="O478" s="86"/>
      <c r="P478" s="224">
        <f>O478*H478</f>
        <v>0</v>
      </c>
      <c r="Q478" s="224">
        <v>0.00075100000000000004</v>
      </c>
      <c r="R478" s="224">
        <f>Q478*H478</f>
        <v>0.0022530000000000002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277</v>
      </c>
      <c r="AT478" s="226" t="s">
        <v>185</v>
      </c>
      <c r="AU478" s="226" t="s">
        <v>84</v>
      </c>
      <c r="AY478" s="19" t="s">
        <v>183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82</v>
      </c>
      <c r="BK478" s="227">
        <f>ROUND(I478*H478,2)</f>
        <v>0</v>
      </c>
      <c r="BL478" s="19" t="s">
        <v>277</v>
      </c>
      <c r="BM478" s="226" t="s">
        <v>4118</v>
      </c>
    </row>
    <row r="479" s="2" customFormat="1">
      <c r="A479" s="40"/>
      <c r="B479" s="41"/>
      <c r="C479" s="42"/>
      <c r="D479" s="228" t="s">
        <v>192</v>
      </c>
      <c r="E479" s="42"/>
      <c r="F479" s="229" t="s">
        <v>4119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192</v>
      </c>
      <c r="AU479" s="19" t="s">
        <v>84</v>
      </c>
    </row>
    <row r="480" s="2" customFormat="1">
      <c r="A480" s="40"/>
      <c r="B480" s="41"/>
      <c r="C480" s="42"/>
      <c r="D480" s="235" t="s">
        <v>274</v>
      </c>
      <c r="E480" s="42"/>
      <c r="F480" s="255" t="s">
        <v>4120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274</v>
      </c>
      <c r="AU480" s="19" t="s">
        <v>84</v>
      </c>
    </row>
    <row r="481" s="13" customFormat="1">
      <c r="A481" s="13"/>
      <c r="B481" s="233"/>
      <c r="C481" s="234"/>
      <c r="D481" s="235" t="s">
        <v>194</v>
      </c>
      <c r="E481" s="236" t="s">
        <v>19</v>
      </c>
      <c r="F481" s="237" t="s">
        <v>4121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194</v>
      </c>
      <c r="AU481" s="243" t="s">
        <v>84</v>
      </c>
      <c r="AV481" s="13" t="s">
        <v>82</v>
      </c>
      <c r="AW481" s="13" t="s">
        <v>36</v>
      </c>
      <c r="AX481" s="13" t="s">
        <v>75</v>
      </c>
      <c r="AY481" s="243" t="s">
        <v>183</v>
      </c>
    </row>
    <row r="482" s="13" customFormat="1">
      <c r="A482" s="13"/>
      <c r="B482" s="233"/>
      <c r="C482" s="234"/>
      <c r="D482" s="235" t="s">
        <v>194</v>
      </c>
      <c r="E482" s="236" t="s">
        <v>19</v>
      </c>
      <c r="F482" s="237" t="s">
        <v>4122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194</v>
      </c>
      <c r="AU482" s="243" t="s">
        <v>84</v>
      </c>
      <c r="AV482" s="13" t="s">
        <v>82</v>
      </c>
      <c r="AW482" s="13" t="s">
        <v>36</v>
      </c>
      <c r="AX482" s="13" t="s">
        <v>75</v>
      </c>
      <c r="AY482" s="243" t="s">
        <v>183</v>
      </c>
    </row>
    <row r="483" s="14" customFormat="1">
      <c r="A483" s="14"/>
      <c r="B483" s="244"/>
      <c r="C483" s="245"/>
      <c r="D483" s="235" t="s">
        <v>194</v>
      </c>
      <c r="E483" s="246" t="s">
        <v>19</v>
      </c>
      <c r="F483" s="247" t="s">
        <v>114</v>
      </c>
      <c r="G483" s="245"/>
      <c r="H483" s="248">
        <v>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194</v>
      </c>
      <c r="AU483" s="254" t="s">
        <v>84</v>
      </c>
      <c r="AV483" s="14" t="s">
        <v>84</v>
      </c>
      <c r="AW483" s="14" t="s">
        <v>36</v>
      </c>
      <c r="AX483" s="14" t="s">
        <v>82</v>
      </c>
      <c r="AY483" s="254" t="s">
        <v>183</v>
      </c>
    </row>
    <row r="484" s="2" customFormat="1" ht="16.5" customHeight="1">
      <c r="A484" s="40"/>
      <c r="B484" s="41"/>
      <c r="C484" s="215" t="s">
        <v>573</v>
      </c>
      <c r="D484" s="215" t="s">
        <v>185</v>
      </c>
      <c r="E484" s="216" t="s">
        <v>4123</v>
      </c>
      <c r="F484" s="217" t="s">
        <v>4124</v>
      </c>
      <c r="G484" s="218" t="s">
        <v>188</v>
      </c>
      <c r="H484" s="219">
        <v>3</v>
      </c>
      <c r="I484" s="220"/>
      <c r="J484" s="221">
        <f>ROUND(I484*H484,2)</f>
        <v>0</v>
      </c>
      <c r="K484" s="217" t="s">
        <v>189</v>
      </c>
      <c r="L484" s="46"/>
      <c r="M484" s="222" t="s">
        <v>19</v>
      </c>
      <c r="N484" s="223" t="s">
        <v>46</v>
      </c>
      <c r="O484" s="86"/>
      <c r="P484" s="224">
        <f>O484*H484</f>
        <v>0</v>
      </c>
      <c r="Q484" s="224">
        <v>0.00097349999999999997</v>
      </c>
      <c r="R484" s="224">
        <f>Q484*H484</f>
        <v>0.0029204999999999999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277</v>
      </c>
      <c r="AT484" s="226" t="s">
        <v>185</v>
      </c>
      <c r="AU484" s="226" t="s">
        <v>84</v>
      </c>
      <c r="AY484" s="19" t="s">
        <v>183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82</v>
      </c>
      <c r="BK484" s="227">
        <f>ROUND(I484*H484,2)</f>
        <v>0</v>
      </c>
      <c r="BL484" s="19" t="s">
        <v>277</v>
      </c>
      <c r="BM484" s="226" t="s">
        <v>4125</v>
      </c>
    </row>
    <row r="485" s="2" customFormat="1">
      <c r="A485" s="40"/>
      <c r="B485" s="41"/>
      <c r="C485" s="42"/>
      <c r="D485" s="228" t="s">
        <v>192</v>
      </c>
      <c r="E485" s="42"/>
      <c r="F485" s="229" t="s">
        <v>4126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192</v>
      </c>
      <c r="AU485" s="19" t="s">
        <v>84</v>
      </c>
    </row>
    <row r="486" s="13" customFormat="1">
      <c r="A486" s="13"/>
      <c r="B486" s="233"/>
      <c r="C486" s="234"/>
      <c r="D486" s="235" t="s">
        <v>194</v>
      </c>
      <c r="E486" s="236" t="s">
        <v>19</v>
      </c>
      <c r="F486" s="237" t="s">
        <v>4114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194</v>
      </c>
      <c r="AU486" s="243" t="s">
        <v>84</v>
      </c>
      <c r="AV486" s="13" t="s">
        <v>82</v>
      </c>
      <c r="AW486" s="13" t="s">
        <v>36</v>
      </c>
      <c r="AX486" s="13" t="s">
        <v>75</v>
      </c>
      <c r="AY486" s="243" t="s">
        <v>183</v>
      </c>
    </row>
    <row r="487" s="13" customFormat="1">
      <c r="A487" s="13"/>
      <c r="B487" s="233"/>
      <c r="C487" s="234"/>
      <c r="D487" s="235" t="s">
        <v>194</v>
      </c>
      <c r="E487" s="236" t="s">
        <v>19</v>
      </c>
      <c r="F487" s="237" t="s">
        <v>4127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194</v>
      </c>
      <c r="AU487" s="243" t="s">
        <v>84</v>
      </c>
      <c r="AV487" s="13" t="s">
        <v>82</v>
      </c>
      <c r="AW487" s="13" t="s">
        <v>36</v>
      </c>
      <c r="AX487" s="13" t="s">
        <v>75</v>
      </c>
      <c r="AY487" s="243" t="s">
        <v>183</v>
      </c>
    </row>
    <row r="488" s="14" customFormat="1">
      <c r="A488" s="14"/>
      <c r="B488" s="244"/>
      <c r="C488" s="245"/>
      <c r="D488" s="235" t="s">
        <v>194</v>
      </c>
      <c r="E488" s="246" t="s">
        <v>19</v>
      </c>
      <c r="F488" s="247" t="s">
        <v>114</v>
      </c>
      <c r="G488" s="245"/>
      <c r="H488" s="248">
        <v>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194</v>
      </c>
      <c r="AU488" s="254" t="s">
        <v>84</v>
      </c>
      <c r="AV488" s="14" t="s">
        <v>84</v>
      </c>
      <c r="AW488" s="14" t="s">
        <v>36</v>
      </c>
      <c r="AX488" s="14" t="s">
        <v>82</v>
      </c>
      <c r="AY488" s="254" t="s">
        <v>183</v>
      </c>
    </row>
    <row r="489" s="2" customFormat="1" ht="16.5" customHeight="1">
      <c r="A489" s="40"/>
      <c r="B489" s="41"/>
      <c r="C489" s="215" t="s">
        <v>4128</v>
      </c>
      <c r="D489" s="215" t="s">
        <v>185</v>
      </c>
      <c r="E489" s="216" t="s">
        <v>4123</v>
      </c>
      <c r="F489" s="217" t="s">
        <v>4124</v>
      </c>
      <c r="G489" s="218" t="s">
        <v>188</v>
      </c>
      <c r="H489" s="219">
        <v>1</v>
      </c>
      <c r="I489" s="220"/>
      <c r="J489" s="221">
        <f>ROUND(I489*H489,2)</f>
        <v>0</v>
      </c>
      <c r="K489" s="217" t="s">
        <v>189</v>
      </c>
      <c r="L489" s="46"/>
      <c r="M489" s="222" t="s">
        <v>19</v>
      </c>
      <c r="N489" s="223" t="s">
        <v>46</v>
      </c>
      <c r="O489" s="86"/>
      <c r="P489" s="224">
        <f>O489*H489</f>
        <v>0</v>
      </c>
      <c r="Q489" s="224">
        <v>0.00097349999999999997</v>
      </c>
      <c r="R489" s="224">
        <f>Q489*H489</f>
        <v>0.00097349999999999997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277</v>
      </c>
      <c r="AT489" s="226" t="s">
        <v>185</v>
      </c>
      <c r="AU489" s="226" t="s">
        <v>84</v>
      </c>
      <c r="AY489" s="19" t="s">
        <v>183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82</v>
      </c>
      <c r="BK489" s="227">
        <f>ROUND(I489*H489,2)</f>
        <v>0</v>
      </c>
      <c r="BL489" s="19" t="s">
        <v>277</v>
      </c>
      <c r="BM489" s="226" t="s">
        <v>4129</v>
      </c>
    </row>
    <row r="490" s="2" customFormat="1">
      <c r="A490" s="40"/>
      <c r="B490" s="41"/>
      <c r="C490" s="42"/>
      <c r="D490" s="228" t="s">
        <v>192</v>
      </c>
      <c r="E490" s="42"/>
      <c r="F490" s="229" t="s">
        <v>4126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192</v>
      </c>
      <c r="AU490" s="19" t="s">
        <v>84</v>
      </c>
    </row>
    <row r="491" s="2" customFormat="1">
      <c r="A491" s="40"/>
      <c r="B491" s="41"/>
      <c r="C491" s="42"/>
      <c r="D491" s="235" t="s">
        <v>274</v>
      </c>
      <c r="E491" s="42"/>
      <c r="F491" s="255" t="s">
        <v>4130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274</v>
      </c>
      <c r="AU491" s="19" t="s">
        <v>84</v>
      </c>
    </row>
    <row r="492" s="13" customFormat="1">
      <c r="A492" s="13"/>
      <c r="B492" s="233"/>
      <c r="C492" s="234"/>
      <c r="D492" s="235" t="s">
        <v>194</v>
      </c>
      <c r="E492" s="236" t="s">
        <v>19</v>
      </c>
      <c r="F492" s="237" t="s">
        <v>4121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194</v>
      </c>
      <c r="AU492" s="243" t="s">
        <v>84</v>
      </c>
      <c r="AV492" s="13" t="s">
        <v>82</v>
      </c>
      <c r="AW492" s="13" t="s">
        <v>36</v>
      </c>
      <c r="AX492" s="13" t="s">
        <v>75</v>
      </c>
      <c r="AY492" s="243" t="s">
        <v>183</v>
      </c>
    </row>
    <row r="493" s="13" customFormat="1">
      <c r="A493" s="13"/>
      <c r="B493" s="233"/>
      <c r="C493" s="234"/>
      <c r="D493" s="235" t="s">
        <v>194</v>
      </c>
      <c r="E493" s="236" t="s">
        <v>19</v>
      </c>
      <c r="F493" s="237" t="s">
        <v>4127</v>
      </c>
      <c r="G493" s="234"/>
      <c r="H493" s="236" t="s">
        <v>19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194</v>
      </c>
      <c r="AU493" s="243" t="s">
        <v>84</v>
      </c>
      <c r="AV493" s="13" t="s">
        <v>82</v>
      </c>
      <c r="AW493" s="13" t="s">
        <v>36</v>
      </c>
      <c r="AX493" s="13" t="s">
        <v>75</v>
      </c>
      <c r="AY493" s="243" t="s">
        <v>183</v>
      </c>
    </row>
    <row r="494" s="14" customFormat="1">
      <c r="A494" s="14"/>
      <c r="B494" s="244"/>
      <c r="C494" s="245"/>
      <c r="D494" s="235" t="s">
        <v>194</v>
      </c>
      <c r="E494" s="246" t="s">
        <v>19</v>
      </c>
      <c r="F494" s="247" t="s">
        <v>82</v>
      </c>
      <c r="G494" s="245"/>
      <c r="H494" s="248">
        <v>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194</v>
      </c>
      <c r="AU494" s="254" t="s">
        <v>84</v>
      </c>
      <c r="AV494" s="14" t="s">
        <v>84</v>
      </c>
      <c r="AW494" s="14" t="s">
        <v>36</v>
      </c>
      <c r="AX494" s="14" t="s">
        <v>82</v>
      </c>
      <c r="AY494" s="254" t="s">
        <v>183</v>
      </c>
    </row>
    <row r="495" s="2" customFormat="1" ht="16.5" customHeight="1">
      <c r="A495" s="40"/>
      <c r="B495" s="41"/>
      <c r="C495" s="215" t="s">
        <v>579</v>
      </c>
      <c r="D495" s="215" t="s">
        <v>185</v>
      </c>
      <c r="E495" s="216" t="s">
        <v>4131</v>
      </c>
      <c r="F495" s="217" t="s">
        <v>4132</v>
      </c>
      <c r="G495" s="218" t="s">
        <v>188</v>
      </c>
      <c r="H495" s="219">
        <v>1</v>
      </c>
      <c r="I495" s="220"/>
      <c r="J495" s="221">
        <f>ROUND(I495*H495,2)</f>
        <v>0</v>
      </c>
      <c r="K495" s="217" t="s">
        <v>189</v>
      </c>
      <c r="L495" s="46"/>
      <c r="M495" s="222" t="s">
        <v>19</v>
      </c>
      <c r="N495" s="223" t="s">
        <v>46</v>
      </c>
      <c r="O495" s="86"/>
      <c r="P495" s="224">
        <f>O495*H495</f>
        <v>0</v>
      </c>
      <c r="Q495" s="224">
        <v>0.001756</v>
      </c>
      <c r="R495" s="224">
        <f>Q495*H495</f>
        <v>0.001756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277</v>
      </c>
      <c r="AT495" s="226" t="s">
        <v>185</v>
      </c>
      <c r="AU495" s="226" t="s">
        <v>84</v>
      </c>
      <c r="AY495" s="19" t="s">
        <v>183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82</v>
      </c>
      <c r="BK495" s="227">
        <f>ROUND(I495*H495,2)</f>
        <v>0</v>
      </c>
      <c r="BL495" s="19" t="s">
        <v>277</v>
      </c>
      <c r="BM495" s="226" t="s">
        <v>4133</v>
      </c>
    </row>
    <row r="496" s="2" customFormat="1">
      <c r="A496" s="40"/>
      <c r="B496" s="41"/>
      <c r="C496" s="42"/>
      <c r="D496" s="228" t="s">
        <v>192</v>
      </c>
      <c r="E496" s="42"/>
      <c r="F496" s="229" t="s">
        <v>4134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192</v>
      </c>
      <c r="AU496" s="19" t="s">
        <v>84</v>
      </c>
    </row>
    <row r="497" s="13" customFormat="1">
      <c r="A497" s="13"/>
      <c r="B497" s="233"/>
      <c r="C497" s="234"/>
      <c r="D497" s="235" t="s">
        <v>194</v>
      </c>
      <c r="E497" s="236" t="s">
        <v>19</v>
      </c>
      <c r="F497" s="237" t="s">
        <v>4114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194</v>
      </c>
      <c r="AU497" s="243" t="s">
        <v>84</v>
      </c>
      <c r="AV497" s="13" t="s">
        <v>82</v>
      </c>
      <c r="AW497" s="13" t="s">
        <v>36</v>
      </c>
      <c r="AX497" s="13" t="s">
        <v>75</v>
      </c>
      <c r="AY497" s="243" t="s">
        <v>183</v>
      </c>
    </row>
    <row r="498" s="13" customFormat="1">
      <c r="A498" s="13"/>
      <c r="B498" s="233"/>
      <c r="C498" s="234"/>
      <c r="D498" s="235" t="s">
        <v>194</v>
      </c>
      <c r="E498" s="236" t="s">
        <v>19</v>
      </c>
      <c r="F498" s="237" t="s">
        <v>3974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194</v>
      </c>
      <c r="AU498" s="243" t="s">
        <v>84</v>
      </c>
      <c r="AV498" s="13" t="s">
        <v>82</v>
      </c>
      <c r="AW498" s="13" t="s">
        <v>36</v>
      </c>
      <c r="AX498" s="13" t="s">
        <v>75</v>
      </c>
      <c r="AY498" s="243" t="s">
        <v>183</v>
      </c>
    </row>
    <row r="499" s="14" customFormat="1">
      <c r="A499" s="14"/>
      <c r="B499" s="244"/>
      <c r="C499" s="245"/>
      <c r="D499" s="235" t="s">
        <v>194</v>
      </c>
      <c r="E499" s="246" t="s">
        <v>19</v>
      </c>
      <c r="F499" s="247" t="s">
        <v>82</v>
      </c>
      <c r="G499" s="245"/>
      <c r="H499" s="248">
        <v>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194</v>
      </c>
      <c r="AU499" s="254" t="s">
        <v>84</v>
      </c>
      <c r="AV499" s="14" t="s">
        <v>84</v>
      </c>
      <c r="AW499" s="14" t="s">
        <v>36</v>
      </c>
      <c r="AX499" s="14" t="s">
        <v>82</v>
      </c>
      <c r="AY499" s="254" t="s">
        <v>183</v>
      </c>
    </row>
    <row r="500" s="2" customFormat="1" ht="21.75" customHeight="1">
      <c r="A500" s="40"/>
      <c r="B500" s="41"/>
      <c r="C500" s="215" t="s">
        <v>888</v>
      </c>
      <c r="D500" s="215" t="s">
        <v>185</v>
      </c>
      <c r="E500" s="216" t="s">
        <v>4135</v>
      </c>
      <c r="F500" s="217" t="s">
        <v>4136</v>
      </c>
      <c r="G500" s="218" t="s">
        <v>1085</v>
      </c>
      <c r="H500" s="219">
        <v>2</v>
      </c>
      <c r="I500" s="220"/>
      <c r="J500" s="221">
        <f>ROUND(I500*H500,2)</f>
        <v>0</v>
      </c>
      <c r="K500" s="217" t="s">
        <v>189</v>
      </c>
      <c r="L500" s="46"/>
      <c r="M500" s="222" t="s">
        <v>19</v>
      </c>
      <c r="N500" s="223" t="s">
        <v>46</v>
      </c>
      <c r="O500" s="86"/>
      <c r="P500" s="224">
        <f>O500*H500</f>
        <v>0</v>
      </c>
      <c r="Q500" s="224">
        <v>0.029195570000000001</v>
      </c>
      <c r="R500" s="224">
        <f>Q500*H500</f>
        <v>0.058391140000000001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277</v>
      </c>
      <c r="AT500" s="226" t="s">
        <v>185</v>
      </c>
      <c r="AU500" s="226" t="s">
        <v>84</v>
      </c>
      <c r="AY500" s="19" t="s">
        <v>183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82</v>
      </c>
      <c r="BK500" s="227">
        <f>ROUND(I500*H500,2)</f>
        <v>0</v>
      </c>
      <c r="BL500" s="19" t="s">
        <v>277</v>
      </c>
      <c r="BM500" s="226" t="s">
        <v>4137</v>
      </c>
    </row>
    <row r="501" s="2" customFormat="1">
      <c r="A501" s="40"/>
      <c r="B501" s="41"/>
      <c r="C501" s="42"/>
      <c r="D501" s="228" t="s">
        <v>192</v>
      </c>
      <c r="E501" s="42"/>
      <c r="F501" s="229" t="s">
        <v>4138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192</v>
      </c>
      <c r="AU501" s="19" t="s">
        <v>84</v>
      </c>
    </row>
    <row r="502" s="13" customFormat="1">
      <c r="A502" s="13"/>
      <c r="B502" s="233"/>
      <c r="C502" s="234"/>
      <c r="D502" s="235" t="s">
        <v>194</v>
      </c>
      <c r="E502" s="236" t="s">
        <v>19</v>
      </c>
      <c r="F502" s="237" t="s">
        <v>4139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194</v>
      </c>
      <c r="AU502" s="243" t="s">
        <v>84</v>
      </c>
      <c r="AV502" s="13" t="s">
        <v>82</v>
      </c>
      <c r="AW502" s="13" t="s">
        <v>36</v>
      </c>
      <c r="AX502" s="13" t="s">
        <v>75</v>
      </c>
      <c r="AY502" s="243" t="s">
        <v>183</v>
      </c>
    </row>
    <row r="503" s="14" customFormat="1">
      <c r="A503" s="14"/>
      <c r="B503" s="244"/>
      <c r="C503" s="245"/>
      <c r="D503" s="235" t="s">
        <v>194</v>
      </c>
      <c r="E503" s="246" t="s">
        <v>19</v>
      </c>
      <c r="F503" s="247" t="s">
        <v>84</v>
      </c>
      <c r="G503" s="245"/>
      <c r="H503" s="248">
        <v>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194</v>
      </c>
      <c r="AU503" s="254" t="s">
        <v>84</v>
      </c>
      <c r="AV503" s="14" t="s">
        <v>84</v>
      </c>
      <c r="AW503" s="14" t="s">
        <v>36</v>
      </c>
      <c r="AX503" s="14" t="s">
        <v>82</v>
      </c>
      <c r="AY503" s="254" t="s">
        <v>183</v>
      </c>
    </row>
    <row r="504" s="2" customFormat="1" ht="24.15" customHeight="1">
      <c r="A504" s="40"/>
      <c r="B504" s="41"/>
      <c r="C504" s="215" t="s">
        <v>585</v>
      </c>
      <c r="D504" s="215" t="s">
        <v>185</v>
      </c>
      <c r="E504" s="216" t="s">
        <v>4140</v>
      </c>
      <c r="F504" s="217" t="s">
        <v>4141</v>
      </c>
      <c r="G504" s="218" t="s">
        <v>438</v>
      </c>
      <c r="H504" s="219">
        <v>210</v>
      </c>
      <c r="I504" s="220"/>
      <c r="J504" s="221">
        <f>ROUND(I504*H504,2)</f>
        <v>0</v>
      </c>
      <c r="K504" s="217" t="s">
        <v>189</v>
      </c>
      <c r="L504" s="46"/>
      <c r="M504" s="222" t="s">
        <v>19</v>
      </c>
      <c r="N504" s="223" t="s">
        <v>46</v>
      </c>
      <c r="O504" s="86"/>
      <c r="P504" s="224">
        <f>O504*H504</f>
        <v>0</v>
      </c>
      <c r="Q504" s="224">
        <v>0.00018972349999999999</v>
      </c>
      <c r="R504" s="224">
        <f>Q504*H504</f>
        <v>0.039841935000000002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277</v>
      </c>
      <c r="AT504" s="226" t="s">
        <v>185</v>
      </c>
      <c r="AU504" s="226" t="s">
        <v>84</v>
      </c>
      <c r="AY504" s="19" t="s">
        <v>183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82</v>
      </c>
      <c r="BK504" s="227">
        <f>ROUND(I504*H504,2)</f>
        <v>0</v>
      </c>
      <c r="BL504" s="19" t="s">
        <v>277</v>
      </c>
      <c r="BM504" s="226" t="s">
        <v>4142</v>
      </c>
    </row>
    <row r="505" s="2" customFormat="1">
      <c r="A505" s="40"/>
      <c r="B505" s="41"/>
      <c r="C505" s="42"/>
      <c r="D505" s="228" t="s">
        <v>192</v>
      </c>
      <c r="E505" s="42"/>
      <c r="F505" s="229" t="s">
        <v>4143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192</v>
      </c>
      <c r="AU505" s="19" t="s">
        <v>84</v>
      </c>
    </row>
    <row r="506" s="13" customFormat="1">
      <c r="A506" s="13"/>
      <c r="B506" s="233"/>
      <c r="C506" s="234"/>
      <c r="D506" s="235" t="s">
        <v>194</v>
      </c>
      <c r="E506" s="236" t="s">
        <v>19</v>
      </c>
      <c r="F506" s="237" t="s">
        <v>4144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194</v>
      </c>
      <c r="AU506" s="243" t="s">
        <v>84</v>
      </c>
      <c r="AV506" s="13" t="s">
        <v>82</v>
      </c>
      <c r="AW506" s="13" t="s">
        <v>36</v>
      </c>
      <c r="AX506" s="13" t="s">
        <v>75</v>
      </c>
      <c r="AY506" s="243" t="s">
        <v>183</v>
      </c>
    </row>
    <row r="507" s="13" customFormat="1">
      <c r="A507" s="13"/>
      <c r="B507" s="233"/>
      <c r="C507" s="234"/>
      <c r="D507" s="235" t="s">
        <v>194</v>
      </c>
      <c r="E507" s="236" t="s">
        <v>19</v>
      </c>
      <c r="F507" s="237" t="s">
        <v>4145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194</v>
      </c>
      <c r="AU507" s="243" t="s">
        <v>84</v>
      </c>
      <c r="AV507" s="13" t="s">
        <v>82</v>
      </c>
      <c r="AW507" s="13" t="s">
        <v>36</v>
      </c>
      <c r="AX507" s="13" t="s">
        <v>75</v>
      </c>
      <c r="AY507" s="243" t="s">
        <v>183</v>
      </c>
    </row>
    <row r="508" s="14" customFormat="1">
      <c r="A508" s="14"/>
      <c r="B508" s="244"/>
      <c r="C508" s="245"/>
      <c r="D508" s="235" t="s">
        <v>194</v>
      </c>
      <c r="E508" s="246" t="s">
        <v>19</v>
      </c>
      <c r="F508" s="247" t="s">
        <v>2320</v>
      </c>
      <c r="G508" s="245"/>
      <c r="H508" s="248">
        <v>210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194</v>
      </c>
      <c r="AU508" s="254" t="s">
        <v>84</v>
      </c>
      <c r="AV508" s="14" t="s">
        <v>84</v>
      </c>
      <c r="AW508" s="14" t="s">
        <v>36</v>
      </c>
      <c r="AX508" s="14" t="s">
        <v>82</v>
      </c>
      <c r="AY508" s="254" t="s">
        <v>183</v>
      </c>
    </row>
    <row r="509" s="2" customFormat="1" ht="24.15" customHeight="1">
      <c r="A509" s="40"/>
      <c r="B509" s="41"/>
      <c r="C509" s="215" t="s">
        <v>1805</v>
      </c>
      <c r="D509" s="215" t="s">
        <v>185</v>
      </c>
      <c r="E509" s="216" t="s">
        <v>4140</v>
      </c>
      <c r="F509" s="217" t="s">
        <v>4141</v>
      </c>
      <c r="G509" s="218" t="s">
        <v>438</v>
      </c>
      <c r="H509" s="219">
        <v>90</v>
      </c>
      <c r="I509" s="220"/>
      <c r="J509" s="221">
        <f>ROUND(I509*H509,2)</f>
        <v>0</v>
      </c>
      <c r="K509" s="217" t="s">
        <v>189</v>
      </c>
      <c r="L509" s="46"/>
      <c r="M509" s="222" t="s">
        <v>19</v>
      </c>
      <c r="N509" s="223" t="s">
        <v>46</v>
      </c>
      <c r="O509" s="86"/>
      <c r="P509" s="224">
        <f>O509*H509</f>
        <v>0</v>
      </c>
      <c r="Q509" s="224">
        <v>0.00018972349999999999</v>
      </c>
      <c r="R509" s="224">
        <f>Q509*H509</f>
        <v>0.017075114999999998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277</v>
      </c>
      <c r="AT509" s="226" t="s">
        <v>185</v>
      </c>
      <c r="AU509" s="226" t="s">
        <v>84</v>
      </c>
      <c r="AY509" s="19" t="s">
        <v>183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82</v>
      </c>
      <c r="BK509" s="227">
        <f>ROUND(I509*H509,2)</f>
        <v>0</v>
      </c>
      <c r="BL509" s="19" t="s">
        <v>277</v>
      </c>
      <c r="BM509" s="226" t="s">
        <v>4146</v>
      </c>
    </row>
    <row r="510" s="2" customFormat="1">
      <c r="A510" s="40"/>
      <c r="B510" s="41"/>
      <c r="C510" s="42"/>
      <c r="D510" s="228" t="s">
        <v>192</v>
      </c>
      <c r="E510" s="42"/>
      <c r="F510" s="229" t="s">
        <v>4143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192</v>
      </c>
      <c r="AU510" s="19" t="s">
        <v>84</v>
      </c>
    </row>
    <row r="511" s="13" customFormat="1">
      <c r="A511" s="13"/>
      <c r="B511" s="233"/>
      <c r="C511" s="234"/>
      <c r="D511" s="235" t="s">
        <v>194</v>
      </c>
      <c r="E511" s="236" t="s">
        <v>19</v>
      </c>
      <c r="F511" s="237" t="s">
        <v>4147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194</v>
      </c>
      <c r="AU511" s="243" t="s">
        <v>84</v>
      </c>
      <c r="AV511" s="13" t="s">
        <v>82</v>
      </c>
      <c r="AW511" s="13" t="s">
        <v>36</v>
      </c>
      <c r="AX511" s="13" t="s">
        <v>75</v>
      </c>
      <c r="AY511" s="243" t="s">
        <v>183</v>
      </c>
    </row>
    <row r="512" s="13" customFormat="1">
      <c r="A512" s="13"/>
      <c r="B512" s="233"/>
      <c r="C512" s="234"/>
      <c r="D512" s="235" t="s">
        <v>194</v>
      </c>
      <c r="E512" s="236" t="s">
        <v>19</v>
      </c>
      <c r="F512" s="237" t="s">
        <v>4147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194</v>
      </c>
      <c r="AU512" s="243" t="s">
        <v>84</v>
      </c>
      <c r="AV512" s="13" t="s">
        <v>82</v>
      </c>
      <c r="AW512" s="13" t="s">
        <v>36</v>
      </c>
      <c r="AX512" s="13" t="s">
        <v>75</v>
      </c>
      <c r="AY512" s="243" t="s">
        <v>183</v>
      </c>
    </row>
    <row r="513" s="14" customFormat="1">
      <c r="A513" s="14"/>
      <c r="B513" s="244"/>
      <c r="C513" s="245"/>
      <c r="D513" s="235" t="s">
        <v>194</v>
      </c>
      <c r="E513" s="246" t="s">
        <v>19</v>
      </c>
      <c r="F513" s="247" t="s">
        <v>561</v>
      </c>
      <c r="G513" s="245"/>
      <c r="H513" s="248">
        <v>90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194</v>
      </c>
      <c r="AU513" s="254" t="s">
        <v>84</v>
      </c>
      <c r="AV513" s="14" t="s">
        <v>84</v>
      </c>
      <c r="AW513" s="14" t="s">
        <v>36</v>
      </c>
      <c r="AX513" s="14" t="s">
        <v>82</v>
      </c>
      <c r="AY513" s="254" t="s">
        <v>183</v>
      </c>
    </row>
    <row r="514" s="2" customFormat="1" ht="21.75" customHeight="1">
      <c r="A514" s="40"/>
      <c r="B514" s="41"/>
      <c r="C514" s="215" t="s">
        <v>590</v>
      </c>
      <c r="D514" s="215" t="s">
        <v>185</v>
      </c>
      <c r="E514" s="216" t="s">
        <v>4148</v>
      </c>
      <c r="F514" s="217" t="s">
        <v>4149</v>
      </c>
      <c r="G514" s="218" t="s">
        <v>438</v>
      </c>
      <c r="H514" s="219">
        <v>210</v>
      </c>
      <c r="I514" s="220"/>
      <c r="J514" s="221">
        <f>ROUND(I514*H514,2)</f>
        <v>0</v>
      </c>
      <c r="K514" s="217" t="s">
        <v>189</v>
      </c>
      <c r="L514" s="46"/>
      <c r="M514" s="222" t="s">
        <v>19</v>
      </c>
      <c r="N514" s="223" t="s">
        <v>46</v>
      </c>
      <c r="O514" s="86"/>
      <c r="P514" s="224">
        <f>O514*H514</f>
        <v>0</v>
      </c>
      <c r="Q514" s="224">
        <v>1.0000000000000001E-05</v>
      </c>
      <c r="R514" s="224">
        <f>Q514*H514</f>
        <v>0.0021000000000000003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277</v>
      </c>
      <c r="AT514" s="226" t="s">
        <v>185</v>
      </c>
      <c r="AU514" s="226" t="s">
        <v>84</v>
      </c>
      <c r="AY514" s="19" t="s">
        <v>183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82</v>
      </c>
      <c r="BK514" s="227">
        <f>ROUND(I514*H514,2)</f>
        <v>0</v>
      </c>
      <c r="BL514" s="19" t="s">
        <v>277</v>
      </c>
      <c r="BM514" s="226" t="s">
        <v>4150</v>
      </c>
    </row>
    <row r="515" s="2" customFormat="1">
      <c r="A515" s="40"/>
      <c r="B515" s="41"/>
      <c r="C515" s="42"/>
      <c r="D515" s="228" t="s">
        <v>192</v>
      </c>
      <c r="E515" s="42"/>
      <c r="F515" s="229" t="s">
        <v>4151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192</v>
      </c>
      <c r="AU515" s="19" t="s">
        <v>84</v>
      </c>
    </row>
    <row r="516" s="13" customFormat="1">
      <c r="A516" s="13"/>
      <c r="B516" s="233"/>
      <c r="C516" s="234"/>
      <c r="D516" s="235" t="s">
        <v>194</v>
      </c>
      <c r="E516" s="236" t="s">
        <v>19</v>
      </c>
      <c r="F516" s="237" t="s">
        <v>4144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194</v>
      </c>
      <c r="AU516" s="243" t="s">
        <v>84</v>
      </c>
      <c r="AV516" s="13" t="s">
        <v>82</v>
      </c>
      <c r="AW516" s="13" t="s">
        <v>36</v>
      </c>
      <c r="AX516" s="13" t="s">
        <v>75</v>
      </c>
      <c r="AY516" s="243" t="s">
        <v>183</v>
      </c>
    </row>
    <row r="517" s="13" customFormat="1">
      <c r="A517" s="13"/>
      <c r="B517" s="233"/>
      <c r="C517" s="234"/>
      <c r="D517" s="235" t="s">
        <v>194</v>
      </c>
      <c r="E517" s="236" t="s">
        <v>19</v>
      </c>
      <c r="F517" s="237" t="s">
        <v>4145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194</v>
      </c>
      <c r="AU517" s="243" t="s">
        <v>84</v>
      </c>
      <c r="AV517" s="13" t="s">
        <v>82</v>
      </c>
      <c r="AW517" s="13" t="s">
        <v>36</v>
      </c>
      <c r="AX517" s="13" t="s">
        <v>75</v>
      </c>
      <c r="AY517" s="243" t="s">
        <v>183</v>
      </c>
    </row>
    <row r="518" s="14" customFormat="1">
      <c r="A518" s="14"/>
      <c r="B518" s="244"/>
      <c r="C518" s="245"/>
      <c r="D518" s="235" t="s">
        <v>194</v>
      </c>
      <c r="E518" s="246" t="s">
        <v>19</v>
      </c>
      <c r="F518" s="247" t="s">
        <v>2320</v>
      </c>
      <c r="G518" s="245"/>
      <c r="H518" s="248">
        <v>210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194</v>
      </c>
      <c r="AU518" s="254" t="s">
        <v>84</v>
      </c>
      <c r="AV518" s="14" t="s">
        <v>84</v>
      </c>
      <c r="AW518" s="14" t="s">
        <v>36</v>
      </c>
      <c r="AX518" s="14" t="s">
        <v>82</v>
      </c>
      <c r="AY518" s="254" t="s">
        <v>183</v>
      </c>
    </row>
    <row r="519" s="12" customFormat="1" ht="22.8" customHeight="1">
      <c r="A519" s="12"/>
      <c r="B519" s="199"/>
      <c r="C519" s="200"/>
      <c r="D519" s="201" t="s">
        <v>74</v>
      </c>
      <c r="E519" s="213" t="s">
        <v>4152</v>
      </c>
      <c r="F519" s="213" t="s">
        <v>4153</v>
      </c>
      <c r="G519" s="200"/>
      <c r="H519" s="200"/>
      <c r="I519" s="203"/>
      <c r="J519" s="214">
        <f>BK519</f>
        <v>0</v>
      </c>
      <c r="K519" s="200"/>
      <c r="L519" s="205"/>
      <c r="M519" s="206"/>
      <c r="N519" s="207"/>
      <c r="O519" s="207"/>
      <c r="P519" s="208">
        <f>SUM(P520:P584)</f>
        <v>0</v>
      </c>
      <c r="Q519" s="207"/>
      <c r="R519" s="208">
        <f>SUM(R520:R584)</f>
        <v>0.27140486379999995</v>
      </c>
      <c r="S519" s="207"/>
      <c r="T519" s="209">
        <f>SUM(T520:T584)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10" t="s">
        <v>84</v>
      </c>
      <c r="AT519" s="211" t="s">
        <v>74</v>
      </c>
      <c r="AU519" s="211" t="s">
        <v>82</v>
      </c>
      <c r="AY519" s="210" t="s">
        <v>183</v>
      </c>
      <c r="BK519" s="212">
        <f>SUM(BK520:BK584)</f>
        <v>0</v>
      </c>
    </row>
    <row r="520" s="2" customFormat="1" ht="16.5" customHeight="1">
      <c r="A520" s="40"/>
      <c r="B520" s="41"/>
      <c r="C520" s="215" t="s">
        <v>1807</v>
      </c>
      <c r="D520" s="215" t="s">
        <v>185</v>
      </c>
      <c r="E520" s="216" t="s">
        <v>4154</v>
      </c>
      <c r="F520" s="217" t="s">
        <v>4155</v>
      </c>
      <c r="G520" s="218" t="s">
        <v>1085</v>
      </c>
      <c r="H520" s="219">
        <v>1</v>
      </c>
      <c r="I520" s="220"/>
      <c r="J520" s="221">
        <f>ROUND(I520*H520,2)</f>
        <v>0</v>
      </c>
      <c r="K520" s="217" t="s">
        <v>189</v>
      </c>
      <c r="L520" s="46"/>
      <c r="M520" s="222" t="s">
        <v>19</v>
      </c>
      <c r="N520" s="223" t="s">
        <v>46</v>
      </c>
      <c r="O520" s="86"/>
      <c r="P520" s="224">
        <f>O520*H520</f>
        <v>0</v>
      </c>
      <c r="Q520" s="224">
        <v>0.0037586270000000001</v>
      </c>
      <c r="R520" s="224">
        <f>Q520*H520</f>
        <v>0.0037586270000000001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277</v>
      </c>
      <c r="AT520" s="226" t="s">
        <v>185</v>
      </c>
      <c r="AU520" s="226" t="s">
        <v>84</v>
      </c>
      <c r="AY520" s="19" t="s">
        <v>183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82</v>
      </c>
      <c r="BK520" s="227">
        <f>ROUND(I520*H520,2)</f>
        <v>0</v>
      </c>
      <c r="BL520" s="19" t="s">
        <v>277</v>
      </c>
      <c r="BM520" s="226" t="s">
        <v>4156</v>
      </c>
    </row>
    <row r="521" s="2" customFormat="1">
      <c r="A521" s="40"/>
      <c r="B521" s="41"/>
      <c r="C521" s="42"/>
      <c r="D521" s="228" t="s">
        <v>192</v>
      </c>
      <c r="E521" s="42"/>
      <c r="F521" s="229" t="s">
        <v>4157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192</v>
      </c>
      <c r="AU521" s="19" t="s">
        <v>84</v>
      </c>
    </row>
    <row r="522" s="2" customFormat="1">
      <c r="A522" s="40"/>
      <c r="B522" s="41"/>
      <c r="C522" s="42"/>
      <c r="D522" s="235" t="s">
        <v>274</v>
      </c>
      <c r="E522" s="42"/>
      <c r="F522" s="255" t="s">
        <v>4158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274</v>
      </c>
      <c r="AU522" s="19" t="s">
        <v>84</v>
      </c>
    </row>
    <row r="523" s="13" customFormat="1">
      <c r="A523" s="13"/>
      <c r="B523" s="233"/>
      <c r="C523" s="234"/>
      <c r="D523" s="235" t="s">
        <v>194</v>
      </c>
      <c r="E523" s="236" t="s">
        <v>19</v>
      </c>
      <c r="F523" s="237" t="s">
        <v>4159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194</v>
      </c>
      <c r="AU523" s="243" t="s">
        <v>84</v>
      </c>
      <c r="AV523" s="13" t="s">
        <v>82</v>
      </c>
      <c r="AW523" s="13" t="s">
        <v>36</v>
      </c>
      <c r="AX523" s="13" t="s">
        <v>75</v>
      </c>
      <c r="AY523" s="243" t="s">
        <v>183</v>
      </c>
    </row>
    <row r="524" s="14" customFormat="1">
      <c r="A524" s="14"/>
      <c r="B524" s="244"/>
      <c r="C524" s="245"/>
      <c r="D524" s="235" t="s">
        <v>194</v>
      </c>
      <c r="E524" s="246" t="s">
        <v>19</v>
      </c>
      <c r="F524" s="247" t="s">
        <v>82</v>
      </c>
      <c r="G524" s="245"/>
      <c r="H524" s="248">
        <v>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194</v>
      </c>
      <c r="AU524" s="254" t="s">
        <v>84</v>
      </c>
      <c r="AV524" s="14" t="s">
        <v>84</v>
      </c>
      <c r="AW524" s="14" t="s">
        <v>36</v>
      </c>
      <c r="AX524" s="14" t="s">
        <v>82</v>
      </c>
      <c r="AY524" s="254" t="s">
        <v>183</v>
      </c>
    </row>
    <row r="525" s="2" customFormat="1" ht="21.75" customHeight="1">
      <c r="A525" s="40"/>
      <c r="B525" s="41"/>
      <c r="C525" s="215" t="s">
        <v>595</v>
      </c>
      <c r="D525" s="215" t="s">
        <v>185</v>
      </c>
      <c r="E525" s="216" t="s">
        <v>4160</v>
      </c>
      <c r="F525" s="217" t="s">
        <v>4161</v>
      </c>
      <c r="G525" s="218" t="s">
        <v>1085</v>
      </c>
      <c r="H525" s="219">
        <v>3</v>
      </c>
      <c r="I525" s="220"/>
      <c r="J525" s="221">
        <f>ROUND(I525*H525,2)</f>
        <v>0</v>
      </c>
      <c r="K525" s="217" t="s">
        <v>189</v>
      </c>
      <c r="L525" s="46"/>
      <c r="M525" s="222" t="s">
        <v>19</v>
      </c>
      <c r="N525" s="223" t="s">
        <v>46</v>
      </c>
      <c r="O525" s="86"/>
      <c r="P525" s="224">
        <f>O525*H525</f>
        <v>0</v>
      </c>
      <c r="Q525" s="224">
        <v>0.016968836300000002</v>
      </c>
      <c r="R525" s="224">
        <f>Q525*H525</f>
        <v>0.050906508900000008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277</v>
      </c>
      <c r="AT525" s="226" t="s">
        <v>185</v>
      </c>
      <c r="AU525" s="226" t="s">
        <v>84</v>
      </c>
      <c r="AY525" s="19" t="s">
        <v>183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82</v>
      </c>
      <c r="BK525" s="227">
        <f>ROUND(I525*H525,2)</f>
        <v>0</v>
      </c>
      <c r="BL525" s="19" t="s">
        <v>277</v>
      </c>
      <c r="BM525" s="226" t="s">
        <v>4162</v>
      </c>
    </row>
    <row r="526" s="2" customFormat="1">
      <c r="A526" s="40"/>
      <c r="B526" s="41"/>
      <c r="C526" s="42"/>
      <c r="D526" s="228" t="s">
        <v>192</v>
      </c>
      <c r="E526" s="42"/>
      <c r="F526" s="229" t="s">
        <v>4163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192</v>
      </c>
      <c r="AU526" s="19" t="s">
        <v>84</v>
      </c>
    </row>
    <row r="527" s="2" customFormat="1">
      <c r="A527" s="40"/>
      <c r="B527" s="41"/>
      <c r="C527" s="42"/>
      <c r="D527" s="235" t="s">
        <v>274</v>
      </c>
      <c r="E527" s="42"/>
      <c r="F527" s="255" t="s">
        <v>4158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274</v>
      </c>
      <c r="AU527" s="19" t="s">
        <v>84</v>
      </c>
    </row>
    <row r="528" s="13" customFormat="1">
      <c r="A528" s="13"/>
      <c r="B528" s="233"/>
      <c r="C528" s="234"/>
      <c r="D528" s="235" t="s">
        <v>194</v>
      </c>
      <c r="E528" s="236" t="s">
        <v>19</v>
      </c>
      <c r="F528" s="237" t="s">
        <v>4164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194</v>
      </c>
      <c r="AU528" s="243" t="s">
        <v>84</v>
      </c>
      <c r="AV528" s="13" t="s">
        <v>82</v>
      </c>
      <c r="AW528" s="13" t="s">
        <v>36</v>
      </c>
      <c r="AX528" s="13" t="s">
        <v>75</v>
      </c>
      <c r="AY528" s="243" t="s">
        <v>183</v>
      </c>
    </row>
    <row r="529" s="14" customFormat="1">
      <c r="A529" s="14"/>
      <c r="B529" s="244"/>
      <c r="C529" s="245"/>
      <c r="D529" s="235" t="s">
        <v>194</v>
      </c>
      <c r="E529" s="246" t="s">
        <v>19</v>
      </c>
      <c r="F529" s="247" t="s">
        <v>114</v>
      </c>
      <c r="G529" s="245"/>
      <c r="H529" s="248">
        <v>3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194</v>
      </c>
      <c r="AU529" s="254" t="s">
        <v>84</v>
      </c>
      <c r="AV529" s="14" t="s">
        <v>84</v>
      </c>
      <c r="AW529" s="14" t="s">
        <v>36</v>
      </c>
      <c r="AX529" s="14" t="s">
        <v>82</v>
      </c>
      <c r="AY529" s="254" t="s">
        <v>183</v>
      </c>
    </row>
    <row r="530" s="2" customFormat="1" ht="16.5" customHeight="1">
      <c r="A530" s="40"/>
      <c r="B530" s="41"/>
      <c r="C530" s="215" t="s">
        <v>1814</v>
      </c>
      <c r="D530" s="215" t="s">
        <v>185</v>
      </c>
      <c r="E530" s="216" t="s">
        <v>4165</v>
      </c>
      <c r="F530" s="217" t="s">
        <v>4166</v>
      </c>
      <c r="G530" s="218" t="s">
        <v>188</v>
      </c>
      <c r="H530" s="219">
        <v>1</v>
      </c>
      <c r="I530" s="220"/>
      <c r="J530" s="221">
        <f>ROUND(I530*H530,2)</f>
        <v>0</v>
      </c>
      <c r="K530" s="217" t="s">
        <v>189</v>
      </c>
      <c r="L530" s="46"/>
      <c r="M530" s="222" t="s">
        <v>19</v>
      </c>
      <c r="N530" s="223" t="s">
        <v>46</v>
      </c>
      <c r="O530" s="86"/>
      <c r="P530" s="224">
        <f>O530*H530</f>
        <v>0</v>
      </c>
      <c r="Q530" s="224">
        <v>0.0011888363000000001</v>
      </c>
      <c r="R530" s="224">
        <f>Q530*H530</f>
        <v>0.0011888363000000001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277</v>
      </c>
      <c r="AT530" s="226" t="s">
        <v>185</v>
      </c>
      <c r="AU530" s="226" t="s">
        <v>84</v>
      </c>
      <c r="AY530" s="19" t="s">
        <v>183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82</v>
      </c>
      <c r="BK530" s="227">
        <f>ROUND(I530*H530,2)</f>
        <v>0</v>
      </c>
      <c r="BL530" s="19" t="s">
        <v>277</v>
      </c>
      <c r="BM530" s="226" t="s">
        <v>4167</v>
      </c>
    </row>
    <row r="531" s="2" customFormat="1">
      <c r="A531" s="40"/>
      <c r="B531" s="41"/>
      <c r="C531" s="42"/>
      <c r="D531" s="228" t="s">
        <v>192</v>
      </c>
      <c r="E531" s="42"/>
      <c r="F531" s="229" t="s">
        <v>4168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192</v>
      </c>
      <c r="AU531" s="19" t="s">
        <v>84</v>
      </c>
    </row>
    <row r="532" s="2" customFormat="1">
      <c r="A532" s="40"/>
      <c r="B532" s="41"/>
      <c r="C532" s="42"/>
      <c r="D532" s="235" t="s">
        <v>274</v>
      </c>
      <c r="E532" s="42"/>
      <c r="F532" s="255" t="s">
        <v>4158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274</v>
      </c>
      <c r="AU532" s="19" t="s">
        <v>84</v>
      </c>
    </row>
    <row r="533" s="13" customFormat="1">
      <c r="A533" s="13"/>
      <c r="B533" s="233"/>
      <c r="C533" s="234"/>
      <c r="D533" s="235" t="s">
        <v>194</v>
      </c>
      <c r="E533" s="236" t="s">
        <v>19</v>
      </c>
      <c r="F533" s="237" t="s">
        <v>4159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194</v>
      </c>
      <c r="AU533" s="243" t="s">
        <v>84</v>
      </c>
      <c r="AV533" s="13" t="s">
        <v>82</v>
      </c>
      <c r="AW533" s="13" t="s">
        <v>36</v>
      </c>
      <c r="AX533" s="13" t="s">
        <v>75</v>
      </c>
      <c r="AY533" s="243" t="s">
        <v>183</v>
      </c>
    </row>
    <row r="534" s="14" customFormat="1">
      <c r="A534" s="14"/>
      <c r="B534" s="244"/>
      <c r="C534" s="245"/>
      <c r="D534" s="235" t="s">
        <v>194</v>
      </c>
      <c r="E534" s="246" t="s">
        <v>19</v>
      </c>
      <c r="F534" s="247" t="s">
        <v>82</v>
      </c>
      <c r="G534" s="245"/>
      <c r="H534" s="248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194</v>
      </c>
      <c r="AU534" s="254" t="s">
        <v>84</v>
      </c>
      <c r="AV534" s="14" t="s">
        <v>84</v>
      </c>
      <c r="AW534" s="14" t="s">
        <v>36</v>
      </c>
      <c r="AX534" s="14" t="s">
        <v>82</v>
      </c>
      <c r="AY534" s="254" t="s">
        <v>183</v>
      </c>
    </row>
    <row r="535" s="2" customFormat="1" ht="16.5" customHeight="1">
      <c r="A535" s="40"/>
      <c r="B535" s="41"/>
      <c r="C535" s="270" t="s">
        <v>600</v>
      </c>
      <c r="D535" s="270" t="s">
        <v>348</v>
      </c>
      <c r="E535" s="271" t="s">
        <v>4169</v>
      </c>
      <c r="F535" s="272" t="s">
        <v>4170</v>
      </c>
      <c r="G535" s="273" t="s">
        <v>188</v>
      </c>
      <c r="H535" s="274">
        <v>1</v>
      </c>
      <c r="I535" s="275"/>
      <c r="J535" s="276">
        <f>ROUND(I535*H535,2)</f>
        <v>0</v>
      </c>
      <c r="K535" s="272" t="s">
        <v>189</v>
      </c>
      <c r="L535" s="277"/>
      <c r="M535" s="278" t="s">
        <v>19</v>
      </c>
      <c r="N535" s="279" t="s">
        <v>46</v>
      </c>
      <c r="O535" s="86"/>
      <c r="P535" s="224">
        <f>O535*H535</f>
        <v>0</v>
      </c>
      <c r="Q535" s="224">
        <v>0.014</v>
      </c>
      <c r="R535" s="224">
        <f>Q535*H535</f>
        <v>0.014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370</v>
      </c>
      <c r="AT535" s="226" t="s">
        <v>348</v>
      </c>
      <c r="AU535" s="226" t="s">
        <v>84</v>
      </c>
      <c r="AY535" s="19" t="s">
        <v>183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82</v>
      </c>
      <c r="BK535" s="227">
        <f>ROUND(I535*H535,2)</f>
        <v>0</v>
      </c>
      <c r="BL535" s="19" t="s">
        <v>277</v>
      </c>
      <c r="BM535" s="226" t="s">
        <v>4171</v>
      </c>
    </row>
    <row r="536" s="2" customFormat="1" ht="16.5" customHeight="1">
      <c r="A536" s="40"/>
      <c r="B536" s="41"/>
      <c r="C536" s="215" t="s">
        <v>1827</v>
      </c>
      <c r="D536" s="215" t="s">
        <v>185</v>
      </c>
      <c r="E536" s="216" t="s">
        <v>4172</v>
      </c>
      <c r="F536" s="217" t="s">
        <v>4173</v>
      </c>
      <c r="G536" s="218" t="s">
        <v>1085</v>
      </c>
      <c r="H536" s="219">
        <v>2</v>
      </c>
      <c r="I536" s="220"/>
      <c r="J536" s="221">
        <f>ROUND(I536*H536,2)</f>
        <v>0</v>
      </c>
      <c r="K536" s="217" t="s">
        <v>189</v>
      </c>
      <c r="L536" s="46"/>
      <c r="M536" s="222" t="s">
        <v>19</v>
      </c>
      <c r="N536" s="223" t="s">
        <v>46</v>
      </c>
      <c r="O536" s="86"/>
      <c r="P536" s="224">
        <f>O536*H536</f>
        <v>0</v>
      </c>
      <c r="Q536" s="224">
        <v>0.0011793132</v>
      </c>
      <c r="R536" s="224">
        <f>Q536*H536</f>
        <v>0.0023586264000000001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277</v>
      </c>
      <c r="AT536" s="226" t="s">
        <v>185</v>
      </c>
      <c r="AU536" s="226" t="s">
        <v>84</v>
      </c>
      <c r="AY536" s="19" t="s">
        <v>183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82</v>
      </c>
      <c r="BK536" s="227">
        <f>ROUND(I536*H536,2)</f>
        <v>0</v>
      </c>
      <c r="BL536" s="19" t="s">
        <v>277</v>
      </c>
      <c r="BM536" s="226" t="s">
        <v>4174</v>
      </c>
    </row>
    <row r="537" s="2" customFormat="1">
      <c r="A537" s="40"/>
      <c r="B537" s="41"/>
      <c r="C537" s="42"/>
      <c r="D537" s="228" t="s">
        <v>192</v>
      </c>
      <c r="E537" s="42"/>
      <c r="F537" s="229" t="s">
        <v>4175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192</v>
      </c>
      <c r="AU537" s="19" t="s">
        <v>84</v>
      </c>
    </row>
    <row r="538" s="2" customFormat="1">
      <c r="A538" s="40"/>
      <c r="B538" s="41"/>
      <c r="C538" s="42"/>
      <c r="D538" s="235" t="s">
        <v>274</v>
      </c>
      <c r="E538" s="42"/>
      <c r="F538" s="255" t="s">
        <v>4158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274</v>
      </c>
      <c r="AU538" s="19" t="s">
        <v>84</v>
      </c>
    </row>
    <row r="539" s="13" customFormat="1">
      <c r="A539" s="13"/>
      <c r="B539" s="233"/>
      <c r="C539" s="234"/>
      <c r="D539" s="235" t="s">
        <v>194</v>
      </c>
      <c r="E539" s="236" t="s">
        <v>19</v>
      </c>
      <c r="F539" s="237" t="s">
        <v>4176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194</v>
      </c>
      <c r="AU539" s="243" t="s">
        <v>84</v>
      </c>
      <c r="AV539" s="13" t="s">
        <v>82</v>
      </c>
      <c r="AW539" s="13" t="s">
        <v>36</v>
      </c>
      <c r="AX539" s="13" t="s">
        <v>75</v>
      </c>
      <c r="AY539" s="243" t="s">
        <v>183</v>
      </c>
    </row>
    <row r="540" s="13" customFormat="1">
      <c r="A540" s="13"/>
      <c r="B540" s="233"/>
      <c r="C540" s="234"/>
      <c r="D540" s="235" t="s">
        <v>194</v>
      </c>
      <c r="E540" s="236" t="s">
        <v>19</v>
      </c>
      <c r="F540" s="237" t="s">
        <v>4177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194</v>
      </c>
      <c r="AU540" s="243" t="s">
        <v>84</v>
      </c>
      <c r="AV540" s="13" t="s">
        <v>82</v>
      </c>
      <c r="AW540" s="13" t="s">
        <v>36</v>
      </c>
      <c r="AX540" s="13" t="s">
        <v>75</v>
      </c>
      <c r="AY540" s="243" t="s">
        <v>183</v>
      </c>
    </row>
    <row r="541" s="14" customFormat="1">
      <c r="A541" s="14"/>
      <c r="B541" s="244"/>
      <c r="C541" s="245"/>
      <c r="D541" s="235" t="s">
        <v>194</v>
      </c>
      <c r="E541" s="246" t="s">
        <v>19</v>
      </c>
      <c r="F541" s="247" t="s">
        <v>84</v>
      </c>
      <c r="G541" s="245"/>
      <c r="H541" s="248">
        <v>2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194</v>
      </c>
      <c r="AU541" s="254" t="s">
        <v>84</v>
      </c>
      <c r="AV541" s="14" t="s">
        <v>84</v>
      </c>
      <c r="AW541" s="14" t="s">
        <v>36</v>
      </c>
      <c r="AX541" s="14" t="s">
        <v>82</v>
      </c>
      <c r="AY541" s="254" t="s">
        <v>183</v>
      </c>
    </row>
    <row r="542" s="2" customFormat="1" ht="16.5" customHeight="1">
      <c r="A542" s="40"/>
      <c r="B542" s="41"/>
      <c r="C542" s="215" t="s">
        <v>606</v>
      </c>
      <c r="D542" s="215" t="s">
        <v>185</v>
      </c>
      <c r="E542" s="216" t="s">
        <v>4178</v>
      </c>
      <c r="F542" s="217" t="s">
        <v>4179</v>
      </c>
      <c r="G542" s="218" t="s">
        <v>1085</v>
      </c>
      <c r="H542" s="219">
        <v>2</v>
      </c>
      <c r="I542" s="220"/>
      <c r="J542" s="221">
        <f>ROUND(I542*H542,2)</f>
        <v>0</v>
      </c>
      <c r="K542" s="217" t="s">
        <v>189</v>
      </c>
      <c r="L542" s="46"/>
      <c r="M542" s="222" t="s">
        <v>19</v>
      </c>
      <c r="N542" s="223" t="s">
        <v>46</v>
      </c>
      <c r="O542" s="86"/>
      <c r="P542" s="224">
        <f>O542*H542</f>
        <v>0</v>
      </c>
      <c r="Q542" s="224">
        <v>0.017689313200000001</v>
      </c>
      <c r="R542" s="224">
        <f>Q542*H542</f>
        <v>0.035378626400000002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277</v>
      </c>
      <c r="AT542" s="226" t="s">
        <v>185</v>
      </c>
      <c r="AU542" s="226" t="s">
        <v>84</v>
      </c>
      <c r="AY542" s="19" t="s">
        <v>183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82</v>
      </c>
      <c r="BK542" s="227">
        <f>ROUND(I542*H542,2)</f>
        <v>0</v>
      </c>
      <c r="BL542" s="19" t="s">
        <v>277</v>
      </c>
      <c r="BM542" s="226" t="s">
        <v>4180</v>
      </c>
    </row>
    <row r="543" s="2" customFormat="1">
      <c r="A543" s="40"/>
      <c r="B543" s="41"/>
      <c r="C543" s="42"/>
      <c r="D543" s="228" t="s">
        <v>192</v>
      </c>
      <c r="E543" s="42"/>
      <c r="F543" s="229" t="s">
        <v>4181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192</v>
      </c>
      <c r="AU543" s="19" t="s">
        <v>84</v>
      </c>
    </row>
    <row r="544" s="2" customFormat="1">
      <c r="A544" s="40"/>
      <c r="B544" s="41"/>
      <c r="C544" s="42"/>
      <c r="D544" s="235" t="s">
        <v>274</v>
      </c>
      <c r="E544" s="42"/>
      <c r="F544" s="255" t="s">
        <v>4158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274</v>
      </c>
      <c r="AU544" s="19" t="s">
        <v>84</v>
      </c>
    </row>
    <row r="545" s="13" customFormat="1">
      <c r="A545" s="13"/>
      <c r="B545" s="233"/>
      <c r="C545" s="234"/>
      <c r="D545" s="235" t="s">
        <v>194</v>
      </c>
      <c r="E545" s="236" t="s">
        <v>19</v>
      </c>
      <c r="F545" s="237" t="s">
        <v>4176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194</v>
      </c>
      <c r="AU545" s="243" t="s">
        <v>84</v>
      </c>
      <c r="AV545" s="13" t="s">
        <v>82</v>
      </c>
      <c r="AW545" s="13" t="s">
        <v>36</v>
      </c>
      <c r="AX545" s="13" t="s">
        <v>75</v>
      </c>
      <c r="AY545" s="243" t="s">
        <v>183</v>
      </c>
    </row>
    <row r="546" s="13" customFormat="1">
      <c r="A546" s="13"/>
      <c r="B546" s="233"/>
      <c r="C546" s="234"/>
      <c r="D546" s="235" t="s">
        <v>194</v>
      </c>
      <c r="E546" s="236" t="s">
        <v>19</v>
      </c>
      <c r="F546" s="237" t="s">
        <v>4177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194</v>
      </c>
      <c r="AU546" s="243" t="s">
        <v>84</v>
      </c>
      <c r="AV546" s="13" t="s">
        <v>82</v>
      </c>
      <c r="AW546" s="13" t="s">
        <v>36</v>
      </c>
      <c r="AX546" s="13" t="s">
        <v>75</v>
      </c>
      <c r="AY546" s="243" t="s">
        <v>183</v>
      </c>
    </row>
    <row r="547" s="14" customFormat="1">
      <c r="A547" s="14"/>
      <c r="B547" s="244"/>
      <c r="C547" s="245"/>
      <c r="D547" s="235" t="s">
        <v>194</v>
      </c>
      <c r="E547" s="246" t="s">
        <v>19</v>
      </c>
      <c r="F547" s="247" t="s">
        <v>84</v>
      </c>
      <c r="G547" s="245"/>
      <c r="H547" s="248">
        <v>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194</v>
      </c>
      <c r="AU547" s="254" t="s">
        <v>84</v>
      </c>
      <c r="AV547" s="14" t="s">
        <v>84</v>
      </c>
      <c r="AW547" s="14" t="s">
        <v>36</v>
      </c>
      <c r="AX547" s="14" t="s">
        <v>82</v>
      </c>
      <c r="AY547" s="254" t="s">
        <v>183</v>
      </c>
    </row>
    <row r="548" s="2" customFormat="1" ht="24.15" customHeight="1">
      <c r="A548" s="40"/>
      <c r="B548" s="41"/>
      <c r="C548" s="215" t="s">
        <v>1846</v>
      </c>
      <c r="D548" s="215" t="s">
        <v>185</v>
      </c>
      <c r="E548" s="216" t="s">
        <v>4182</v>
      </c>
      <c r="F548" s="217" t="s">
        <v>4183</v>
      </c>
      <c r="G548" s="218" t="s">
        <v>1085</v>
      </c>
      <c r="H548" s="219">
        <v>4</v>
      </c>
      <c r="I548" s="220"/>
      <c r="J548" s="221">
        <f>ROUND(I548*H548,2)</f>
        <v>0</v>
      </c>
      <c r="K548" s="217" t="s">
        <v>189</v>
      </c>
      <c r="L548" s="46"/>
      <c r="M548" s="222" t="s">
        <v>19</v>
      </c>
      <c r="N548" s="223" t="s">
        <v>46</v>
      </c>
      <c r="O548" s="86"/>
      <c r="P548" s="224">
        <f>O548*H548</f>
        <v>0</v>
      </c>
      <c r="Q548" s="224">
        <v>0.020729276500000001</v>
      </c>
      <c r="R548" s="224">
        <f>Q548*H548</f>
        <v>0.082917106000000004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277</v>
      </c>
      <c r="AT548" s="226" t="s">
        <v>185</v>
      </c>
      <c r="AU548" s="226" t="s">
        <v>84</v>
      </c>
      <c r="AY548" s="19" t="s">
        <v>183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82</v>
      </c>
      <c r="BK548" s="227">
        <f>ROUND(I548*H548,2)</f>
        <v>0</v>
      </c>
      <c r="BL548" s="19" t="s">
        <v>277</v>
      </c>
      <c r="BM548" s="226" t="s">
        <v>4184</v>
      </c>
    </row>
    <row r="549" s="2" customFormat="1">
      <c r="A549" s="40"/>
      <c r="B549" s="41"/>
      <c r="C549" s="42"/>
      <c r="D549" s="228" t="s">
        <v>192</v>
      </c>
      <c r="E549" s="42"/>
      <c r="F549" s="229" t="s">
        <v>4185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192</v>
      </c>
      <c r="AU549" s="19" t="s">
        <v>84</v>
      </c>
    </row>
    <row r="550" s="13" customFormat="1">
      <c r="A550" s="13"/>
      <c r="B550" s="233"/>
      <c r="C550" s="234"/>
      <c r="D550" s="235" t="s">
        <v>194</v>
      </c>
      <c r="E550" s="236" t="s">
        <v>19</v>
      </c>
      <c r="F550" s="237" t="s">
        <v>4186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194</v>
      </c>
      <c r="AU550" s="243" t="s">
        <v>84</v>
      </c>
      <c r="AV550" s="13" t="s">
        <v>82</v>
      </c>
      <c r="AW550" s="13" t="s">
        <v>36</v>
      </c>
      <c r="AX550" s="13" t="s">
        <v>75</v>
      </c>
      <c r="AY550" s="243" t="s">
        <v>183</v>
      </c>
    </row>
    <row r="551" s="14" customFormat="1">
      <c r="A551" s="14"/>
      <c r="B551" s="244"/>
      <c r="C551" s="245"/>
      <c r="D551" s="235" t="s">
        <v>194</v>
      </c>
      <c r="E551" s="246" t="s">
        <v>19</v>
      </c>
      <c r="F551" s="247" t="s">
        <v>190</v>
      </c>
      <c r="G551" s="245"/>
      <c r="H551" s="248">
        <v>4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194</v>
      </c>
      <c r="AU551" s="254" t="s">
        <v>84</v>
      </c>
      <c r="AV551" s="14" t="s">
        <v>84</v>
      </c>
      <c r="AW551" s="14" t="s">
        <v>36</v>
      </c>
      <c r="AX551" s="14" t="s">
        <v>82</v>
      </c>
      <c r="AY551" s="254" t="s">
        <v>183</v>
      </c>
    </row>
    <row r="552" s="2" customFormat="1" ht="24.15" customHeight="1">
      <c r="A552" s="40"/>
      <c r="B552" s="41"/>
      <c r="C552" s="215" t="s">
        <v>611</v>
      </c>
      <c r="D552" s="215" t="s">
        <v>185</v>
      </c>
      <c r="E552" s="216" t="s">
        <v>4187</v>
      </c>
      <c r="F552" s="217" t="s">
        <v>4188</v>
      </c>
      <c r="G552" s="218" t="s">
        <v>1085</v>
      </c>
      <c r="H552" s="219">
        <v>1</v>
      </c>
      <c r="I552" s="220"/>
      <c r="J552" s="221">
        <f>ROUND(I552*H552,2)</f>
        <v>0</v>
      </c>
      <c r="K552" s="217" t="s">
        <v>189</v>
      </c>
      <c r="L552" s="46"/>
      <c r="M552" s="222" t="s">
        <v>19</v>
      </c>
      <c r="N552" s="223" t="s">
        <v>46</v>
      </c>
      <c r="O552" s="86"/>
      <c r="P552" s="224">
        <f>O552*H552</f>
        <v>0</v>
      </c>
      <c r="Q552" s="224">
        <v>0.019209276500000001</v>
      </c>
      <c r="R552" s="224">
        <f>Q552*H552</f>
        <v>0.019209276500000001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277</v>
      </c>
      <c r="AT552" s="226" t="s">
        <v>185</v>
      </c>
      <c r="AU552" s="226" t="s">
        <v>84</v>
      </c>
      <c r="AY552" s="19" t="s">
        <v>183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82</v>
      </c>
      <c r="BK552" s="227">
        <f>ROUND(I552*H552,2)</f>
        <v>0</v>
      </c>
      <c r="BL552" s="19" t="s">
        <v>277</v>
      </c>
      <c r="BM552" s="226" t="s">
        <v>4189</v>
      </c>
    </row>
    <row r="553" s="2" customFormat="1">
      <c r="A553" s="40"/>
      <c r="B553" s="41"/>
      <c r="C553" s="42"/>
      <c r="D553" s="228" t="s">
        <v>192</v>
      </c>
      <c r="E553" s="42"/>
      <c r="F553" s="229" t="s">
        <v>4190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192</v>
      </c>
      <c r="AU553" s="19" t="s">
        <v>84</v>
      </c>
    </row>
    <row r="554" s="13" customFormat="1">
      <c r="A554" s="13"/>
      <c r="B554" s="233"/>
      <c r="C554" s="234"/>
      <c r="D554" s="235" t="s">
        <v>194</v>
      </c>
      <c r="E554" s="236" t="s">
        <v>19</v>
      </c>
      <c r="F554" s="237" t="s">
        <v>4191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194</v>
      </c>
      <c r="AU554" s="243" t="s">
        <v>84</v>
      </c>
      <c r="AV554" s="13" t="s">
        <v>82</v>
      </c>
      <c r="AW554" s="13" t="s">
        <v>36</v>
      </c>
      <c r="AX554" s="13" t="s">
        <v>75</v>
      </c>
      <c r="AY554" s="243" t="s">
        <v>183</v>
      </c>
    </row>
    <row r="555" s="14" customFormat="1">
      <c r="A555" s="14"/>
      <c r="B555" s="244"/>
      <c r="C555" s="245"/>
      <c r="D555" s="235" t="s">
        <v>194</v>
      </c>
      <c r="E555" s="246" t="s">
        <v>19</v>
      </c>
      <c r="F555" s="247" t="s">
        <v>82</v>
      </c>
      <c r="G555" s="245"/>
      <c r="H555" s="248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194</v>
      </c>
      <c r="AU555" s="254" t="s">
        <v>84</v>
      </c>
      <c r="AV555" s="14" t="s">
        <v>84</v>
      </c>
      <c r="AW555" s="14" t="s">
        <v>36</v>
      </c>
      <c r="AX555" s="14" t="s">
        <v>82</v>
      </c>
      <c r="AY555" s="254" t="s">
        <v>183</v>
      </c>
    </row>
    <row r="556" s="2" customFormat="1" ht="21.75" customHeight="1">
      <c r="A556" s="40"/>
      <c r="B556" s="41"/>
      <c r="C556" s="215" t="s">
        <v>1858</v>
      </c>
      <c r="D556" s="215" t="s">
        <v>185</v>
      </c>
      <c r="E556" s="216" t="s">
        <v>4192</v>
      </c>
      <c r="F556" s="217" t="s">
        <v>4193</v>
      </c>
      <c r="G556" s="218" t="s">
        <v>1085</v>
      </c>
      <c r="H556" s="219">
        <v>1</v>
      </c>
      <c r="I556" s="220"/>
      <c r="J556" s="221">
        <f>ROUND(I556*H556,2)</f>
        <v>0</v>
      </c>
      <c r="K556" s="217" t="s">
        <v>189</v>
      </c>
      <c r="L556" s="46"/>
      <c r="M556" s="222" t="s">
        <v>19</v>
      </c>
      <c r="N556" s="223" t="s">
        <v>46</v>
      </c>
      <c r="O556" s="86"/>
      <c r="P556" s="224">
        <f>O556*H556</f>
        <v>0</v>
      </c>
      <c r="Q556" s="224">
        <v>0.0147488363</v>
      </c>
      <c r="R556" s="224">
        <f>Q556*H556</f>
        <v>0.0147488363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277</v>
      </c>
      <c r="AT556" s="226" t="s">
        <v>185</v>
      </c>
      <c r="AU556" s="226" t="s">
        <v>84</v>
      </c>
      <c r="AY556" s="19" t="s">
        <v>183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82</v>
      </c>
      <c r="BK556" s="227">
        <f>ROUND(I556*H556,2)</f>
        <v>0</v>
      </c>
      <c r="BL556" s="19" t="s">
        <v>277</v>
      </c>
      <c r="BM556" s="226" t="s">
        <v>4194</v>
      </c>
    </row>
    <row r="557" s="2" customFormat="1">
      <c r="A557" s="40"/>
      <c r="B557" s="41"/>
      <c r="C557" s="42"/>
      <c r="D557" s="228" t="s">
        <v>192</v>
      </c>
      <c r="E557" s="42"/>
      <c r="F557" s="229" t="s">
        <v>4195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192</v>
      </c>
      <c r="AU557" s="19" t="s">
        <v>84</v>
      </c>
    </row>
    <row r="558" s="13" customFormat="1">
      <c r="A558" s="13"/>
      <c r="B558" s="233"/>
      <c r="C558" s="234"/>
      <c r="D558" s="235" t="s">
        <v>194</v>
      </c>
      <c r="E558" s="236" t="s">
        <v>19</v>
      </c>
      <c r="F558" s="237" t="s">
        <v>4196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194</v>
      </c>
      <c r="AU558" s="243" t="s">
        <v>84</v>
      </c>
      <c r="AV558" s="13" t="s">
        <v>82</v>
      </c>
      <c r="AW558" s="13" t="s">
        <v>36</v>
      </c>
      <c r="AX558" s="13" t="s">
        <v>75</v>
      </c>
      <c r="AY558" s="243" t="s">
        <v>183</v>
      </c>
    </row>
    <row r="559" s="14" customFormat="1">
      <c r="A559" s="14"/>
      <c r="B559" s="244"/>
      <c r="C559" s="245"/>
      <c r="D559" s="235" t="s">
        <v>194</v>
      </c>
      <c r="E559" s="246" t="s">
        <v>19</v>
      </c>
      <c r="F559" s="247" t="s">
        <v>82</v>
      </c>
      <c r="G559" s="245"/>
      <c r="H559" s="248">
        <v>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194</v>
      </c>
      <c r="AU559" s="254" t="s">
        <v>84</v>
      </c>
      <c r="AV559" s="14" t="s">
        <v>84</v>
      </c>
      <c r="AW559" s="14" t="s">
        <v>36</v>
      </c>
      <c r="AX559" s="14" t="s">
        <v>82</v>
      </c>
      <c r="AY559" s="254" t="s">
        <v>183</v>
      </c>
    </row>
    <row r="560" s="2" customFormat="1" ht="21.75" customHeight="1">
      <c r="A560" s="40"/>
      <c r="B560" s="41"/>
      <c r="C560" s="215" t="s">
        <v>617</v>
      </c>
      <c r="D560" s="215" t="s">
        <v>185</v>
      </c>
      <c r="E560" s="216" t="s">
        <v>4197</v>
      </c>
      <c r="F560" s="217" t="s">
        <v>4198</v>
      </c>
      <c r="G560" s="218" t="s">
        <v>1085</v>
      </c>
      <c r="H560" s="219">
        <v>3</v>
      </c>
      <c r="I560" s="220"/>
      <c r="J560" s="221">
        <f>ROUND(I560*H560,2)</f>
        <v>0</v>
      </c>
      <c r="K560" s="217" t="s">
        <v>189</v>
      </c>
      <c r="L560" s="46"/>
      <c r="M560" s="222" t="s">
        <v>19</v>
      </c>
      <c r="N560" s="223" t="s">
        <v>46</v>
      </c>
      <c r="O560" s="86"/>
      <c r="P560" s="224">
        <f>O560*H560</f>
        <v>0</v>
      </c>
      <c r="Q560" s="224">
        <v>0.00065786000000000002</v>
      </c>
      <c r="R560" s="224">
        <f>Q560*H560</f>
        <v>0.00197358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277</v>
      </c>
      <c r="AT560" s="226" t="s">
        <v>185</v>
      </c>
      <c r="AU560" s="226" t="s">
        <v>84</v>
      </c>
      <c r="AY560" s="19" t="s">
        <v>183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82</v>
      </c>
      <c r="BK560" s="227">
        <f>ROUND(I560*H560,2)</f>
        <v>0</v>
      </c>
      <c r="BL560" s="19" t="s">
        <v>277</v>
      </c>
      <c r="BM560" s="226" t="s">
        <v>4199</v>
      </c>
    </row>
    <row r="561" s="2" customFormat="1">
      <c r="A561" s="40"/>
      <c r="B561" s="41"/>
      <c r="C561" s="42"/>
      <c r="D561" s="228" t="s">
        <v>192</v>
      </c>
      <c r="E561" s="42"/>
      <c r="F561" s="229" t="s">
        <v>4200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192</v>
      </c>
      <c r="AU561" s="19" t="s">
        <v>84</v>
      </c>
    </row>
    <row r="562" s="13" customFormat="1">
      <c r="A562" s="13"/>
      <c r="B562" s="233"/>
      <c r="C562" s="234"/>
      <c r="D562" s="235" t="s">
        <v>194</v>
      </c>
      <c r="E562" s="236" t="s">
        <v>19</v>
      </c>
      <c r="F562" s="237" t="s">
        <v>4201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194</v>
      </c>
      <c r="AU562" s="243" t="s">
        <v>84</v>
      </c>
      <c r="AV562" s="13" t="s">
        <v>82</v>
      </c>
      <c r="AW562" s="13" t="s">
        <v>36</v>
      </c>
      <c r="AX562" s="13" t="s">
        <v>75</v>
      </c>
      <c r="AY562" s="243" t="s">
        <v>183</v>
      </c>
    </row>
    <row r="563" s="14" customFormat="1">
      <c r="A563" s="14"/>
      <c r="B563" s="244"/>
      <c r="C563" s="245"/>
      <c r="D563" s="235" t="s">
        <v>194</v>
      </c>
      <c r="E563" s="246" t="s">
        <v>19</v>
      </c>
      <c r="F563" s="247" t="s">
        <v>114</v>
      </c>
      <c r="G563" s="245"/>
      <c r="H563" s="248">
        <v>3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194</v>
      </c>
      <c r="AU563" s="254" t="s">
        <v>84</v>
      </c>
      <c r="AV563" s="14" t="s">
        <v>84</v>
      </c>
      <c r="AW563" s="14" t="s">
        <v>36</v>
      </c>
      <c r="AX563" s="14" t="s">
        <v>82</v>
      </c>
      <c r="AY563" s="254" t="s">
        <v>183</v>
      </c>
    </row>
    <row r="564" s="2" customFormat="1" ht="16.5" customHeight="1">
      <c r="A564" s="40"/>
      <c r="B564" s="41"/>
      <c r="C564" s="270" t="s">
        <v>1869</v>
      </c>
      <c r="D564" s="270" t="s">
        <v>348</v>
      </c>
      <c r="E564" s="271" t="s">
        <v>4202</v>
      </c>
      <c r="F564" s="272" t="s">
        <v>4203</v>
      </c>
      <c r="G564" s="273" t="s">
        <v>188</v>
      </c>
      <c r="H564" s="274">
        <v>3</v>
      </c>
      <c r="I564" s="275"/>
      <c r="J564" s="276">
        <f>ROUND(I564*H564,2)</f>
        <v>0</v>
      </c>
      <c r="K564" s="272" t="s">
        <v>189</v>
      </c>
      <c r="L564" s="277"/>
      <c r="M564" s="278" t="s">
        <v>19</v>
      </c>
      <c r="N564" s="279" t="s">
        <v>46</v>
      </c>
      <c r="O564" s="86"/>
      <c r="P564" s="224">
        <f>O564*H564</f>
        <v>0</v>
      </c>
      <c r="Q564" s="224">
        <v>0.01</v>
      </c>
      <c r="R564" s="224">
        <f>Q564*H564</f>
        <v>0.029999999999999999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370</v>
      </c>
      <c r="AT564" s="226" t="s">
        <v>348</v>
      </c>
      <c r="AU564" s="226" t="s">
        <v>84</v>
      </c>
      <c r="AY564" s="19" t="s">
        <v>183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82</v>
      </c>
      <c r="BK564" s="227">
        <f>ROUND(I564*H564,2)</f>
        <v>0</v>
      </c>
      <c r="BL564" s="19" t="s">
        <v>277</v>
      </c>
      <c r="BM564" s="226" t="s">
        <v>4204</v>
      </c>
    </row>
    <row r="565" s="2" customFormat="1" ht="16.5" customHeight="1">
      <c r="A565" s="40"/>
      <c r="B565" s="41"/>
      <c r="C565" s="215" t="s">
        <v>621</v>
      </c>
      <c r="D565" s="215" t="s">
        <v>185</v>
      </c>
      <c r="E565" s="216" t="s">
        <v>4205</v>
      </c>
      <c r="F565" s="217" t="s">
        <v>4206</v>
      </c>
      <c r="G565" s="218" t="s">
        <v>1085</v>
      </c>
      <c r="H565" s="219">
        <v>1</v>
      </c>
      <c r="I565" s="220"/>
      <c r="J565" s="221">
        <f>ROUND(I565*H565,2)</f>
        <v>0</v>
      </c>
      <c r="K565" s="217" t="s">
        <v>189</v>
      </c>
      <c r="L565" s="46"/>
      <c r="M565" s="222" t="s">
        <v>19</v>
      </c>
      <c r="N565" s="223" t="s">
        <v>46</v>
      </c>
      <c r="O565" s="86"/>
      <c r="P565" s="224">
        <f>O565*H565</f>
        <v>0</v>
      </c>
      <c r="Q565" s="224">
        <v>0.0017191400000000001</v>
      </c>
      <c r="R565" s="224">
        <f>Q565*H565</f>
        <v>0.0017191400000000001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277</v>
      </c>
      <c r="AT565" s="226" t="s">
        <v>185</v>
      </c>
      <c r="AU565" s="226" t="s">
        <v>84</v>
      </c>
      <c r="AY565" s="19" t="s">
        <v>183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82</v>
      </c>
      <c r="BK565" s="227">
        <f>ROUND(I565*H565,2)</f>
        <v>0</v>
      </c>
      <c r="BL565" s="19" t="s">
        <v>277</v>
      </c>
      <c r="BM565" s="226" t="s">
        <v>4207</v>
      </c>
    </row>
    <row r="566" s="2" customFormat="1">
      <c r="A566" s="40"/>
      <c r="B566" s="41"/>
      <c r="C566" s="42"/>
      <c r="D566" s="228" t="s">
        <v>192</v>
      </c>
      <c r="E566" s="42"/>
      <c r="F566" s="229" t="s">
        <v>4208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192</v>
      </c>
      <c r="AU566" s="19" t="s">
        <v>84</v>
      </c>
    </row>
    <row r="567" s="2" customFormat="1">
      <c r="A567" s="40"/>
      <c r="B567" s="41"/>
      <c r="C567" s="42"/>
      <c r="D567" s="235" t="s">
        <v>274</v>
      </c>
      <c r="E567" s="42"/>
      <c r="F567" s="255" t="s">
        <v>4158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274</v>
      </c>
      <c r="AU567" s="19" t="s">
        <v>84</v>
      </c>
    </row>
    <row r="568" s="13" customFormat="1">
      <c r="A568" s="13"/>
      <c r="B568" s="233"/>
      <c r="C568" s="234"/>
      <c r="D568" s="235" t="s">
        <v>194</v>
      </c>
      <c r="E568" s="236" t="s">
        <v>19</v>
      </c>
      <c r="F568" s="237" t="s">
        <v>4209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194</v>
      </c>
      <c r="AU568" s="243" t="s">
        <v>84</v>
      </c>
      <c r="AV568" s="13" t="s">
        <v>82</v>
      </c>
      <c r="AW568" s="13" t="s">
        <v>36</v>
      </c>
      <c r="AX568" s="13" t="s">
        <v>75</v>
      </c>
      <c r="AY568" s="243" t="s">
        <v>183</v>
      </c>
    </row>
    <row r="569" s="14" customFormat="1">
      <c r="A569" s="14"/>
      <c r="B569" s="244"/>
      <c r="C569" s="245"/>
      <c r="D569" s="235" t="s">
        <v>194</v>
      </c>
      <c r="E569" s="246" t="s">
        <v>19</v>
      </c>
      <c r="F569" s="247" t="s">
        <v>82</v>
      </c>
      <c r="G569" s="245"/>
      <c r="H569" s="248">
        <v>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194</v>
      </c>
      <c r="AU569" s="254" t="s">
        <v>84</v>
      </c>
      <c r="AV569" s="14" t="s">
        <v>84</v>
      </c>
      <c r="AW569" s="14" t="s">
        <v>36</v>
      </c>
      <c r="AX569" s="14" t="s">
        <v>82</v>
      </c>
      <c r="AY569" s="254" t="s">
        <v>183</v>
      </c>
    </row>
    <row r="570" s="2" customFormat="1" ht="16.5" customHeight="1">
      <c r="A570" s="40"/>
      <c r="B570" s="41"/>
      <c r="C570" s="215" t="s">
        <v>1879</v>
      </c>
      <c r="D570" s="215" t="s">
        <v>185</v>
      </c>
      <c r="E570" s="216" t="s">
        <v>4210</v>
      </c>
      <c r="F570" s="217" t="s">
        <v>4211</v>
      </c>
      <c r="G570" s="218" t="s">
        <v>1085</v>
      </c>
      <c r="H570" s="219">
        <v>4</v>
      </c>
      <c r="I570" s="220"/>
      <c r="J570" s="221">
        <f>ROUND(I570*H570,2)</f>
        <v>0</v>
      </c>
      <c r="K570" s="217" t="s">
        <v>189</v>
      </c>
      <c r="L570" s="46"/>
      <c r="M570" s="222" t="s">
        <v>19</v>
      </c>
      <c r="N570" s="223" t="s">
        <v>46</v>
      </c>
      <c r="O570" s="86"/>
      <c r="P570" s="224">
        <f>O570*H570</f>
        <v>0</v>
      </c>
      <c r="Q570" s="224">
        <v>0.0025391400000000001</v>
      </c>
      <c r="R570" s="224">
        <f>Q570*H570</f>
        <v>0.01015656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277</v>
      </c>
      <c r="AT570" s="226" t="s">
        <v>185</v>
      </c>
      <c r="AU570" s="226" t="s">
        <v>84</v>
      </c>
      <c r="AY570" s="19" t="s">
        <v>183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82</v>
      </c>
      <c r="BK570" s="227">
        <f>ROUND(I570*H570,2)</f>
        <v>0</v>
      </c>
      <c r="BL570" s="19" t="s">
        <v>277</v>
      </c>
      <c r="BM570" s="226" t="s">
        <v>4212</v>
      </c>
    </row>
    <row r="571" s="2" customFormat="1">
      <c r="A571" s="40"/>
      <c r="B571" s="41"/>
      <c r="C571" s="42"/>
      <c r="D571" s="228" t="s">
        <v>192</v>
      </c>
      <c r="E571" s="42"/>
      <c r="F571" s="229" t="s">
        <v>4213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192</v>
      </c>
      <c r="AU571" s="19" t="s">
        <v>84</v>
      </c>
    </row>
    <row r="572" s="2" customFormat="1">
      <c r="A572" s="40"/>
      <c r="B572" s="41"/>
      <c r="C572" s="42"/>
      <c r="D572" s="235" t="s">
        <v>274</v>
      </c>
      <c r="E572" s="42"/>
      <c r="F572" s="255" t="s">
        <v>4158</v>
      </c>
      <c r="G572" s="42"/>
      <c r="H572" s="42"/>
      <c r="I572" s="230"/>
      <c r="J572" s="42"/>
      <c r="K572" s="42"/>
      <c r="L572" s="46"/>
      <c r="M572" s="231"/>
      <c r="N572" s="232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274</v>
      </c>
      <c r="AU572" s="19" t="s">
        <v>84</v>
      </c>
    </row>
    <row r="573" s="13" customFormat="1">
      <c r="A573" s="13"/>
      <c r="B573" s="233"/>
      <c r="C573" s="234"/>
      <c r="D573" s="235" t="s">
        <v>194</v>
      </c>
      <c r="E573" s="236" t="s">
        <v>19</v>
      </c>
      <c r="F573" s="237" t="s">
        <v>4214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194</v>
      </c>
      <c r="AU573" s="243" t="s">
        <v>84</v>
      </c>
      <c r="AV573" s="13" t="s">
        <v>82</v>
      </c>
      <c r="AW573" s="13" t="s">
        <v>36</v>
      </c>
      <c r="AX573" s="13" t="s">
        <v>75</v>
      </c>
      <c r="AY573" s="243" t="s">
        <v>183</v>
      </c>
    </row>
    <row r="574" s="14" customFormat="1">
      <c r="A574" s="14"/>
      <c r="B574" s="244"/>
      <c r="C574" s="245"/>
      <c r="D574" s="235" t="s">
        <v>194</v>
      </c>
      <c r="E574" s="246" t="s">
        <v>19</v>
      </c>
      <c r="F574" s="247" t="s">
        <v>190</v>
      </c>
      <c r="G574" s="245"/>
      <c r="H574" s="248">
        <v>4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194</v>
      </c>
      <c r="AU574" s="254" t="s">
        <v>84</v>
      </c>
      <c r="AV574" s="14" t="s">
        <v>84</v>
      </c>
      <c r="AW574" s="14" t="s">
        <v>36</v>
      </c>
      <c r="AX574" s="14" t="s">
        <v>82</v>
      </c>
      <c r="AY574" s="254" t="s">
        <v>183</v>
      </c>
    </row>
    <row r="575" s="2" customFormat="1" ht="21.75" customHeight="1">
      <c r="A575" s="40"/>
      <c r="B575" s="41"/>
      <c r="C575" s="215" t="s">
        <v>628</v>
      </c>
      <c r="D575" s="215" t="s">
        <v>185</v>
      </c>
      <c r="E575" s="216" t="s">
        <v>4215</v>
      </c>
      <c r="F575" s="217" t="s">
        <v>4216</v>
      </c>
      <c r="G575" s="218" t="s">
        <v>1085</v>
      </c>
      <c r="H575" s="219">
        <v>1</v>
      </c>
      <c r="I575" s="220"/>
      <c r="J575" s="221">
        <f>ROUND(I575*H575,2)</f>
        <v>0</v>
      </c>
      <c r="K575" s="217" t="s">
        <v>189</v>
      </c>
      <c r="L575" s="46"/>
      <c r="M575" s="222" t="s">
        <v>19</v>
      </c>
      <c r="N575" s="223" t="s">
        <v>46</v>
      </c>
      <c r="O575" s="86"/>
      <c r="P575" s="224">
        <f>O575*H575</f>
        <v>0</v>
      </c>
      <c r="Q575" s="224">
        <v>0.0025391400000000001</v>
      </c>
      <c r="R575" s="224">
        <f>Q575*H575</f>
        <v>0.0025391400000000001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277</v>
      </c>
      <c r="AT575" s="226" t="s">
        <v>185</v>
      </c>
      <c r="AU575" s="226" t="s">
        <v>84</v>
      </c>
      <c r="AY575" s="19" t="s">
        <v>183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82</v>
      </c>
      <c r="BK575" s="227">
        <f>ROUND(I575*H575,2)</f>
        <v>0</v>
      </c>
      <c r="BL575" s="19" t="s">
        <v>277</v>
      </c>
      <c r="BM575" s="226" t="s">
        <v>4217</v>
      </c>
    </row>
    <row r="576" s="2" customFormat="1">
      <c r="A576" s="40"/>
      <c r="B576" s="41"/>
      <c r="C576" s="42"/>
      <c r="D576" s="228" t="s">
        <v>192</v>
      </c>
      <c r="E576" s="42"/>
      <c r="F576" s="229" t="s">
        <v>4218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192</v>
      </c>
      <c r="AU576" s="19" t="s">
        <v>84</v>
      </c>
    </row>
    <row r="577" s="2" customFormat="1">
      <c r="A577" s="40"/>
      <c r="B577" s="41"/>
      <c r="C577" s="42"/>
      <c r="D577" s="235" t="s">
        <v>274</v>
      </c>
      <c r="E577" s="42"/>
      <c r="F577" s="255" t="s">
        <v>4158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274</v>
      </c>
      <c r="AU577" s="19" t="s">
        <v>84</v>
      </c>
    </row>
    <row r="578" s="13" customFormat="1">
      <c r="A578" s="13"/>
      <c r="B578" s="233"/>
      <c r="C578" s="234"/>
      <c r="D578" s="235" t="s">
        <v>194</v>
      </c>
      <c r="E578" s="236" t="s">
        <v>19</v>
      </c>
      <c r="F578" s="237" t="s">
        <v>4219</v>
      </c>
      <c r="G578" s="234"/>
      <c r="H578" s="236" t="s">
        <v>19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194</v>
      </c>
      <c r="AU578" s="243" t="s">
        <v>84</v>
      </c>
      <c r="AV578" s="13" t="s">
        <v>82</v>
      </c>
      <c r="AW578" s="13" t="s">
        <v>36</v>
      </c>
      <c r="AX578" s="13" t="s">
        <v>75</v>
      </c>
      <c r="AY578" s="243" t="s">
        <v>183</v>
      </c>
    </row>
    <row r="579" s="14" customFormat="1">
      <c r="A579" s="14"/>
      <c r="B579" s="244"/>
      <c r="C579" s="245"/>
      <c r="D579" s="235" t="s">
        <v>194</v>
      </c>
      <c r="E579" s="246" t="s">
        <v>19</v>
      </c>
      <c r="F579" s="247" t="s">
        <v>82</v>
      </c>
      <c r="G579" s="245"/>
      <c r="H579" s="248">
        <v>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194</v>
      </c>
      <c r="AU579" s="254" t="s">
        <v>84</v>
      </c>
      <c r="AV579" s="14" t="s">
        <v>84</v>
      </c>
      <c r="AW579" s="14" t="s">
        <v>36</v>
      </c>
      <c r="AX579" s="14" t="s">
        <v>82</v>
      </c>
      <c r="AY579" s="254" t="s">
        <v>183</v>
      </c>
    </row>
    <row r="580" s="2" customFormat="1" ht="16.5" customHeight="1">
      <c r="A580" s="40"/>
      <c r="B580" s="41"/>
      <c r="C580" s="215" t="s">
        <v>1888</v>
      </c>
      <c r="D580" s="215" t="s">
        <v>185</v>
      </c>
      <c r="E580" s="216" t="s">
        <v>4220</v>
      </c>
      <c r="F580" s="217" t="s">
        <v>4221</v>
      </c>
      <c r="G580" s="218" t="s">
        <v>188</v>
      </c>
      <c r="H580" s="219">
        <v>2</v>
      </c>
      <c r="I580" s="220"/>
      <c r="J580" s="221">
        <f>ROUND(I580*H580,2)</f>
        <v>0</v>
      </c>
      <c r="K580" s="217" t="s">
        <v>189</v>
      </c>
      <c r="L580" s="46"/>
      <c r="M580" s="222" t="s">
        <v>19</v>
      </c>
      <c r="N580" s="223" t="s">
        <v>46</v>
      </c>
      <c r="O580" s="86"/>
      <c r="P580" s="224">
        <f>O580*H580</f>
        <v>0</v>
      </c>
      <c r="Q580" s="224">
        <v>0.00027500000000000002</v>
      </c>
      <c r="R580" s="224">
        <f>Q580*H580</f>
        <v>0.00055000000000000003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277</v>
      </c>
      <c r="AT580" s="226" t="s">
        <v>185</v>
      </c>
      <c r="AU580" s="226" t="s">
        <v>84</v>
      </c>
      <c r="AY580" s="19" t="s">
        <v>183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82</v>
      </c>
      <c r="BK580" s="227">
        <f>ROUND(I580*H580,2)</f>
        <v>0</v>
      </c>
      <c r="BL580" s="19" t="s">
        <v>277</v>
      </c>
      <c r="BM580" s="226" t="s">
        <v>4222</v>
      </c>
    </row>
    <row r="581" s="2" customFormat="1">
      <c r="A581" s="40"/>
      <c r="B581" s="41"/>
      <c r="C581" s="42"/>
      <c r="D581" s="228" t="s">
        <v>192</v>
      </c>
      <c r="E581" s="42"/>
      <c r="F581" s="229" t="s">
        <v>4223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192</v>
      </c>
      <c r="AU581" s="19" t="s">
        <v>84</v>
      </c>
    </row>
    <row r="582" s="13" customFormat="1">
      <c r="A582" s="13"/>
      <c r="B582" s="233"/>
      <c r="C582" s="234"/>
      <c r="D582" s="235" t="s">
        <v>194</v>
      </c>
      <c r="E582" s="236" t="s">
        <v>19</v>
      </c>
      <c r="F582" s="237" t="s">
        <v>4176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194</v>
      </c>
      <c r="AU582" s="243" t="s">
        <v>84</v>
      </c>
      <c r="AV582" s="13" t="s">
        <v>82</v>
      </c>
      <c r="AW582" s="13" t="s">
        <v>36</v>
      </c>
      <c r="AX582" s="13" t="s">
        <v>75</v>
      </c>
      <c r="AY582" s="243" t="s">
        <v>183</v>
      </c>
    </row>
    <row r="583" s="13" customFormat="1">
      <c r="A583" s="13"/>
      <c r="B583" s="233"/>
      <c r="C583" s="234"/>
      <c r="D583" s="235" t="s">
        <v>194</v>
      </c>
      <c r="E583" s="236" t="s">
        <v>19</v>
      </c>
      <c r="F583" s="237" t="s">
        <v>4177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194</v>
      </c>
      <c r="AU583" s="243" t="s">
        <v>84</v>
      </c>
      <c r="AV583" s="13" t="s">
        <v>82</v>
      </c>
      <c r="AW583" s="13" t="s">
        <v>36</v>
      </c>
      <c r="AX583" s="13" t="s">
        <v>75</v>
      </c>
      <c r="AY583" s="243" t="s">
        <v>183</v>
      </c>
    </row>
    <row r="584" s="14" customFormat="1">
      <c r="A584" s="14"/>
      <c r="B584" s="244"/>
      <c r="C584" s="245"/>
      <c r="D584" s="235" t="s">
        <v>194</v>
      </c>
      <c r="E584" s="246" t="s">
        <v>19</v>
      </c>
      <c r="F584" s="247" t="s">
        <v>84</v>
      </c>
      <c r="G584" s="245"/>
      <c r="H584" s="248">
        <v>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194</v>
      </c>
      <c r="AU584" s="254" t="s">
        <v>84</v>
      </c>
      <c r="AV584" s="14" t="s">
        <v>84</v>
      </c>
      <c r="AW584" s="14" t="s">
        <v>36</v>
      </c>
      <c r="AX584" s="14" t="s">
        <v>82</v>
      </c>
      <c r="AY584" s="254" t="s">
        <v>183</v>
      </c>
    </row>
    <row r="585" s="12" customFormat="1" ht="22.8" customHeight="1">
      <c r="A585" s="12"/>
      <c r="B585" s="199"/>
      <c r="C585" s="200"/>
      <c r="D585" s="201" t="s">
        <v>74</v>
      </c>
      <c r="E585" s="213" t="s">
        <v>4224</v>
      </c>
      <c r="F585" s="213" t="s">
        <v>4225</v>
      </c>
      <c r="G585" s="200"/>
      <c r="H585" s="200"/>
      <c r="I585" s="203"/>
      <c r="J585" s="214">
        <f>BK585</f>
        <v>0</v>
      </c>
      <c r="K585" s="200"/>
      <c r="L585" s="205"/>
      <c r="M585" s="206"/>
      <c r="N585" s="207"/>
      <c r="O585" s="207"/>
      <c r="P585" s="208">
        <f>SUM(P586:P602)</f>
        <v>0</v>
      </c>
      <c r="Q585" s="207"/>
      <c r="R585" s="208">
        <f>SUM(R586:R602)</f>
        <v>0.14665</v>
      </c>
      <c r="S585" s="207"/>
      <c r="T585" s="209">
        <f>SUM(T586:T602)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10" t="s">
        <v>84</v>
      </c>
      <c r="AT585" s="211" t="s">
        <v>74</v>
      </c>
      <c r="AU585" s="211" t="s">
        <v>82</v>
      </c>
      <c r="AY585" s="210" t="s">
        <v>183</v>
      </c>
      <c r="BK585" s="212">
        <f>SUM(BK586:BK602)</f>
        <v>0</v>
      </c>
    </row>
    <row r="586" s="2" customFormat="1" ht="24.15" customHeight="1">
      <c r="A586" s="40"/>
      <c r="B586" s="41"/>
      <c r="C586" s="215" t="s">
        <v>632</v>
      </c>
      <c r="D586" s="215" t="s">
        <v>185</v>
      </c>
      <c r="E586" s="216" t="s">
        <v>4226</v>
      </c>
      <c r="F586" s="217" t="s">
        <v>4227</v>
      </c>
      <c r="G586" s="218" t="s">
        <v>1085</v>
      </c>
      <c r="H586" s="219">
        <v>3</v>
      </c>
      <c r="I586" s="220"/>
      <c r="J586" s="221">
        <f>ROUND(I586*H586,2)</f>
        <v>0</v>
      </c>
      <c r="K586" s="217" t="s">
        <v>189</v>
      </c>
      <c r="L586" s="46"/>
      <c r="M586" s="222" t="s">
        <v>19</v>
      </c>
      <c r="N586" s="223" t="s">
        <v>46</v>
      </c>
      <c r="O586" s="86"/>
      <c r="P586" s="224">
        <f>O586*H586</f>
        <v>0</v>
      </c>
      <c r="Q586" s="224">
        <v>0.012</v>
      </c>
      <c r="R586" s="224">
        <f>Q586*H586</f>
        <v>0.036000000000000004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277</v>
      </c>
      <c r="AT586" s="226" t="s">
        <v>185</v>
      </c>
      <c r="AU586" s="226" t="s">
        <v>84</v>
      </c>
      <c r="AY586" s="19" t="s">
        <v>183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82</v>
      </c>
      <c r="BK586" s="227">
        <f>ROUND(I586*H586,2)</f>
        <v>0</v>
      </c>
      <c r="BL586" s="19" t="s">
        <v>277</v>
      </c>
      <c r="BM586" s="226" t="s">
        <v>4228</v>
      </c>
    </row>
    <row r="587" s="2" customFormat="1">
      <c r="A587" s="40"/>
      <c r="B587" s="41"/>
      <c r="C587" s="42"/>
      <c r="D587" s="228" t="s">
        <v>192</v>
      </c>
      <c r="E587" s="42"/>
      <c r="F587" s="229" t="s">
        <v>4229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192</v>
      </c>
      <c r="AU587" s="19" t="s">
        <v>84</v>
      </c>
    </row>
    <row r="588" s="2" customFormat="1" ht="24.15" customHeight="1">
      <c r="A588" s="40"/>
      <c r="B588" s="41"/>
      <c r="C588" s="215" t="s">
        <v>1895</v>
      </c>
      <c r="D588" s="215" t="s">
        <v>185</v>
      </c>
      <c r="E588" s="216" t="s">
        <v>4230</v>
      </c>
      <c r="F588" s="217" t="s">
        <v>4231</v>
      </c>
      <c r="G588" s="218" t="s">
        <v>1085</v>
      </c>
      <c r="H588" s="219">
        <v>1</v>
      </c>
      <c r="I588" s="220"/>
      <c r="J588" s="221">
        <f>ROUND(I588*H588,2)</f>
        <v>0</v>
      </c>
      <c r="K588" s="217" t="s">
        <v>189</v>
      </c>
      <c r="L588" s="46"/>
      <c r="M588" s="222" t="s">
        <v>19</v>
      </c>
      <c r="N588" s="223" t="s">
        <v>46</v>
      </c>
      <c r="O588" s="86"/>
      <c r="P588" s="224">
        <f>O588*H588</f>
        <v>0</v>
      </c>
      <c r="Q588" s="224">
        <v>0.012</v>
      </c>
      <c r="R588" s="224">
        <f>Q588*H588</f>
        <v>0.012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277</v>
      </c>
      <c r="AT588" s="226" t="s">
        <v>185</v>
      </c>
      <c r="AU588" s="226" t="s">
        <v>84</v>
      </c>
      <c r="AY588" s="19" t="s">
        <v>183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82</v>
      </c>
      <c r="BK588" s="227">
        <f>ROUND(I588*H588,2)</f>
        <v>0</v>
      </c>
      <c r="BL588" s="19" t="s">
        <v>277</v>
      </c>
      <c r="BM588" s="226" t="s">
        <v>4232</v>
      </c>
    </row>
    <row r="589" s="2" customFormat="1">
      <c r="A589" s="40"/>
      <c r="B589" s="41"/>
      <c r="C589" s="42"/>
      <c r="D589" s="228" t="s">
        <v>192</v>
      </c>
      <c r="E589" s="42"/>
      <c r="F589" s="229" t="s">
        <v>4233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192</v>
      </c>
      <c r="AU589" s="19" t="s">
        <v>84</v>
      </c>
    </row>
    <row r="590" s="2" customFormat="1" ht="21.75" customHeight="1">
      <c r="A590" s="40"/>
      <c r="B590" s="41"/>
      <c r="C590" s="215" t="s">
        <v>637</v>
      </c>
      <c r="D590" s="215" t="s">
        <v>185</v>
      </c>
      <c r="E590" s="216" t="s">
        <v>4234</v>
      </c>
      <c r="F590" s="217" t="s">
        <v>4235</v>
      </c>
      <c r="G590" s="218" t="s">
        <v>1085</v>
      </c>
      <c r="H590" s="219">
        <v>2</v>
      </c>
      <c r="I590" s="220"/>
      <c r="J590" s="221">
        <f>ROUND(I590*H590,2)</f>
        <v>0</v>
      </c>
      <c r="K590" s="217" t="s">
        <v>189</v>
      </c>
      <c r="L590" s="46"/>
      <c r="M590" s="222" t="s">
        <v>19</v>
      </c>
      <c r="N590" s="223" t="s">
        <v>46</v>
      </c>
      <c r="O590" s="86"/>
      <c r="P590" s="224">
        <f>O590*H590</f>
        <v>0</v>
      </c>
      <c r="Q590" s="224">
        <v>0.015599999999999999</v>
      </c>
      <c r="R590" s="224">
        <f>Q590*H590</f>
        <v>0.031199999999999999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277</v>
      </c>
      <c r="AT590" s="226" t="s">
        <v>185</v>
      </c>
      <c r="AU590" s="226" t="s">
        <v>84</v>
      </c>
      <c r="AY590" s="19" t="s">
        <v>183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82</v>
      </c>
      <c r="BK590" s="227">
        <f>ROUND(I590*H590,2)</f>
        <v>0</v>
      </c>
      <c r="BL590" s="19" t="s">
        <v>277</v>
      </c>
      <c r="BM590" s="226" t="s">
        <v>4236</v>
      </c>
    </row>
    <row r="591" s="2" customFormat="1">
      <c r="A591" s="40"/>
      <c r="B591" s="41"/>
      <c r="C591" s="42"/>
      <c r="D591" s="228" t="s">
        <v>192</v>
      </c>
      <c r="E591" s="42"/>
      <c r="F591" s="229" t="s">
        <v>4237</v>
      </c>
      <c r="G591" s="42"/>
      <c r="H591" s="42"/>
      <c r="I591" s="230"/>
      <c r="J591" s="42"/>
      <c r="K591" s="42"/>
      <c r="L591" s="46"/>
      <c r="M591" s="231"/>
      <c r="N591" s="232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192</v>
      </c>
      <c r="AU591" s="19" t="s">
        <v>84</v>
      </c>
    </row>
    <row r="592" s="13" customFormat="1">
      <c r="A592" s="13"/>
      <c r="B592" s="233"/>
      <c r="C592" s="234"/>
      <c r="D592" s="235" t="s">
        <v>194</v>
      </c>
      <c r="E592" s="236" t="s">
        <v>19</v>
      </c>
      <c r="F592" s="237" t="s">
        <v>4176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194</v>
      </c>
      <c r="AU592" s="243" t="s">
        <v>84</v>
      </c>
      <c r="AV592" s="13" t="s">
        <v>82</v>
      </c>
      <c r="AW592" s="13" t="s">
        <v>36</v>
      </c>
      <c r="AX592" s="13" t="s">
        <v>75</v>
      </c>
      <c r="AY592" s="243" t="s">
        <v>183</v>
      </c>
    </row>
    <row r="593" s="13" customFormat="1">
      <c r="A593" s="13"/>
      <c r="B593" s="233"/>
      <c r="C593" s="234"/>
      <c r="D593" s="235" t="s">
        <v>194</v>
      </c>
      <c r="E593" s="236" t="s">
        <v>19</v>
      </c>
      <c r="F593" s="237" t="s">
        <v>4177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194</v>
      </c>
      <c r="AU593" s="243" t="s">
        <v>84</v>
      </c>
      <c r="AV593" s="13" t="s">
        <v>82</v>
      </c>
      <c r="AW593" s="13" t="s">
        <v>36</v>
      </c>
      <c r="AX593" s="13" t="s">
        <v>75</v>
      </c>
      <c r="AY593" s="243" t="s">
        <v>183</v>
      </c>
    </row>
    <row r="594" s="14" customFormat="1">
      <c r="A594" s="14"/>
      <c r="B594" s="244"/>
      <c r="C594" s="245"/>
      <c r="D594" s="235" t="s">
        <v>194</v>
      </c>
      <c r="E594" s="246" t="s">
        <v>19</v>
      </c>
      <c r="F594" s="247" t="s">
        <v>84</v>
      </c>
      <c r="G594" s="245"/>
      <c r="H594" s="248">
        <v>2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194</v>
      </c>
      <c r="AU594" s="254" t="s">
        <v>84</v>
      </c>
      <c r="AV594" s="14" t="s">
        <v>84</v>
      </c>
      <c r="AW594" s="14" t="s">
        <v>36</v>
      </c>
      <c r="AX594" s="14" t="s">
        <v>82</v>
      </c>
      <c r="AY594" s="254" t="s">
        <v>183</v>
      </c>
    </row>
    <row r="595" s="2" customFormat="1" ht="24.15" customHeight="1">
      <c r="A595" s="40"/>
      <c r="B595" s="41"/>
      <c r="C595" s="215" t="s">
        <v>1901</v>
      </c>
      <c r="D595" s="215" t="s">
        <v>185</v>
      </c>
      <c r="E595" s="216" t="s">
        <v>4238</v>
      </c>
      <c r="F595" s="217" t="s">
        <v>4239</v>
      </c>
      <c r="G595" s="218" t="s">
        <v>1085</v>
      </c>
      <c r="H595" s="219">
        <v>3</v>
      </c>
      <c r="I595" s="220"/>
      <c r="J595" s="221">
        <f>ROUND(I595*H595,2)</f>
        <v>0</v>
      </c>
      <c r="K595" s="217" t="s">
        <v>189</v>
      </c>
      <c r="L595" s="46"/>
      <c r="M595" s="222" t="s">
        <v>19</v>
      </c>
      <c r="N595" s="223" t="s">
        <v>46</v>
      </c>
      <c r="O595" s="86"/>
      <c r="P595" s="224">
        <f>O595*H595</f>
        <v>0</v>
      </c>
      <c r="Q595" s="224">
        <v>0.0166</v>
      </c>
      <c r="R595" s="224">
        <f>Q595*H595</f>
        <v>0.049799999999999997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277</v>
      </c>
      <c r="AT595" s="226" t="s">
        <v>185</v>
      </c>
      <c r="AU595" s="226" t="s">
        <v>84</v>
      </c>
      <c r="AY595" s="19" t="s">
        <v>183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82</v>
      </c>
      <c r="BK595" s="227">
        <f>ROUND(I595*H595,2)</f>
        <v>0</v>
      </c>
      <c r="BL595" s="19" t="s">
        <v>277</v>
      </c>
      <c r="BM595" s="226" t="s">
        <v>4240</v>
      </c>
    </row>
    <row r="596" s="2" customFormat="1">
      <c r="A596" s="40"/>
      <c r="B596" s="41"/>
      <c r="C596" s="42"/>
      <c r="D596" s="228" t="s">
        <v>192</v>
      </c>
      <c r="E596" s="42"/>
      <c r="F596" s="229" t="s">
        <v>4241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192</v>
      </c>
      <c r="AU596" s="19" t="s">
        <v>84</v>
      </c>
    </row>
    <row r="597" s="13" customFormat="1">
      <c r="A597" s="13"/>
      <c r="B597" s="233"/>
      <c r="C597" s="234"/>
      <c r="D597" s="235" t="s">
        <v>194</v>
      </c>
      <c r="E597" s="236" t="s">
        <v>19</v>
      </c>
      <c r="F597" s="237" t="s">
        <v>4242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194</v>
      </c>
      <c r="AU597" s="243" t="s">
        <v>84</v>
      </c>
      <c r="AV597" s="13" t="s">
        <v>82</v>
      </c>
      <c r="AW597" s="13" t="s">
        <v>36</v>
      </c>
      <c r="AX597" s="13" t="s">
        <v>75</v>
      </c>
      <c r="AY597" s="243" t="s">
        <v>183</v>
      </c>
    </row>
    <row r="598" s="14" customFormat="1">
      <c r="A598" s="14"/>
      <c r="B598" s="244"/>
      <c r="C598" s="245"/>
      <c r="D598" s="235" t="s">
        <v>194</v>
      </c>
      <c r="E598" s="246" t="s">
        <v>19</v>
      </c>
      <c r="F598" s="247" t="s">
        <v>114</v>
      </c>
      <c r="G598" s="245"/>
      <c r="H598" s="248">
        <v>3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194</v>
      </c>
      <c r="AU598" s="254" t="s">
        <v>84</v>
      </c>
      <c r="AV598" s="14" t="s">
        <v>84</v>
      </c>
      <c r="AW598" s="14" t="s">
        <v>36</v>
      </c>
      <c r="AX598" s="14" t="s">
        <v>82</v>
      </c>
      <c r="AY598" s="254" t="s">
        <v>183</v>
      </c>
    </row>
    <row r="599" s="2" customFormat="1" ht="24.15" customHeight="1">
      <c r="A599" s="40"/>
      <c r="B599" s="41"/>
      <c r="C599" s="215" t="s">
        <v>640</v>
      </c>
      <c r="D599" s="215" t="s">
        <v>185</v>
      </c>
      <c r="E599" s="216" t="s">
        <v>4243</v>
      </c>
      <c r="F599" s="217" t="s">
        <v>4244</v>
      </c>
      <c r="G599" s="218" t="s">
        <v>1085</v>
      </c>
      <c r="H599" s="219">
        <v>1</v>
      </c>
      <c r="I599" s="220"/>
      <c r="J599" s="221">
        <f>ROUND(I599*H599,2)</f>
        <v>0</v>
      </c>
      <c r="K599" s="217" t="s">
        <v>189</v>
      </c>
      <c r="L599" s="46"/>
      <c r="M599" s="222" t="s">
        <v>19</v>
      </c>
      <c r="N599" s="223" t="s">
        <v>46</v>
      </c>
      <c r="O599" s="86"/>
      <c r="P599" s="224">
        <f>O599*H599</f>
        <v>0</v>
      </c>
      <c r="Q599" s="224">
        <v>0.017649999999999999</v>
      </c>
      <c r="R599" s="224">
        <f>Q599*H599</f>
        <v>0.017649999999999999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277</v>
      </c>
      <c r="AT599" s="226" t="s">
        <v>185</v>
      </c>
      <c r="AU599" s="226" t="s">
        <v>84</v>
      </c>
      <c r="AY599" s="19" t="s">
        <v>183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82</v>
      </c>
      <c r="BK599" s="227">
        <f>ROUND(I599*H599,2)</f>
        <v>0</v>
      </c>
      <c r="BL599" s="19" t="s">
        <v>277</v>
      </c>
      <c r="BM599" s="226" t="s">
        <v>4245</v>
      </c>
    </row>
    <row r="600" s="2" customFormat="1">
      <c r="A600" s="40"/>
      <c r="B600" s="41"/>
      <c r="C600" s="42"/>
      <c r="D600" s="228" t="s">
        <v>192</v>
      </c>
      <c r="E600" s="42"/>
      <c r="F600" s="229" t="s">
        <v>4246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192</v>
      </c>
      <c r="AU600" s="19" t="s">
        <v>84</v>
      </c>
    </row>
    <row r="601" s="13" customFormat="1">
      <c r="A601" s="13"/>
      <c r="B601" s="233"/>
      <c r="C601" s="234"/>
      <c r="D601" s="235" t="s">
        <v>194</v>
      </c>
      <c r="E601" s="236" t="s">
        <v>19</v>
      </c>
      <c r="F601" s="237" t="s">
        <v>4242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194</v>
      </c>
      <c r="AU601" s="243" t="s">
        <v>84</v>
      </c>
      <c r="AV601" s="13" t="s">
        <v>82</v>
      </c>
      <c r="AW601" s="13" t="s">
        <v>36</v>
      </c>
      <c r="AX601" s="13" t="s">
        <v>75</v>
      </c>
      <c r="AY601" s="243" t="s">
        <v>183</v>
      </c>
    </row>
    <row r="602" s="14" customFormat="1">
      <c r="A602" s="14"/>
      <c r="B602" s="244"/>
      <c r="C602" s="245"/>
      <c r="D602" s="235" t="s">
        <v>194</v>
      </c>
      <c r="E602" s="246" t="s">
        <v>19</v>
      </c>
      <c r="F602" s="247" t="s">
        <v>82</v>
      </c>
      <c r="G602" s="245"/>
      <c r="H602" s="248">
        <v>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194</v>
      </c>
      <c r="AU602" s="254" t="s">
        <v>84</v>
      </c>
      <c r="AV602" s="14" t="s">
        <v>84</v>
      </c>
      <c r="AW602" s="14" t="s">
        <v>36</v>
      </c>
      <c r="AX602" s="14" t="s">
        <v>82</v>
      </c>
      <c r="AY602" s="254" t="s">
        <v>183</v>
      </c>
    </row>
    <row r="603" s="12" customFormat="1" ht="22.8" customHeight="1">
      <c r="A603" s="12"/>
      <c r="B603" s="199"/>
      <c r="C603" s="200"/>
      <c r="D603" s="201" t="s">
        <v>74</v>
      </c>
      <c r="E603" s="213" t="s">
        <v>2001</v>
      </c>
      <c r="F603" s="213" t="s">
        <v>2002</v>
      </c>
      <c r="G603" s="200"/>
      <c r="H603" s="200"/>
      <c r="I603" s="203"/>
      <c r="J603" s="214">
        <f>BK603</f>
        <v>0</v>
      </c>
      <c r="K603" s="200"/>
      <c r="L603" s="205"/>
      <c r="M603" s="206"/>
      <c r="N603" s="207"/>
      <c r="O603" s="207"/>
      <c r="P603" s="208">
        <f>SUM(P604:P617)</f>
        <v>0</v>
      </c>
      <c r="Q603" s="207"/>
      <c r="R603" s="208">
        <f>SUM(R604:R617)</f>
        <v>0.0014812000000000002</v>
      </c>
      <c r="S603" s="207"/>
      <c r="T603" s="209">
        <f>SUM(T604:T617)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0" t="s">
        <v>84</v>
      </c>
      <c r="AT603" s="211" t="s">
        <v>74</v>
      </c>
      <c r="AU603" s="211" t="s">
        <v>82</v>
      </c>
      <c r="AY603" s="210" t="s">
        <v>183</v>
      </c>
      <c r="BK603" s="212">
        <f>SUM(BK604:BK617)</f>
        <v>0</v>
      </c>
    </row>
    <row r="604" s="2" customFormat="1" ht="24.15" customHeight="1">
      <c r="A604" s="40"/>
      <c r="B604" s="41"/>
      <c r="C604" s="215" t="s">
        <v>1911</v>
      </c>
      <c r="D604" s="215" t="s">
        <v>185</v>
      </c>
      <c r="E604" s="216" t="s">
        <v>4247</v>
      </c>
      <c r="F604" s="217" t="s">
        <v>4248</v>
      </c>
      <c r="G604" s="218" t="s">
        <v>188</v>
      </c>
      <c r="H604" s="219">
        <v>3</v>
      </c>
      <c r="I604" s="220"/>
      <c r="J604" s="221">
        <f>ROUND(I604*H604,2)</f>
        <v>0</v>
      </c>
      <c r="K604" s="217" t="s">
        <v>189</v>
      </c>
      <c r="L604" s="46"/>
      <c r="M604" s="222" t="s">
        <v>19</v>
      </c>
      <c r="N604" s="223" t="s">
        <v>46</v>
      </c>
      <c r="O604" s="86"/>
      <c r="P604" s="224">
        <f>O604*H604</f>
        <v>0</v>
      </c>
      <c r="Q604" s="224">
        <v>0.0001176</v>
      </c>
      <c r="R604" s="224">
        <f>Q604*H604</f>
        <v>0.00035280000000000001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277</v>
      </c>
      <c r="AT604" s="226" t="s">
        <v>185</v>
      </c>
      <c r="AU604" s="226" t="s">
        <v>84</v>
      </c>
      <c r="AY604" s="19" t="s">
        <v>183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82</v>
      </c>
      <c r="BK604" s="227">
        <f>ROUND(I604*H604,2)</f>
        <v>0</v>
      </c>
      <c r="BL604" s="19" t="s">
        <v>277</v>
      </c>
      <c r="BM604" s="226" t="s">
        <v>4249</v>
      </c>
    </row>
    <row r="605" s="2" customFormat="1">
      <c r="A605" s="40"/>
      <c r="B605" s="41"/>
      <c r="C605" s="42"/>
      <c r="D605" s="228" t="s">
        <v>192</v>
      </c>
      <c r="E605" s="42"/>
      <c r="F605" s="229" t="s">
        <v>4250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192</v>
      </c>
      <c r="AU605" s="19" t="s">
        <v>84</v>
      </c>
    </row>
    <row r="606" s="13" customFormat="1">
      <c r="A606" s="13"/>
      <c r="B606" s="233"/>
      <c r="C606" s="234"/>
      <c r="D606" s="235" t="s">
        <v>194</v>
      </c>
      <c r="E606" s="236" t="s">
        <v>19</v>
      </c>
      <c r="F606" s="237" t="s">
        <v>4251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194</v>
      </c>
      <c r="AU606" s="243" t="s">
        <v>84</v>
      </c>
      <c r="AV606" s="13" t="s">
        <v>82</v>
      </c>
      <c r="AW606" s="13" t="s">
        <v>36</v>
      </c>
      <c r="AX606" s="13" t="s">
        <v>75</v>
      </c>
      <c r="AY606" s="243" t="s">
        <v>183</v>
      </c>
    </row>
    <row r="607" s="13" customFormat="1">
      <c r="A607" s="13"/>
      <c r="B607" s="233"/>
      <c r="C607" s="234"/>
      <c r="D607" s="235" t="s">
        <v>194</v>
      </c>
      <c r="E607" s="236" t="s">
        <v>19</v>
      </c>
      <c r="F607" s="237" t="s">
        <v>3822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194</v>
      </c>
      <c r="AU607" s="243" t="s">
        <v>84</v>
      </c>
      <c r="AV607" s="13" t="s">
        <v>82</v>
      </c>
      <c r="AW607" s="13" t="s">
        <v>36</v>
      </c>
      <c r="AX607" s="13" t="s">
        <v>75</v>
      </c>
      <c r="AY607" s="243" t="s">
        <v>183</v>
      </c>
    </row>
    <row r="608" s="14" customFormat="1">
      <c r="A608" s="14"/>
      <c r="B608" s="244"/>
      <c r="C608" s="245"/>
      <c r="D608" s="235" t="s">
        <v>194</v>
      </c>
      <c r="E608" s="246" t="s">
        <v>19</v>
      </c>
      <c r="F608" s="247" t="s">
        <v>114</v>
      </c>
      <c r="G608" s="245"/>
      <c r="H608" s="248">
        <v>3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194</v>
      </c>
      <c r="AU608" s="254" t="s">
        <v>84</v>
      </c>
      <c r="AV608" s="14" t="s">
        <v>84</v>
      </c>
      <c r="AW608" s="14" t="s">
        <v>36</v>
      </c>
      <c r="AX608" s="14" t="s">
        <v>82</v>
      </c>
      <c r="AY608" s="254" t="s">
        <v>183</v>
      </c>
    </row>
    <row r="609" s="2" customFormat="1" ht="24.15" customHeight="1">
      <c r="A609" s="40"/>
      <c r="B609" s="41"/>
      <c r="C609" s="215" t="s">
        <v>646</v>
      </c>
      <c r="D609" s="215" t="s">
        <v>185</v>
      </c>
      <c r="E609" s="216" t="s">
        <v>4247</v>
      </c>
      <c r="F609" s="217" t="s">
        <v>4248</v>
      </c>
      <c r="G609" s="218" t="s">
        <v>188</v>
      </c>
      <c r="H609" s="219">
        <v>2</v>
      </c>
      <c r="I609" s="220"/>
      <c r="J609" s="221">
        <f>ROUND(I609*H609,2)</f>
        <v>0</v>
      </c>
      <c r="K609" s="217" t="s">
        <v>189</v>
      </c>
      <c r="L609" s="46"/>
      <c r="M609" s="222" t="s">
        <v>19</v>
      </c>
      <c r="N609" s="223" t="s">
        <v>46</v>
      </c>
      <c r="O609" s="86"/>
      <c r="P609" s="224">
        <f>O609*H609</f>
        <v>0</v>
      </c>
      <c r="Q609" s="224">
        <v>0.0001176</v>
      </c>
      <c r="R609" s="224">
        <f>Q609*H609</f>
        <v>0.0002352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277</v>
      </c>
      <c r="AT609" s="226" t="s">
        <v>185</v>
      </c>
      <c r="AU609" s="226" t="s">
        <v>84</v>
      </c>
      <c r="AY609" s="19" t="s">
        <v>183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82</v>
      </c>
      <c r="BK609" s="227">
        <f>ROUND(I609*H609,2)</f>
        <v>0</v>
      </c>
      <c r="BL609" s="19" t="s">
        <v>277</v>
      </c>
      <c r="BM609" s="226" t="s">
        <v>4252</v>
      </c>
    </row>
    <row r="610" s="2" customFormat="1">
      <c r="A610" s="40"/>
      <c r="B610" s="41"/>
      <c r="C610" s="42"/>
      <c r="D610" s="228" t="s">
        <v>192</v>
      </c>
      <c r="E610" s="42"/>
      <c r="F610" s="229" t="s">
        <v>4250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192</v>
      </c>
      <c r="AU610" s="19" t="s">
        <v>84</v>
      </c>
    </row>
    <row r="611" s="13" customFormat="1">
      <c r="A611" s="13"/>
      <c r="B611" s="233"/>
      <c r="C611" s="234"/>
      <c r="D611" s="235" t="s">
        <v>194</v>
      </c>
      <c r="E611" s="236" t="s">
        <v>19</v>
      </c>
      <c r="F611" s="237" t="s">
        <v>4253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194</v>
      </c>
      <c r="AU611" s="243" t="s">
        <v>84</v>
      </c>
      <c r="AV611" s="13" t="s">
        <v>82</v>
      </c>
      <c r="AW611" s="13" t="s">
        <v>36</v>
      </c>
      <c r="AX611" s="13" t="s">
        <v>75</v>
      </c>
      <c r="AY611" s="243" t="s">
        <v>183</v>
      </c>
    </row>
    <row r="612" s="13" customFormat="1">
      <c r="A612" s="13"/>
      <c r="B612" s="233"/>
      <c r="C612" s="234"/>
      <c r="D612" s="235" t="s">
        <v>194</v>
      </c>
      <c r="E612" s="236" t="s">
        <v>19</v>
      </c>
      <c r="F612" s="237" t="s">
        <v>3826</v>
      </c>
      <c r="G612" s="234"/>
      <c r="H612" s="236" t="s">
        <v>19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194</v>
      </c>
      <c r="AU612" s="243" t="s">
        <v>84</v>
      </c>
      <c r="AV612" s="13" t="s">
        <v>82</v>
      </c>
      <c r="AW612" s="13" t="s">
        <v>36</v>
      </c>
      <c r="AX612" s="13" t="s">
        <v>75</v>
      </c>
      <c r="AY612" s="243" t="s">
        <v>183</v>
      </c>
    </row>
    <row r="613" s="14" customFormat="1">
      <c r="A613" s="14"/>
      <c r="B613" s="244"/>
      <c r="C613" s="245"/>
      <c r="D613" s="235" t="s">
        <v>194</v>
      </c>
      <c r="E613" s="246" t="s">
        <v>19</v>
      </c>
      <c r="F613" s="247" t="s">
        <v>84</v>
      </c>
      <c r="G613" s="245"/>
      <c r="H613" s="248">
        <v>2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194</v>
      </c>
      <c r="AU613" s="254" t="s">
        <v>84</v>
      </c>
      <c r="AV613" s="14" t="s">
        <v>84</v>
      </c>
      <c r="AW613" s="14" t="s">
        <v>36</v>
      </c>
      <c r="AX613" s="14" t="s">
        <v>82</v>
      </c>
      <c r="AY613" s="254" t="s">
        <v>183</v>
      </c>
    </row>
    <row r="614" s="2" customFormat="1" ht="24.15" customHeight="1">
      <c r="A614" s="40"/>
      <c r="B614" s="41"/>
      <c r="C614" s="215" t="s">
        <v>922</v>
      </c>
      <c r="D614" s="215" t="s">
        <v>185</v>
      </c>
      <c r="E614" s="216" t="s">
        <v>4254</v>
      </c>
      <c r="F614" s="217" t="s">
        <v>4255</v>
      </c>
      <c r="G614" s="218" t="s">
        <v>188</v>
      </c>
      <c r="H614" s="219">
        <v>1</v>
      </c>
      <c r="I614" s="220"/>
      <c r="J614" s="221">
        <f>ROUND(I614*H614,2)</f>
        <v>0</v>
      </c>
      <c r="K614" s="217" t="s">
        <v>189</v>
      </c>
      <c r="L614" s="46"/>
      <c r="M614" s="222" t="s">
        <v>19</v>
      </c>
      <c r="N614" s="223" t="s">
        <v>46</v>
      </c>
      <c r="O614" s="86"/>
      <c r="P614" s="224">
        <f>O614*H614</f>
        <v>0</v>
      </c>
      <c r="Q614" s="224">
        <v>0.00089320000000000003</v>
      </c>
      <c r="R614" s="224">
        <f>Q614*H614</f>
        <v>0.00089320000000000003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277</v>
      </c>
      <c r="AT614" s="226" t="s">
        <v>185</v>
      </c>
      <c r="AU614" s="226" t="s">
        <v>84</v>
      </c>
      <c r="AY614" s="19" t="s">
        <v>183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82</v>
      </c>
      <c r="BK614" s="227">
        <f>ROUND(I614*H614,2)</f>
        <v>0</v>
      </c>
      <c r="BL614" s="19" t="s">
        <v>277</v>
      </c>
      <c r="BM614" s="226" t="s">
        <v>4256</v>
      </c>
    </row>
    <row r="615" s="2" customFormat="1">
      <c r="A615" s="40"/>
      <c r="B615" s="41"/>
      <c r="C615" s="42"/>
      <c r="D615" s="228" t="s">
        <v>192</v>
      </c>
      <c r="E615" s="42"/>
      <c r="F615" s="229" t="s">
        <v>4257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192</v>
      </c>
      <c r="AU615" s="19" t="s">
        <v>84</v>
      </c>
    </row>
    <row r="616" s="13" customFormat="1">
      <c r="A616" s="13"/>
      <c r="B616" s="233"/>
      <c r="C616" s="234"/>
      <c r="D616" s="235" t="s">
        <v>194</v>
      </c>
      <c r="E616" s="236" t="s">
        <v>19</v>
      </c>
      <c r="F616" s="237" t="s">
        <v>4258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194</v>
      </c>
      <c r="AU616" s="243" t="s">
        <v>84</v>
      </c>
      <c r="AV616" s="13" t="s">
        <v>82</v>
      </c>
      <c r="AW616" s="13" t="s">
        <v>36</v>
      </c>
      <c r="AX616" s="13" t="s">
        <v>75</v>
      </c>
      <c r="AY616" s="243" t="s">
        <v>183</v>
      </c>
    </row>
    <row r="617" s="14" customFormat="1">
      <c r="A617" s="14"/>
      <c r="B617" s="244"/>
      <c r="C617" s="245"/>
      <c r="D617" s="235" t="s">
        <v>194</v>
      </c>
      <c r="E617" s="246" t="s">
        <v>19</v>
      </c>
      <c r="F617" s="247" t="s">
        <v>82</v>
      </c>
      <c r="G617" s="245"/>
      <c r="H617" s="248">
        <v>1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194</v>
      </c>
      <c r="AU617" s="254" t="s">
        <v>84</v>
      </c>
      <c r="AV617" s="14" t="s">
        <v>84</v>
      </c>
      <c r="AW617" s="14" t="s">
        <v>36</v>
      </c>
      <c r="AX617" s="14" t="s">
        <v>82</v>
      </c>
      <c r="AY617" s="254" t="s">
        <v>183</v>
      </c>
    </row>
    <row r="618" s="12" customFormat="1" ht="25.92" customHeight="1">
      <c r="A618" s="12"/>
      <c r="B618" s="199"/>
      <c r="C618" s="200"/>
      <c r="D618" s="201" t="s">
        <v>74</v>
      </c>
      <c r="E618" s="202" t="s">
        <v>1155</v>
      </c>
      <c r="F618" s="202" t="s">
        <v>1156</v>
      </c>
      <c r="G618" s="200"/>
      <c r="H618" s="200"/>
      <c r="I618" s="203"/>
      <c r="J618" s="204">
        <f>BK618</f>
        <v>0</v>
      </c>
      <c r="K618" s="200"/>
      <c r="L618" s="205"/>
      <c r="M618" s="206"/>
      <c r="N618" s="207"/>
      <c r="O618" s="207"/>
      <c r="P618" s="208">
        <f>SUM(P619:P624)</f>
        <v>0</v>
      </c>
      <c r="Q618" s="207"/>
      <c r="R618" s="208">
        <f>SUM(R619:R624)</f>
        <v>0</v>
      </c>
      <c r="S618" s="207"/>
      <c r="T618" s="209">
        <f>SUM(T619:T624)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0" t="s">
        <v>190</v>
      </c>
      <c r="AT618" s="211" t="s">
        <v>74</v>
      </c>
      <c r="AU618" s="211" t="s">
        <v>75</v>
      </c>
      <c r="AY618" s="210" t="s">
        <v>183</v>
      </c>
      <c r="BK618" s="212">
        <f>SUM(BK619:BK624)</f>
        <v>0</v>
      </c>
    </row>
    <row r="619" s="2" customFormat="1" ht="24.15" customHeight="1">
      <c r="A619" s="40"/>
      <c r="B619" s="41"/>
      <c r="C619" s="215" t="s">
        <v>653</v>
      </c>
      <c r="D619" s="215" t="s">
        <v>185</v>
      </c>
      <c r="E619" s="216" t="s">
        <v>4259</v>
      </c>
      <c r="F619" s="217" t="s">
        <v>4260</v>
      </c>
      <c r="G619" s="218" t="s">
        <v>1159</v>
      </c>
      <c r="H619" s="219">
        <v>10</v>
      </c>
      <c r="I619" s="220"/>
      <c r="J619" s="221">
        <f>ROUND(I619*H619,2)</f>
        <v>0</v>
      </c>
      <c r="K619" s="217" t="s">
        <v>189</v>
      </c>
      <c r="L619" s="46"/>
      <c r="M619" s="222" t="s">
        <v>19</v>
      </c>
      <c r="N619" s="223" t="s">
        <v>46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3087</v>
      </c>
      <c r="AT619" s="226" t="s">
        <v>185</v>
      </c>
      <c r="AU619" s="226" t="s">
        <v>82</v>
      </c>
      <c r="AY619" s="19" t="s">
        <v>183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82</v>
      </c>
      <c r="BK619" s="227">
        <f>ROUND(I619*H619,2)</f>
        <v>0</v>
      </c>
      <c r="BL619" s="19" t="s">
        <v>3087</v>
      </c>
      <c r="BM619" s="226" t="s">
        <v>4261</v>
      </c>
    </row>
    <row r="620" s="2" customFormat="1">
      <c r="A620" s="40"/>
      <c r="B620" s="41"/>
      <c r="C620" s="42"/>
      <c r="D620" s="228" t="s">
        <v>192</v>
      </c>
      <c r="E620" s="42"/>
      <c r="F620" s="229" t="s">
        <v>4262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192</v>
      </c>
      <c r="AU620" s="19" t="s">
        <v>82</v>
      </c>
    </row>
    <row r="621" s="2" customFormat="1" ht="16.5" customHeight="1">
      <c r="A621" s="40"/>
      <c r="B621" s="41"/>
      <c r="C621" s="215" t="s">
        <v>931</v>
      </c>
      <c r="D621" s="215" t="s">
        <v>185</v>
      </c>
      <c r="E621" s="216" t="s">
        <v>4263</v>
      </c>
      <c r="F621" s="217" t="s">
        <v>4264</v>
      </c>
      <c r="G621" s="218" t="s">
        <v>1159</v>
      </c>
      <c r="H621" s="219">
        <v>20</v>
      </c>
      <c r="I621" s="220"/>
      <c r="J621" s="221">
        <f>ROUND(I621*H621,2)</f>
        <v>0</v>
      </c>
      <c r="K621" s="217" t="s">
        <v>189</v>
      </c>
      <c r="L621" s="46"/>
      <c r="M621" s="222" t="s">
        <v>19</v>
      </c>
      <c r="N621" s="223" t="s">
        <v>46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3087</v>
      </c>
      <c r="AT621" s="226" t="s">
        <v>185</v>
      </c>
      <c r="AU621" s="226" t="s">
        <v>82</v>
      </c>
      <c r="AY621" s="19" t="s">
        <v>183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82</v>
      </c>
      <c r="BK621" s="227">
        <f>ROUND(I621*H621,2)</f>
        <v>0</v>
      </c>
      <c r="BL621" s="19" t="s">
        <v>3087</v>
      </c>
      <c r="BM621" s="226" t="s">
        <v>4265</v>
      </c>
    </row>
    <row r="622" s="2" customFormat="1">
      <c r="A622" s="40"/>
      <c r="B622" s="41"/>
      <c r="C622" s="42"/>
      <c r="D622" s="228" t="s">
        <v>192</v>
      </c>
      <c r="E622" s="42"/>
      <c r="F622" s="229" t="s">
        <v>4266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192</v>
      </c>
      <c r="AU622" s="19" t="s">
        <v>82</v>
      </c>
    </row>
    <row r="623" s="2" customFormat="1" ht="21.75" customHeight="1">
      <c r="A623" s="40"/>
      <c r="B623" s="41"/>
      <c r="C623" s="215" t="s">
        <v>660</v>
      </c>
      <c r="D623" s="215" t="s">
        <v>185</v>
      </c>
      <c r="E623" s="216" t="s">
        <v>3093</v>
      </c>
      <c r="F623" s="217" t="s">
        <v>3094</v>
      </c>
      <c r="G623" s="218" t="s">
        <v>1159</v>
      </c>
      <c r="H623" s="219">
        <v>10</v>
      </c>
      <c r="I623" s="220"/>
      <c r="J623" s="221">
        <f>ROUND(I623*H623,2)</f>
        <v>0</v>
      </c>
      <c r="K623" s="217" t="s">
        <v>189</v>
      </c>
      <c r="L623" s="46"/>
      <c r="M623" s="222" t="s">
        <v>19</v>
      </c>
      <c r="N623" s="223" t="s">
        <v>46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3087</v>
      </c>
      <c r="AT623" s="226" t="s">
        <v>185</v>
      </c>
      <c r="AU623" s="226" t="s">
        <v>82</v>
      </c>
      <c r="AY623" s="19" t="s">
        <v>183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82</v>
      </c>
      <c r="BK623" s="227">
        <f>ROUND(I623*H623,2)</f>
        <v>0</v>
      </c>
      <c r="BL623" s="19" t="s">
        <v>3087</v>
      </c>
      <c r="BM623" s="226" t="s">
        <v>4267</v>
      </c>
    </row>
    <row r="624" s="2" customFormat="1">
      <c r="A624" s="40"/>
      <c r="B624" s="41"/>
      <c r="C624" s="42"/>
      <c r="D624" s="228" t="s">
        <v>192</v>
      </c>
      <c r="E624" s="42"/>
      <c r="F624" s="229" t="s">
        <v>3096</v>
      </c>
      <c r="G624" s="42"/>
      <c r="H624" s="42"/>
      <c r="I624" s="230"/>
      <c r="J624" s="42"/>
      <c r="K624" s="42"/>
      <c r="L624" s="46"/>
      <c r="M624" s="283"/>
      <c r="N624" s="284"/>
      <c r="O624" s="285"/>
      <c r="P624" s="285"/>
      <c r="Q624" s="285"/>
      <c r="R624" s="285"/>
      <c r="S624" s="285"/>
      <c r="T624" s="286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192</v>
      </c>
      <c r="AU624" s="19" t="s">
        <v>82</v>
      </c>
    </row>
    <row r="625" s="2" customFormat="1" ht="6.96" customHeight="1">
      <c r="A625" s="40"/>
      <c r="B625" s="61"/>
      <c r="C625" s="62"/>
      <c r="D625" s="62"/>
      <c r="E625" s="62"/>
      <c r="F625" s="62"/>
      <c r="G625" s="62"/>
      <c r="H625" s="62"/>
      <c r="I625" s="62"/>
      <c r="J625" s="62"/>
      <c r="K625" s="62"/>
      <c r="L625" s="46"/>
      <c r="M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</sheetData>
  <sheetProtection sheet="1" autoFilter="0" formatColumns="0" formatRows="0" objects="1" scenarios="1" spinCount="100000" saltValue="gCbJWVOAY76xIGOlSzGwaICmEtpW6kpCQZbwfRN8GjMwaRogQqMGnuml+cHqhu18X/ekSBLZoNavRMuPZOi7kQ==" hashValue="35evUvRXvyCRRT9fstIfLiVaAT+YNUGNZSm5UqXSgGWnHX61sa+M/vU5JqkaUd/mj3YvFOM1a/UFlgLrdUS+EQ==" algorithmName="SHA-512" password="CC35"/>
  <autoFilter ref="C103:K6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1/132251101"/>
    <hyperlink ref="F111" r:id="rId2" display="https://podminky.urs.cz/item/CS_URS_2023_01/162251102"/>
    <hyperlink ref="F113" r:id="rId3" display="https://podminky.urs.cz/item/CS_URS_2023_01/162751117"/>
    <hyperlink ref="F116" r:id="rId4" display="https://podminky.urs.cz/item/CS_URS_2023_01/162751119"/>
    <hyperlink ref="F119" r:id="rId5" display="https://podminky.urs.cz/item/CS_URS_2023_01/167151101"/>
    <hyperlink ref="F121" r:id="rId6" display="https://podminky.urs.cz/item/CS_URS_2023_01/171201231"/>
    <hyperlink ref="F124" r:id="rId7" display="https://podminky.urs.cz/item/CS_URS_2023_01/171251201"/>
    <hyperlink ref="F126" r:id="rId8" display="https://podminky.urs.cz/item/CS_URS_2023_01/174111101"/>
    <hyperlink ref="F130" r:id="rId9" display="https://podminky.urs.cz/item/CS_URS_2023_01/451572111"/>
    <hyperlink ref="F134" r:id="rId10" display="https://podminky.urs.cz/item/CS_URS_2023_01/877215231"/>
    <hyperlink ref="F139" r:id="rId11" display="https://podminky.urs.cz/item/CS_URS_2023_01/877245231"/>
    <hyperlink ref="F144" r:id="rId12" display="https://podminky.urs.cz/item/CS_URS_2023_01/877265211"/>
    <hyperlink ref="F162" r:id="rId13" display="https://podminky.urs.cz/item/CS_URS_2023_01/877265231"/>
    <hyperlink ref="F167" r:id="rId14" display="https://podminky.urs.cz/item/CS_URS_2023_01/877275211"/>
    <hyperlink ref="F185" r:id="rId15" display="https://podminky.urs.cz/item/CS_URS_2023_01/877315211"/>
    <hyperlink ref="F212" r:id="rId16" display="https://podminky.urs.cz/item/CS_URS_2023_01/977151115"/>
    <hyperlink ref="F217" r:id="rId17" display="https://podminky.urs.cz/item/CS_URS_2023_01/977151115"/>
    <hyperlink ref="F222" r:id="rId18" display="https://podminky.urs.cz/item/CS_URS_2023_01/977151124"/>
    <hyperlink ref="F227" r:id="rId19" display="https://podminky.urs.cz/item/CS_URS_2023_01/998276101"/>
    <hyperlink ref="F231" r:id="rId20" display="https://podminky.urs.cz/item/CS_URS_2023_01/721173401"/>
    <hyperlink ref="F235" r:id="rId21" display="https://podminky.urs.cz/item/CS_URS_2023_01/721173402"/>
    <hyperlink ref="F239" r:id="rId22" display="https://podminky.urs.cz/item/CS_URS_2023_01/721173403"/>
    <hyperlink ref="F243" r:id="rId23" display="https://podminky.urs.cz/item/CS_URS_2023_01/721174024"/>
    <hyperlink ref="F259" r:id="rId24" display="https://podminky.urs.cz/item/CS_URS_2023_01/721174025"/>
    <hyperlink ref="F269" r:id="rId25" display="https://podminky.urs.cz/item/CS_URS_2023_01/721174043"/>
    <hyperlink ref="F282" r:id="rId26" display="https://podminky.urs.cz/item/CS_URS_2023_01/721211421"/>
    <hyperlink ref="F287" r:id="rId27" display="https://podminky.urs.cz/item/CS_URS_2023_01/721242116"/>
    <hyperlink ref="F291" r:id="rId28" display="https://podminky.urs.cz/item/CS_URS_2023_01/721273153"/>
    <hyperlink ref="F295" r:id="rId29" display="https://podminky.urs.cz/item/CS_URS_2023_01/721274121"/>
    <hyperlink ref="F299" r:id="rId30" display="https://podminky.urs.cz/item/CS_URS_2023_01/721274125"/>
    <hyperlink ref="F303" r:id="rId31" display="https://podminky.urs.cz/item/CS_URS_2023_01/721274126"/>
    <hyperlink ref="F307" r:id="rId32" display="https://podminky.urs.cz/item/CS_URS_2023_01/721290111"/>
    <hyperlink ref="F321" r:id="rId33" display="https://podminky.urs.cz/item/CS_URS_2023_01/721290112"/>
    <hyperlink ref="F326" r:id="rId34" display="https://podminky.urs.cz/item/CS_URS_2023_01/998721101"/>
    <hyperlink ref="F329" r:id="rId35" display="https://podminky.urs.cz/item/CS_URS_2023_01/722130234"/>
    <hyperlink ref="F338" r:id="rId36" display="https://podminky.urs.cz/item/CS_URS_2023_01/722130235"/>
    <hyperlink ref="F343" r:id="rId37" display="https://podminky.urs.cz/item/CS_URS_2023_01/722171935"/>
    <hyperlink ref="F350" r:id="rId38" display="https://podminky.urs.cz/item/CS_URS_2023_01/722171935"/>
    <hyperlink ref="F357" r:id="rId39" display="https://podminky.urs.cz/item/CS_URS_2023_01/722173115"/>
    <hyperlink ref="F362" r:id="rId40" display="https://podminky.urs.cz/item/CS_URS_2023_01/722174022"/>
    <hyperlink ref="F367" r:id="rId41" display="https://podminky.urs.cz/item/CS_URS_2023_01/722174023"/>
    <hyperlink ref="F372" r:id="rId42" display="https://podminky.urs.cz/item/CS_URS_2023_01/722174024"/>
    <hyperlink ref="F377" r:id="rId43" display="https://podminky.urs.cz/item/CS_URS_2023_01/722174025"/>
    <hyperlink ref="F382" r:id="rId44" display="https://podminky.urs.cz/item/CS_URS_2023_01/722176140"/>
    <hyperlink ref="F389" r:id="rId45" display="https://podminky.urs.cz/item/CS_URS_2023_01/722176140"/>
    <hyperlink ref="F396" r:id="rId46" display="https://podminky.urs.cz/item/CS_URS_2023_01/722181231"/>
    <hyperlink ref="F400" r:id="rId47" display="https://podminky.urs.cz/item/CS_URS_2023_01/722181232"/>
    <hyperlink ref="F411" r:id="rId48" display="https://podminky.urs.cz/item/CS_URS_2023_01/722181232"/>
    <hyperlink ref="F416" r:id="rId49" display="https://podminky.urs.cz/item/CS_URS_2023_01/722181241"/>
    <hyperlink ref="F420" r:id="rId50" display="https://podminky.urs.cz/item/CS_URS_2023_01/722219101"/>
    <hyperlink ref="F426" r:id="rId51" display="https://podminky.urs.cz/item/CS_URS_2023_01/722220111"/>
    <hyperlink ref="F430" r:id="rId52" display="https://podminky.urs.cz/item/CS_URS_2023_01/722220243"/>
    <hyperlink ref="F434" r:id="rId53" display="https://podminky.urs.cz/item/CS_URS_2023_01/722224115"/>
    <hyperlink ref="F438" r:id="rId54" display="https://podminky.urs.cz/item/CS_URS_2023_01/722230103"/>
    <hyperlink ref="F443" r:id="rId55" display="https://podminky.urs.cz/item/CS_URS_2023_01/722230104"/>
    <hyperlink ref="F448" r:id="rId56" display="https://podminky.urs.cz/item/CS_URS_2023_01/722231072"/>
    <hyperlink ref="F452" r:id="rId57" display="https://podminky.urs.cz/item/CS_URS_2023_01/722231075"/>
    <hyperlink ref="F457" r:id="rId58" display="https://podminky.urs.cz/item/CS_URS_2023_01/722231141"/>
    <hyperlink ref="F461" r:id="rId59" display="https://podminky.urs.cz/item/CS_URS_2023_01/722231221"/>
    <hyperlink ref="F465" r:id="rId60" display="https://podminky.urs.cz/item/CS_URS_2023_01/722232061"/>
    <hyperlink ref="F469" r:id="rId61" display="https://podminky.urs.cz/item/CS_URS_2023_01/722232061"/>
    <hyperlink ref="F474" r:id="rId62" display="https://podminky.urs.cz/item/CS_URS_2023_01/722240121"/>
    <hyperlink ref="F479" r:id="rId63" display="https://podminky.urs.cz/item/CS_URS_2023_01/722240122"/>
    <hyperlink ref="F485" r:id="rId64" display="https://podminky.urs.cz/item/CS_URS_2023_01/722240123"/>
    <hyperlink ref="F490" r:id="rId65" display="https://podminky.urs.cz/item/CS_URS_2023_01/722240123"/>
    <hyperlink ref="F496" r:id="rId66" display="https://podminky.urs.cz/item/CS_URS_2023_01/722240125"/>
    <hyperlink ref="F501" r:id="rId67" display="https://podminky.urs.cz/item/CS_URS_2023_01/722250133"/>
    <hyperlink ref="F505" r:id="rId68" display="https://podminky.urs.cz/item/CS_URS_2023_01/722290226"/>
    <hyperlink ref="F510" r:id="rId69" display="https://podminky.urs.cz/item/CS_URS_2023_01/722290226"/>
    <hyperlink ref="F515" r:id="rId70" display="https://podminky.urs.cz/item/CS_URS_2023_01/722290234"/>
    <hyperlink ref="F521" r:id="rId71" display="https://podminky.urs.cz/item/CS_URS_2023_01/725111132"/>
    <hyperlink ref="F526" r:id="rId72" display="https://podminky.urs.cz/item/CS_URS_2023_01/725112022"/>
    <hyperlink ref="F531" r:id="rId73" display="https://podminky.urs.cz/item/CS_URS_2023_01/725119125"/>
    <hyperlink ref="F537" r:id="rId74" display="https://podminky.urs.cz/item/CS_URS_2023_01/725121011"/>
    <hyperlink ref="F543" r:id="rId75" display="https://podminky.urs.cz/item/CS_URS_2023_01/725121502"/>
    <hyperlink ref="F549" r:id="rId76" display="https://podminky.urs.cz/item/CS_URS_2023_01/725211616"/>
    <hyperlink ref="F553" r:id="rId77" display="https://podminky.urs.cz/item/CS_URS_2023_01/725211681"/>
    <hyperlink ref="F557" r:id="rId78" display="https://podminky.urs.cz/item/CS_URS_2023_01/725331111"/>
    <hyperlink ref="F561" r:id="rId79" display="https://podminky.urs.cz/item/CS_URS_2023_01/725539201"/>
    <hyperlink ref="F566" r:id="rId80" display="https://podminky.urs.cz/item/CS_URS_2023_01/725821312"/>
    <hyperlink ref="F571" r:id="rId81" display="https://podminky.urs.cz/item/CS_URS_2023_01/725822642"/>
    <hyperlink ref="F576" r:id="rId82" display="https://podminky.urs.cz/item/CS_URS_2023_01/725822652"/>
    <hyperlink ref="F581" r:id="rId83" display="https://podminky.urs.cz/item/CS_URS_2023_01/725865411"/>
    <hyperlink ref="F587" r:id="rId84" display="https://podminky.urs.cz/item/CS_URS_2023_01/726131001"/>
    <hyperlink ref="F589" r:id="rId85" display="https://podminky.urs.cz/item/CS_URS_2023_01/726131002"/>
    <hyperlink ref="F591" r:id="rId86" display="https://podminky.urs.cz/item/CS_URS_2023_01/726131021"/>
    <hyperlink ref="F596" r:id="rId87" display="https://podminky.urs.cz/item/CS_URS_2023_01/726131042"/>
    <hyperlink ref="F600" r:id="rId88" display="https://podminky.urs.cz/item/CS_URS_2023_01/726131043"/>
    <hyperlink ref="F605" r:id="rId89" display="https://podminky.urs.cz/item/CS_URS_2023_01/727212114"/>
    <hyperlink ref="F610" r:id="rId90" display="https://podminky.urs.cz/item/CS_URS_2023_01/727212114"/>
    <hyperlink ref="F615" r:id="rId91" display="https://podminky.urs.cz/item/CS_URS_2023_01/727212119"/>
    <hyperlink ref="F620" r:id="rId92" display="https://podminky.urs.cz/item/CS_URS_2023_01/HZS1431"/>
    <hyperlink ref="F622" r:id="rId93" display="https://podminky.urs.cz/item/CS_URS_2023_01/HZS2212"/>
    <hyperlink ref="F624" r:id="rId94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4268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ROUND((SUM(BE103:BE249)),  2)</f>
        <v>0</v>
      </c>
      <c r="G37" s="40"/>
      <c r="H37" s="40"/>
      <c r="I37" s="160">
        <v>0.20999999999999999</v>
      </c>
      <c r="J37" s="159">
        <f>ROUND(((SUM(BE103:BE249))*I37),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ROUND((SUM(BF103:BF249)),  2)</f>
        <v>0</v>
      </c>
      <c r="G38" s="40"/>
      <c r="H38" s="40"/>
      <c r="I38" s="160">
        <v>0.14999999999999999</v>
      </c>
      <c r="J38" s="159">
        <f>ROUND(((SUM(BF103:BF249))*I38),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ROUND((SUM(BG103:BG249)),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ROUND((SUM(BH103:BH249)),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ROUND((SUM(BI103:BI249)),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D.1.4.2 -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4269</v>
      </c>
      <c r="E68" s="180"/>
      <c r="F68" s="180"/>
      <c r="G68" s="180"/>
      <c r="H68" s="180"/>
      <c r="I68" s="180"/>
      <c r="J68" s="181">
        <f>J104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4270</v>
      </c>
      <c r="E69" s="180"/>
      <c r="F69" s="180"/>
      <c r="G69" s="180"/>
      <c r="H69" s="180"/>
      <c r="I69" s="180"/>
      <c r="J69" s="181">
        <f>J125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4271</v>
      </c>
      <c r="E70" s="180"/>
      <c r="F70" s="180"/>
      <c r="G70" s="180"/>
      <c r="H70" s="180"/>
      <c r="I70" s="180"/>
      <c r="J70" s="181">
        <f>J185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4272</v>
      </c>
      <c r="E71" s="180"/>
      <c r="F71" s="180"/>
      <c r="G71" s="180"/>
      <c r="H71" s="180"/>
      <c r="I71" s="180"/>
      <c r="J71" s="181">
        <f>J194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4273</v>
      </c>
      <c r="E72" s="180"/>
      <c r="F72" s="180"/>
      <c r="G72" s="180"/>
      <c r="H72" s="180"/>
      <c r="I72" s="180"/>
      <c r="J72" s="181">
        <f>J227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4274</v>
      </c>
      <c r="E73" s="180"/>
      <c r="F73" s="180"/>
      <c r="G73" s="180"/>
      <c r="H73" s="180"/>
      <c r="I73" s="180"/>
      <c r="J73" s="181">
        <f>J229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4275</v>
      </c>
      <c r="E74" s="180"/>
      <c r="F74" s="180"/>
      <c r="G74" s="180"/>
      <c r="H74" s="180"/>
      <c r="I74" s="180"/>
      <c r="J74" s="181">
        <f>J231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297</v>
      </c>
      <c r="E75" s="180"/>
      <c r="F75" s="180"/>
      <c r="G75" s="180"/>
      <c r="H75" s="180"/>
      <c r="I75" s="180"/>
      <c r="J75" s="181">
        <f>J234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4276</v>
      </c>
      <c r="E76" s="185"/>
      <c r="F76" s="185"/>
      <c r="G76" s="185"/>
      <c r="H76" s="185"/>
      <c r="I76" s="185"/>
      <c r="J76" s="186">
        <f>J235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1080</v>
      </c>
      <c r="E77" s="180"/>
      <c r="F77" s="180"/>
      <c r="G77" s="180"/>
      <c r="H77" s="180"/>
      <c r="I77" s="180"/>
      <c r="J77" s="181">
        <f>J238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688</v>
      </c>
      <c r="E78" s="180"/>
      <c r="F78" s="180"/>
      <c r="G78" s="180"/>
      <c r="H78" s="180"/>
      <c r="I78" s="180"/>
      <c r="J78" s="181">
        <f>J245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7"/>
      <c r="D79" s="184" t="s">
        <v>4277</v>
      </c>
      <c r="E79" s="185"/>
      <c r="F79" s="185"/>
      <c r="G79" s="185"/>
      <c r="H79" s="185"/>
      <c r="I79" s="185"/>
      <c r="J79" s="186">
        <f>J246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168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PROJEKTOVÁ DOKUMENTACE PRO VÝSTAVBU NOVÉ HALY V DÍLNÁCH SŠ KRALOVICE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155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1174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157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298" t="s">
        <v>3712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3165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D.1.4.2 - Vzduchotechnika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>p.č.664, 5665/2, 5665/3, obec:Kralovice [559075]</v>
      </c>
      <c r="G97" s="42"/>
      <c r="H97" s="42"/>
      <c r="I97" s="34" t="s">
        <v>23</v>
      </c>
      <c r="J97" s="74" t="str">
        <f>IF(J16="","",J16)</f>
        <v>3. 11. 2023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54.45" customHeight="1">
      <c r="A99" s="40"/>
      <c r="B99" s="41"/>
      <c r="C99" s="34" t="s">
        <v>25</v>
      </c>
      <c r="D99" s="42"/>
      <c r="E99" s="42"/>
      <c r="F99" s="29" t="str">
        <f>E19</f>
        <v>Střední škola,Kralovice,nám.Osvobození 32,Kralovic</v>
      </c>
      <c r="G99" s="42"/>
      <c r="H99" s="42"/>
      <c r="I99" s="34" t="s">
        <v>33</v>
      </c>
      <c r="J99" s="38" t="str">
        <f>E25</f>
        <v>TORION, projekční kancelář s.r.o.,Mánesova 1,Plzeň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IF(E22="","",E22)</f>
        <v>Vyplň údaj</v>
      </c>
      <c r="G100" s="42"/>
      <c r="H100" s="42"/>
      <c r="I100" s="34" t="s">
        <v>37</v>
      </c>
      <c r="J100" s="38" t="str">
        <f>E28</f>
        <v xml:space="preserve"> 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169</v>
      </c>
      <c r="D102" s="191" t="s">
        <v>60</v>
      </c>
      <c r="E102" s="191" t="s">
        <v>56</v>
      </c>
      <c r="F102" s="191" t="s">
        <v>57</v>
      </c>
      <c r="G102" s="191" t="s">
        <v>170</v>
      </c>
      <c r="H102" s="191" t="s">
        <v>171</v>
      </c>
      <c r="I102" s="191" t="s">
        <v>172</v>
      </c>
      <c r="J102" s="191" t="s">
        <v>162</v>
      </c>
      <c r="K102" s="192" t="s">
        <v>173</v>
      </c>
      <c r="L102" s="193"/>
      <c r="M102" s="94" t="s">
        <v>19</v>
      </c>
      <c r="N102" s="95" t="s">
        <v>45</v>
      </c>
      <c r="O102" s="95" t="s">
        <v>174</v>
      </c>
      <c r="P102" s="95" t="s">
        <v>175</v>
      </c>
      <c r="Q102" s="95" t="s">
        <v>176</v>
      </c>
      <c r="R102" s="95" t="s">
        <v>177</v>
      </c>
      <c r="S102" s="95" t="s">
        <v>178</v>
      </c>
      <c r="T102" s="96" t="s">
        <v>179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180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P104+P125+P185+P194+P227+P229+P231+P234+P238+P245</f>
        <v>0</v>
      </c>
      <c r="Q103" s="98"/>
      <c r="R103" s="196">
        <f>R104+R125+R185+R194+R227+R229+R231+R234+R238+R245</f>
        <v>1428.8241680000001</v>
      </c>
      <c r="S103" s="98"/>
      <c r="T103" s="197">
        <f>T104+T125+T185+T194+T227+T229+T231+T234+T238+T245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74</v>
      </c>
      <c r="AU103" s="19" t="s">
        <v>163</v>
      </c>
      <c r="BK103" s="198">
        <f>BK104+BK125+BK185+BK194+BK227+BK229+BK231+BK234+BK238+BK245</f>
        <v>0</v>
      </c>
    </row>
    <row r="104" s="12" customFormat="1" ht="25.92" customHeight="1">
      <c r="A104" s="12"/>
      <c r="B104" s="199"/>
      <c r="C104" s="200"/>
      <c r="D104" s="201" t="s">
        <v>74</v>
      </c>
      <c r="E104" s="202" t="s">
        <v>82</v>
      </c>
      <c r="F104" s="202" t="s">
        <v>4278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SUM(P105:P124)</f>
        <v>0</v>
      </c>
      <c r="Q104" s="207"/>
      <c r="R104" s="208">
        <f>SUM(R105:R124)</f>
        <v>899.35742200000004</v>
      </c>
      <c r="S104" s="207"/>
      <c r="T104" s="209">
        <f>SUM(T105:T124)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74</v>
      </c>
      <c r="AU104" s="211" t="s">
        <v>75</v>
      </c>
      <c r="AY104" s="210" t="s">
        <v>183</v>
      </c>
      <c r="BK104" s="212">
        <f>SUM(BK105:BK124)</f>
        <v>0</v>
      </c>
    </row>
    <row r="105" s="2" customFormat="1" ht="24.15" customHeight="1">
      <c r="A105" s="40"/>
      <c r="B105" s="41"/>
      <c r="C105" s="215" t="s">
        <v>82</v>
      </c>
      <c r="D105" s="215" t="s">
        <v>185</v>
      </c>
      <c r="E105" s="216" t="s">
        <v>4279</v>
      </c>
      <c r="F105" s="217" t="s">
        <v>4280</v>
      </c>
      <c r="G105" s="218" t="s">
        <v>4281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511</v>
      </c>
      <c r="R105" s="224">
        <f>Q105*H105</f>
        <v>511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82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84</v>
      </c>
    </row>
    <row r="106" s="2" customFormat="1">
      <c r="A106" s="40"/>
      <c r="B106" s="41"/>
      <c r="C106" s="42"/>
      <c r="D106" s="235" t="s">
        <v>274</v>
      </c>
      <c r="E106" s="42"/>
      <c r="F106" s="255" t="s">
        <v>4282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274</v>
      </c>
      <c r="AU106" s="19" t="s">
        <v>82</v>
      </c>
    </row>
    <row r="107" s="2" customFormat="1" ht="21.75" customHeight="1">
      <c r="A107" s="40"/>
      <c r="B107" s="41"/>
      <c r="C107" s="215" t="s">
        <v>84</v>
      </c>
      <c r="D107" s="215" t="s">
        <v>185</v>
      </c>
      <c r="E107" s="216" t="s">
        <v>4283</v>
      </c>
      <c r="F107" s="217" t="s">
        <v>4284</v>
      </c>
      <c r="G107" s="218" t="s">
        <v>4281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350</v>
      </c>
      <c r="R107" s="224">
        <f>Q107*H107</f>
        <v>350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82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190</v>
      </c>
    </row>
    <row r="108" s="2" customFormat="1">
      <c r="A108" s="40"/>
      <c r="B108" s="41"/>
      <c r="C108" s="42"/>
      <c r="D108" s="235" t="s">
        <v>274</v>
      </c>
      <c r="E108" s="42"/>
      <c r="F108" s="255" t="s">
        <v>4282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274</v>
      </c>
      <c r="AU108" s="19" t="s">
        <v>82</v>
      </c>
    </row>
    <row r="109" s="2" customFormat="1" ht="16.5" customHeight="1">
      <c r="A109" s="40"/>
      <c r="B109" s="41"/>
      <c r="C109" s="215" t="s">
        <v>114</v>
      </c>
      <c r="D109" s="215" t="s">
        <v>185</v>
      </c>
      <c r="E109" s="216" t="s">
        <v>4285</v>
      </c>
      <c r="F109" s="217" t="s">
        <v>4286</v>
      </c>
      <c r="G109" s="218" t="s">
        <v>4281</v>
      </c>
      <c r="H109" s="219">
        <v>6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3.7999999999999998</v>
      </c>
      <c r="R109" s="224">
        <f>Q109*H109</f>
        <v>22.799999999999997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190</v>
      </c>
      <c r="AT109" s="226" t="s">
        <v>185</v>
      </c>
      <c r="AU109" s="226" t="s">
        <v>82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190</v>
      </c>
      <c r="BM109" s="226" t="s">
        <v>214</v>
      </c>
    </row>
    <row r="110" s="2" customFormat="1" ht="16.5" customHeight="1">
      <c r="A110" s="40"/>
      <c r="B110" s="41"/>
      <c r="C110" s="215" t="s">
        <v>190</v>
      </c>
      <c r="D110" s="215" t="s">
        <v>185</v>
      </c>
      <c r="E110" s="216" t="s">
        <v>4287</v>
      </c>
      <c r="F110" s="217" t="s">
        <v>4288</v>
      </c>
      <c r="G110" s="218" t="s">
        <v>4281</v>
      </c>
      <c r="H110" s="219">
        <v>4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3.7999999999999998</v>
      </c>
      <c r="R110" s="224">
        <f>Q110*H110</f>
        <v>15.199999999999999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82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226</v>
      </c>
    </row>
    <row r="111" s="2" customFormat="1" ht="24.15" customHeight="1">
      <c r="A111" s="40"/>
      <c r="B111" s="41"/>
      <c r="C111" s="215" t="s">
        <v>208</v>
      </c>
      <c r="D111" s="215" t="s">
        <v>185</v>
      </c>
      <c r="E111" s="216" t="s">
        <v>4289</v>
      </c>
      <c r="F111" s="217" t="s">
        <v>4290</v>
      </c>
      <c r="G111" s="218" t="s">
        <v>438</v>
      </c>
      <c r="H111" s="219">
        <v>20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0.0081700000000000002</v>
      </c>
      <c r="R111" s="224">
        <f>Q111*H111</f>
        <v>0.16339999999999999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82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4291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4292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82</v>
      </c>
    </row>
    <row r="113" s="13" customFormat="1">
      <c r="A113" s="13"/>
      <c r="B113" s="233"/>
      <c r="C113" s="234"/>
      <c r="D113" s="235" t="s">
        <v>194</v>
      </c>
      <c r="E113" s="236" t="s">
        <v>19</v>
      </c>
      <c r="F113" s="237" t="s">
        <v>4293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194</v>
      </c>
      <c r="AU113" s="243" t="s">
        <v>82</v>
      </c>
      <c r="AV113" s="13" t="s">
        <v>82</v>
      </c>
      <c r="AW113" s="13" t="s">
        <v>36</v>
      </c>
      <c r="AX113" s="13" t="s">
        <v>75</v>
      </c>
      <c r="AY113" s="243" t="s">
        <v>183</v>
      </c>
    </row>
    <row r="114" s="14" customFormat="1">
      <c r="A114" s="14"/>
      <c r="B114" s="244"/>
      <c r="C114" s="245"/>
      <c r="D114" s="235" t="s">
        <v>194</v>
      </c>
      <c r="E114" s="246" t="s">
        <v>19</v>
      </c>
      <c r="F114" s="247" t="s">
        <v>338</v>
      </c>
      <c r="G114" s="245"/>
      <c r="H114" s="248">
        <v>20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194</v>
      </c>
      <c r="AU114" s="254" t="s">
        <v>82</v>
      </c>
      <c r="AV114" s="14" t="s">
        <v>84</v>
      </c>
      <c r="AW114" s="14" t="s">
        <v>36</v>
      </c>
      <c r="AX114" s="14" t="s">
        <v>82</v>
      </c>
      <c r="AY114" s="254" t="s">
        <v>183</v>
      </c>
    </row>
    <row r="115" s="2" customFormat="1" ht="24.15" customHeight="1">
      <c r="A115" s="40"/>
      <c r="B115" s="41"/>
      <c r="C115" s="215" t="s">
        <v>214</v>
      </c>
      <c r="D115" s="215" t="s">
        <v>185</v>
      </c>
      <c r="E115" s="216" t="s">
        <v>4289</v>
      </c>
      <c r="F115" s="217" t="s">
        <v>4290</v>
      </c>
      <c r="G115" s="218" t="s">
        <v>438</v>
      </c>
      <c r="H115" s="219">
        <v>15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0.0081700000000000002</v>
      </c>
      <c r="R115" s="224">
        <f>Q115*H115</f>
        <v>0.12255000000000001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82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4294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4292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82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4295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194</v>
      </c>
      <c r="AU117" s="243" t="s">
        <v>82</v>
      </c>
      <c r="AV117" s="13" t="s">
        <v>82</v>
      </c>
      <c r="AW117" s="13" t="s">
        <v>36</v>
      </c>
      <c r="AX117" s="13" t="s">
        <v>75</v>
      </c>
      <c r="AY117" s="243" t="s">
        <v>183</v>
      </c>
    </row>
    <row r="118" s="14" customFormat="1">
      <c r="A118" s="14"/>
      <c r="B118" s="244"/>
      <c r="C118" s="245"/>
      <c r="D118" s="235" t="s">
        <v>194</v>
      </c>
      <c r="E118" s="246" t="s">
        <v>19</v>
      </c>
      <c r="F118" s="247" t="s">
        <v>8</v>
      </c>
      <c r="G118" s="245"/>
      <c r="H118" s="248">
        <v>15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194</v>
      </c>
      <c r="AU118" s="254" t="s">
        <v>82</v>
      </c>
      <c r="AV118" s="14" t="s">
        <v>84</v>
      </c>
      <c r="AW118" s="14" t="s">
        <v>36</v>
      </c>
      <c r="AX118" s="14" t="s">
        <v>82</v>
      </c>
      <c r="AY118" s="254" t="s">
        <v>183</v>
      </c>
    </row>
    <row r="119" s="2" customFormat="1" ht="24.15" customHeight="1">
      <c r="A119" s="40"/>
      <c r="B119" s="41"/>
      <c r="C119" s="215" t="s">
        <v>219</v>
      </c>
      <c r="D119" s="215" t="s">
        <v>185</v>
      </c>
      <c r="E119" s="216" t="s">
        <v>4296</v>
      </c>
      <c r="F119" s="217" t="s">
        <v>4297</v>
      </c>
      <c r="G119" s="218" t="s">
        <v>438</v>
      </c>
      <c r="H119" s="219">
        <v>2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82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4298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4299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82</v>
      </c>
    </row>
    <row r="121" s="13" customFormat="1">
      <c r="A121" s="13"/>
      <c r="B121" s="233"/>
      <c r="C121" s="234"/>
      <c r="D121" s="235" t="s">
        <v>194</v>
      </c>
      <c r="E121" s="236" t="s">
        <v>19</v>
      </c>
      <c r="F121" s="237" t="s">
        <v>4300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194</v>
      </c>
      <c r="AU121" s="243" t="s">
        <v>82</v>
      </c>
      <c r="AV121" s="13" t="s">
        <v>82</v>
      </c>
      <c r="AW121" s="13" t="s">
        <v>36</v>
      </c>
      <c r="AX121" s="13" t="s">
        <v>75</v>
      </c>
      <c r="AY121" s="243" t="s">
        <v>183</v>
      </c>
    </row>
    <row r="122" s="14" customFormat="1">
      <c r="A122" s="14"/>
      <c r="B122" s="244"/>
      <c r="C122" s="245"/>
      <c r="D122" s="235" t="s">
        <v>194</v>
      </c>
      <c r="E122" s="246" t="s">
        <v>19</v>
      </c>
      <c r="F122" s="247" t="s">
        <v>84</v>
      </c>
      <c r="G122" s="245"/>
      <c r="H122" s="248">
        <v>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194</v>
      </c>
      <c r="AU122" s="254" t="s">
        <v>82</v>
      </c>
      <c r="AV122" s="14" t="s">
        <v>84</v>
      </c>
      <c r="AW122" s="14" t="s">
        <v>36</v>
      </c>
      <c r="AX122" s="14" t="s">
        <v>82</v>
      </c>
      <c r="AY122" s="254" t="s">
        <v>183</v>
      </c>
    </row>
    <row r="123" s="2" customFormat="1" ht="16.5" customHeight="1">
      <c r="A123" s="40"/>
      <c r="B123" s="41"/>
      <c r="C123" s="270" t="s">
        <v>226</v>
      </c>
      <c r="D123" s="270" t="s">
        <v>348</v>
      </c>
      <c r="E123" s="271" t="s">
        <v>4301</v>
      </c>
      <c r="F123" s="272" t="s">
        <v>4302</v>
      </c>
      <c r="G123" s="273" t="s">
        <v>438</v>
      </c>
      <c r="H123" s="274">
        <v>2.3999999999999999</v>
      </c>
      <c r="I123" s="275"/>
      <c r="J123" s="276">
        <f>ROUND(I123*H123,2)</f>
        <v>0</v>
      </c>
      <c r="K123" s="272" t="s">
        <v>189</v>
      </c>
      <c r="L123" s="277"/>
      <c r="M123" s="278" t="s">
        <v>19</v>
      </c>
      <c r="N123" s="279" t="s">
        <v>46</v>
      </c>
      <c r="O123" s="86"/>
      <c r="P123" s="224">
        <f>O123*H123</f>
        <v>0</v>
      </c>
      <c r="Q123" s="224">
        <v>0.029780000000000001</v>
      </c>
      <c r="R123" s="224">
        <f>Q123*H123</f>
        <v>0.071471999999999994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226</v>
      </c>
      <c r="AT123" s="226" t="s">
        <v>348</v>
      </c>
      <c r="AU123" s="226" t="s">
        <v>82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4303</v>
      </c>
    </row>
    <row r="124" s="14" customFormat="1">
      <c r="A124" s="14"/>
      <c r="B124" s="244"/>
      <c r="C124" s="245"/>
      <c r="D124" s="235" t="s">
        <v>194</v>
      </c>
      <c r="E124" s="245"/>
      <c r="F124" s="247" t="s">
        <v>4304</v>
      </c>
      <c r="G124" s="245"/>
      <c r="H124" s="248">
        <v>2.3999999999999999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194</v>
      </c>
      <c r="AU124" s="254" t="s">
        <v>82</v>
      </c>
      <c r="AV124" s="14" t="s">
        <v>84</v>
      </c>
      <c r="AW124" s="14" t="s">
        <v>4</v>
      </c>
      <c r="AX124" s="14" t="s">
        <v>82</v>
      </c>
      <c r="AY124" s="254" t="s">
        <v>183</v>
      </c>
    </row>
    <row r="125" s="12" customFormat="1" ht="25.92" customHeight="1">
      <c r="A125" s="12"/>
      <c r="B125" s="199"/>
      <c r="C125" s="200"/>
      <c r="D125" s="201" t="s">
        <v>74</v>
      </c>
      <c r="E125" s="202" t="s">
        <v>84</v>
      </c>
      <c r="F125" s="202" t="s">
        <v>4305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SUM(P126:P184)</f>
        <v>0</v>
      </c>
      <c r="Q125" s="207"/>
      <c r="R125" s="208">
        <f>SUM(R126:R184)</f>
        <v>0.16892000000000002</v>
      </c>
      <c r="S125" s="207"/>
      <c r="T125" s="209">
        <f>SUM(T126:T184)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82</v>
      </c>
      <c r="AT125" s="211" t="s">
        <v>74</v>
      </c>
      <c r="AU125" s="211" t="s">
        <v>75</v>
      </c>
      <c r="AY125" s="210" t="s">
        <v>183</v>
      </c>
      <c r="BK125" s="212">
        <f>SUM(BK126:BK184)</f>
        <v>0</v>
      </c>
    </row>
    <row r="126" s="2" customFormat="1" ht="21.75" customHeight="1">
      <c r="A126" s="40"/>
      <c r="B126" s="41"/>
      <c r="C126" s="215" t="s">
        <v>224</v>
      </c>
      <c r="D126" s="215" t="s">
        <v>185</v>
      </c>
      <c r="E126" s="216" t="s">
        <v>4306</v>
      </c>
      <c r="F126" s="217" t="s">
        <v>4307</v>
      </c>
      <c r="G126" s="218" t="s">
        <v>188</v>
      </c>
      <c r="H126" s="219">
        <v>2</v>
      </c>
      <c r="I126" s="220"/>
      <c r="J126" s="221">
        <f>ROUND(I126*H126,2)</f>
        <v>0</v>
      </c>
      <c r="K126" s="217" t="s">
        <v>189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277</v>
      </c>
      <c r="AT126" s="226" t="s">
        <v>185</v>
      </c>
      <c r="AU126" s="226" t="s">
        <v>82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277</v>
      </c>
      <c r="BM126" s="226" t="s">
        <v>4308</v>
      </c>
    </row>
    <row r="127" s="2" customFormat="1">
      <c r="A127" s="40"/>
      <c r="B127" s="41"/>
      <c r="C127" s="42"/>
      <c r="D127" s="228" t="s">
        <v>192</v>
      </c>
      <c r="E127" s="42"/>
      <c r="F127" s="229" t="s">
        <v>4309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82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4310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194</v>
      </c>
      <c r="AU128" s="243" t="s">
        <v>82</v>
      </c>
      <c r="AV128" s="13" t="s">
        <v>82</v>
      </c>
      <c r="AW128" s="13" t="s">
        <v>36</v>
      </c>
      <c r="AX128" s="13" t="s">
        <v>75</v>
      </c>
      <c r="AY128" s="243" t="s">
        <v>183</v>
      </c>
    </row>
    <row r="129" s="14" customFormat="1">
      <c r="A129" s="14"/>
      <c r="B129" s="244"/>
      <c r="C129" s="245"/>
      <c r="D129" s="235" t="s">
        <v>194</v>
      </c>
      <c r="E129" s="246" t="s">
        <v>19</v>
      </c>
      <c r="F129" s="247" t="s">
        <v>84</v>
      </c>
      <c r="G129" s="245"/>
      <c r="H129" s="248">
        <v>2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194</v>
      </c>
      <c r="AU129" s="254" t="s">
        <v>82</v>
      </c>
      <c r="AV129" s="14" t="s">
        <v>84</v>
      </c>
      <c r="AW129" s="14" t="s">
        <v>36</v>
      </c>
      <c r="AX129" s="14" t="s">
        <v>82</v>
      </c>
      <c r="AY129" s="254" t="s">
        <v>183</v>
      </c>
    </row>
    <row r="130" s="2" customFormat="1" ht="16.5" customHeight="1">
      <c r="A130" s="40"/>
      <c r="B130" s="41"/>
      <c r="C130" s="270" t="s">
        <v>239</v>
      </c>
      <c r="D130" s="270" t="s">
        <v>348</v>
      </c>
      <c r="E130" s="271" t="s">
        <v>4311</v>
      </c>
      <c r="F130" s="272" t="s">
        <v>4312</v>
      </c>
      <c r="G130" s="273" t="s">
        <v>188</v>
      </c>
      <c r="H130" s="274">
        <v>2</v>
      </c>
      <c r="I130" s="275"/>
      <c r="J130" s="276">
        <f>ROUND(I130*H130,2)</f>
        <v>0</v>
      </c>
      <c r="K130" s="272" t="s">
        <v>189</v>
      </c>
      <c r="L130" s="277"/>
      <c r="M130" s="278" t="s">
        <v>19</v>
      </c>
      <c r="N130" s="279" t="s">
        <v>46</v>
      </c>
      <c r="O130" s="86"/>
      <c r="P130" s="224">
        <f>O130*H130</f>
        <v>0</v>
      </c>
      <c r="Q130" s="224">
        <v>0.0050000000000000001</v>
      </c>
      <c r="R130" s="224">
        <f>Q130*H130</f>
        <v>0.01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370</v>
      </c>
      <c r="AT130" s="226" t="s">
        <v>348</v>
      </c>
      <c r="AU130" s="226" t="s">
        <v>82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277</v>
      </c>
      <c r="BM130" s="226" t="s">
        <v>4313</v>
      </c>
    </row>
    <row r="131" s="2" customFormat="1">
      <c r="A131" s="40"/>
      <c r="B131" s="41"/>
      <c r="C131" s="42"/>
      <c r="D131" s="235" t="s">
        <v>274</v>
      </c>
      <c r="E131" s="42"/>
      <c r="F131" s="255" t="s">
        <v>4314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274</v>
      </c>
      <c r="AU131" s="19" t="s">
        <v>82</v>
      </c>
    </row>
    <row r="132" s="2" customFormat="1" ht="16.5" customHeight="1">
      <c r="A132" s="40"/>
      <c r="B132" s="41"/>
      <c r="C132" s="215" t="s">
        <v>245</v>
      </c>
      <c r="D132" s="215" t="s">
        <v>185</v>
      </c>
      <c r="E132" s="216" t="s">
        <v>4315</v>
      </c>
      <c r="F132" s="217" t="s">
        <v>4316</v>
      </c>
      <c r="G132" s="218" t="s">
        <v>4281</v>
      </c>
      <c r="H132" s="219">
        <v>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82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333</v>
      </c>
    </row>
    <row r="133" s="2" customFormat="1" ht="24.15" customHeight="1">
      <c r="A133" s="40"/>
      <c r="B133" s="41"/>
      <c r="C133" s="215" t="s">
        <v>253</v>
      </c>
      <c r="D133" s="215" t="s">
        <v>185</v>
      </c>
      <c r="E133" s="216" t="s">
        <v>4317</v>
      </c>
      <c r="F133" s="217" t="s">
        <v>4318</v>
      </c>
      <c r="G133" s="218" t="s">
        <v>188</v>
      </c>
      <c r="H133" s="219">
        <v>2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277</v>
      </c>
      <c r="AT133" s="226" t="s">
        <v>185</v>
      </c>
      <c r="AU133" s="226" t="s">
        <v>82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277</v>
      </c>
      <c r="BM133" s="226" t="s">
        <v>4319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4320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82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4321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194</v>
      </c>
      <c r="AU135" s="243" t="s">
        <v>82</v>
      </c>
      <c r="AV135" s="13" t="s">
        <v>82</v>
      </c>
      <c r="AW135" s="13" t="s">
        <v>36</v>
      </c>
      <c r="AX135" s="13" t="s">
        <v>75</v>
      </c>
      <c r="AY135" s="243" t="s">
        <v>183</v>
      </c>
    </row>
    <row r="136" s="14" customFormat="1">
      <c r="A136" s="14"/>
      <c r="B136" s="244"/>
      <c r="C136" s="245"/>
      <c r="D136" s="235" t="s">
        <v>194</v>
      </c>
      <c r="E136" s="246" t="s">
        <v>19</v>
      </c>
      <c r="F136" s="247" t="s">
        <v>84</v>
      </c>
      <c r="G136" s="245"/>
      <c r="H136" s="248">
        <v>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194</v>
      </c>
      <c r="AU136" s="254" t="s">
        <v>82</v>
      </c>
      <c r="AV136" s="14" t="s">
        <v>84</v>
      </c>
      <c r="AW136" s="14" t="s">
        <v>36</v>
      </c>
      <c r="AX136" s="14" t="s">
        <v>82</v>
      </c>
      <c r="AY136" s="254" t="s">
        <v>183</v>
      </c>
    </row>
    <row r="137" s="2" customFormat="1" ht="16.5" customHeight="1">
      <c r="A137" s="40"/>
      <c r="B137" s="41"/>
      <c r="C137" s="270" t="s">
        <v>259</v>
      </c>
      <c r="D137" s="270" t="s">
        <v>348</v>
      </c>
      <c r="E137" s="271" t="s">
        <v>4322</v>
      </c>
      <c r="F137" s="272" t="s">
        <v>4323</v>
      </c>
      <c r="G137" s="273" t="s">
        <v>188</v>
      </c>
      <c r="H137" s="274">
        <v>2</v>
      </c>
      <c r="I137" s="275"/>
      <c r="J137" s="276">
        <f>ROUND(I137*H137,2)</f>
        <v>0</v>
      </c>
      <c r="K137" s="272" t="s">
        <v>189</v>
      </c>
      <c r="L137" s="277"/>
      <c r="M137" s="278" t="s">
        <v>19</v>
      </c>
      <c r="N137" s="279" t="s">
        <v>46</v>
      </c>
      <c r="O137" s="86"/>
      <c r="P137" s="224">
        <f>O137*H137</f>
        <v>0</v>
      </c>
      <c r="Q137" s="224">
        <v>0.001</v>
      </c>
      <c r="R137" s="224">
        <f>Q137*H137</f>
        <v>0.002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370</v>
      </c>
      <c r="AT137" s="226" t="s">
        <v>348</v>
      </c>
      <c r="AU137" s="226" t="s">
        <v>82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277</v>
      </c>
      <c r="BM137" s="226" t="s">
        <v>4324</v>
      </c>
    </row>
    <row r="138" s="2" customFormat="1">
      <c r="A138" s="40"/>
      <c r="B138" s="41"/>
      <c r="C138" s="42"/>
      <c r="D138" s="235" t="s">
        <v>274</v>
      </c>
      <c r="E138" s="42"/>
      <c r="F138" s="255" t="s">
        <v>4325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274</v>
      </c>
      <c r="AU138" s="19" t="s">
        <v>82</v>
      </c>
    </row>
    <row r="139" s="2" customFormat="1" ht="24.15" customHeight="1">
      <c r="A139" s="40"/>
      <c r="B139" s="41"/>
      <c r="C139" s="215" t="s">
        <v>264</v>
      </c>
      <c r="D139" s="215" t="s">
        <v>185</v>
      </c>
      <c r="E139" s="216" t="s">
        <v>4326</v>
      </c>
      <c r="F139" s="217" t="s">
        <v>4327</v>
      </c>
      <c r="G139" s="218" t="s">
        <v>188</v>
      </c>
      <c r="H139" s="219">
        <v>2</v>
      </c>
      <c r="I139" s="220"/>
      <c r="J139" s="221">
        <f>ROUND(I139*H139,2)</f>
        <v>0</v>
      </c>
      <c r="K139" s="217" t="s">
        <v>189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82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4328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4329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82</v>
      </c>
    </row>
    <row r="141" s="13" customFormat="1">
      <c r="A141" s="13"/>
      <c r="B141" s="233"/>
      <c r="C141" s="234"/>
      <c r="D141" s="235" t="s">
        <v>194</v>
      </c>
      <c r="E141" s="236" t="s">
        <v>19</v>
      </c>
      <c r="F141" s="237" t="s">
        <v>4330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194</v>
      </c>
      <c r="AU141" s="243" t="s">
        <v>82</v>
      </c>
      <c r="AV141" s="13" t="s">
        <v>82</v>
      </c>
      <c r="AW141" s="13" t="s">
        <v>36</v>
      </c>
      <c r="AX141" s="13" t="s">
        <v>75</v>
      </c>
      <c r="AY141" s="243" t="s">
        <v>183</v>
      </c>
    </row>
    <row r="142" s="14" customFormat="1">
      <c r="A142" s="14"/>
      <c r="B142" s="244"/>
      <c r="C142" s="245"/>
      <c r="D142" s="235" t="s">
        <v>194</v>
      </c>
      <c r="E142" s="246" t="s">
        <v>19</v>
      </c>
      <c r="F142" s="247" t="s">
        <v>84</v>
      </c>
      <c r="G142" s="245"/>
      <c r="H142" s="248">
        <v>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194</v>
      </c>
      <c r="AU142" s="254" t="s">
        <v>82</v>
      </c>
      <c r="AV142" s="14" t="s">
        <v>84</v>
      </c>
      <c r="AW142" s="14" t="s">
        <v>36</v>
      </c>
      <c r="AX142" s="14" t="s">
        <v>82</v>
      </c>
      <c r="AY142" s="254" t="s">
        <v>183</v>
      </c>
    </row>
    <row r="143" s="2" customFormat="1" ht="16.5" customHeight="1">
      <c r="A143" s="40"/>
      <c r="B143" s="41"/>
      <c r="C143" s="270" t="s">
        <v>8</v>
      </c>
      <c r="D143" s="270" t="s">
        <v>348</v>
      </c>
      <c r="E143" s="271" t="s">
        <v>4331</v>
      </c>
      <c r="F143" s="272" t="s">
        <v>4332</v>
      </c>
      <c r="G143" s="273" t="s">
        <v>188</v>
      </c>
      <c r="H143" s="274">
        <v>2</v>
      </c>
      <c r="I143" s="275"/>
      <c r="J143" s="276">
        <f>ROUND(I143*H143,2)</f>
        <v>0</v>
      </c>
      <c r="K143" s="272" t="s">
        <v>189</v>
      </c>
      <c r="L143" s="277"/>
      <c r="M143" s="278" t="s">
        <v>19</v>
      </c>
      <c r="N143" s="279" t="s">
        <v>46</v>
      </c>
      <c r="O143" s="86"/>
      <c r="P143" s="224">
        <f>O143*H143</f>
        <v>0</v>
      </c>
      <c r="Q143" s="224">
        <v>0.00089999999999999998</v>
      </c>
      <c r="R143" s="224">
        <f>Q143*H143</f>
        <v>0.0018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226</v>
      </c>
      <c r="AT143" s="226" t="s">
        <v>348</v>
      </c>
      <c r="AU143" s="226" t="s">
        <v>82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4333</v>
      </c>
    </row>
    <row r="144" s="2" customFormat="1" ht="24.15" customHeight="1">
      <c r="A144" s="40"/>
      <c r="B144" s="41"/>
      <c r="C144" s="215" t="s">
        <v>277</v>
      </c>
      <c r="D144" s="215" t="s">
        <v>185</v>
      </c>
      <c r="E144" s="216" t="s">
        <v>4334</v>
      </c>
      <c r="F144" s="217" t="s">
        <v>4335</v>
      </c>
      <c r="G144" s="218" t="s">
        <v>438</v>
      </c>
      <c r="H144" s="219">
        <v>10</v>
      </c>
      <c r="I144" s="220"/>
      <c r="J144" s="221">
        <f>ROUND(I144*H144,2)</f>
        <v>0</v>
      </c>
      <c r="K144" s="217" t="s">
        <v>189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190</v>
      </c>
      <c r="AT144" s="226" t="s">
        <v>185</v>
      </c>
      <c r="AU144" s="226" t="s">
        <v>82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190</v>
      </c>
      <c r="BM144" s="226" t="s">
        <v>4336</v>
      </c>
    </row>
    <row r="145" s="2" customFormat="1">
      <c r="A145" s="40"/>
      <c r="B145" s="41"/>
      <c r="C145" s="42"/>
      <c r="D145" s="228" t="s">
        <v>192</v>
      </c>
      <c r="E145" s="42"/>
      <c r="F145" s="229" t="s">
        <v>4337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82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4338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194</v>
      </c>
      <c r="AU146" s="243" t="s">
        <v>82</v>
      </c>
      <c r="AV146" s="13" t="s">
        <v>82</v>
      </c>
      <c r="AW146" s="13" t="s">
        <v>36</v>
      </c>
      <c r="AX146" s="13" t="s">
        <v>75</v>
      </c>
      <c r="AY146" s="243" t="s">
        <v>183</v>
      </c>
    </row>
    <row r="147" s="14" customFormat="1">
      <c r="A147" s="14"/>
      <c r="B147" s="244"/>
      <c r="C147" s="245"/>
      <c r="D147" s="235" t="s">
        <v>194</v>
      </c>
      <c r="E147" s="246" t="s">
        <v>19</v>
      </c>
      <c r="F147" s="247" t="s">
        <v>239</v>
      </c>
      <c r="G147" s="245"/>
      <c r="H147" s="248">
        <v>10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194</v>
      </c>
      <c r="AU147" s="254" t="s">
        <v>82</v>
      </c>
      <c r="AV147" s="14" t="s">
        <v>84</v>
      </c>
      <c r="AW147" s="14" t="s">
        <v>36</v>
      </c>
      <c r="AX147" s="14" t="s">
        <v>82</v>
      </c>
      <c r="AY147" s="254" t="s">
        <v>183</v>
      </c>
    </row>
    <row r="148" s="2" customFormat="1" ht="16.5" customHeight="1">
      <c r="A148" s="40"/>
      <c r="B148" s="41"/>
      <c r="C148" s="270" t="s">
        <v>283</v>
      </c>
      <c r="D148" s="270" t="s">
        <v>348</v>
      </c>
      <c r="E148" s="271" t="s">
        <v>4339</v>
      </c>
      <c r="F148" s="272" t="s">
        <v>4340</v>
      </c>
      <c r="G148" s="273" t="s">
        <v>188</v>
      </c>
      <c r="H148" s="274">
        <v>1.2</v>
      </c>
      <c r="I148" s="275"/>
      <c r="J148" s="276">
        <f>ROUND(I148*H148,2)</f>
        <v>0</v>
      </c>
      <c r="K148" s="272" t="s">
        <v>189</v>
      </c>
      <c r="L148" s="277"/>
      <c r="M148" s="278" t="s">
        <v>19</v>
      </c>
      <c r="N148" s="279" t="s">
        <v>46</v>
      </c>
      <c r="O148" s="86"/>
      <c r="P148" s="224">
        <f>O148*H148</f>
        <v>0</v>
      </c>
      <c r="Q148" s="224">
        <v>0.010200000000000001</v>
      </c>
      <c r="R148" s="224">
        <f>Q148*H148</f>
        <v>0.012240000000000001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226</v>
      </c>
      <c r="AT148" s="226" t="s">
        <v>348</v>
      </c>
      <c r="AU148" s="226" t="s">
        <v>82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4341</v>
      </c>
    </row>
    <row r="149" s="14" customFormat="1">
      <c r="A149" s="14"/>
      <c r="B149" s="244"/>
      <c r="C149" s="245"/>
      <c r="D149" s="235" t="s">
        <v>194</v>
      </c>
      <c r="E149" s="245"/>
      <c r="F149" s="247" t="s">
        <v>4342</v>
      </c>
      <c r="G149" s="245"/>
      <c r="H149" s="248">
        <v>1.2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194</v>
      </c>
      <c r="AU149" s="254" t="s">
        <v>82</v>
      </c>
      <c r="AV149" s="14" t="s">
        <v>84</v>
      </c>
      <c r="AW149" s="14" t="s">
        <v>4</v>
      </c>
      <c r="AX149" s="14" t="s">
        <v>82</v>
      </c>
      <c r="AY149" s="254" t="s">
        <v>183</v>
      </c>
    </row>
    <row r="150" s="2" customFormat="1" ht="24.15" customHeight="1">
      <c r="A150" s="40"/>
      <c r="B150" s="41"/>
      <c r="C150" s="215" t="s">
        <v>333</v>
      </c>
      <c r="D150" s="215" t="s">
        <v>185</v>
      </c>
      <c r="E150" s="216" t="s">
        <v>4343</v>
      </c>
      <c r="F150" s="217" t="s">
        <v>4344</v>
      </c>
      <c r="G150" s="218" t="s">
        <v>438</v>
      </c>
      <c r="H150" s="219">
        <v>10</v>
      </c>
      <c r="I150" s="220"/>
      <c r="J150" s="221">
        <f>ROUND(I150*H150,2)</f>
        <v>0</v>
      </c>
      <c r="K150" s="217" t="s">
        <v>189</v>
      </c>
      <c r="L150" s="46"/>
      <c r="M150" s="222" t="s">
        <v>19</v>
      </c>
      <c r="N150" s="223" t="s">
        <v>46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277</v>
      </c>
      <c r="AT150" s="226" t="s">
        <v>185</v>
      </c>
      <c r="AU150" s="226" t="s">
        <v>82</v>
      </c>
      <c r="AY150" s="19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277</v>
      </c>
      <c r="BM150" s="226" t="s">
        <v>4345</v>
      </c>
    </row>
    <row r="151" s="2" customFormat="1">
      <c r="A151" s="40"/>
      <c r="B151" s="41"/>
      <c r="C151" s="42"/>
      <c r="D151" s="228" t="s">
        <v>192</v>
      </c>
      <c r="E151" s="42"/>
      <c r="F151" s="229" t="s">
        <v>4346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192</v>
      </c>
      <c r="AU151" s="19" t="s">
        <v>82</v>
      </c>
    </row>
    <row r="152" s="13" customFormat="1">
      <c r="A152" s="13"/>
      <c r="B152" s="233"/>
      <c r="C152" s="234"/>
      <c r="D152" s="235" t="s">
        <v>194</v>
      </c>
      <c r="E152" s="236" t="s">
        <v>19</v>
      </c>
      <c r="F152" s="237" t="s">
        <v>4347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194</v>
      </c>
      <c r="AU152" s="243" t="s">
        <v>82</v>
      </c>
      <c r="AV152" s="13" t="s">
        <v>82</v>
      </c>
      <c r="AW152" s="13" t="s">
        <v>36</v>
      </c>
      <c r="AX152" s="13" t="s">
        <v>75</v>
      </c>
      <c r="AY152" s="243" t="s">
        <v>183</v>
      </c>
    </row>
    <row r="153" s="14" customFormat="1">
      <c r="A153" s="14"/>
      <c r="B153" s="244"/>
      <c r="C153" s="245"/>
      <c r="D153" s="235" t="s">
        <v>194</v>
      </c>
      <c r="E153" s="246" t="s">
        <v>19</v>
      </c>
      <c r="F153" s="247" t="s">
        <v>239</v>
      </c>
      <c r="G153" s="245"/>
      <c r="H153" s="248">
        <v>10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194</v>
      </c>
      <c r="AU153" s="254" t="s">
        <v>82</v>
      </c>
      <c r="AV153" s="14" t="s">
        <v>84</v>
      </c>
      <c r="AW153" s="14" t="s">
        <v>36</v>
      </c>
      <c r="AX153" s="14" t="s">
        <v>82</v>
      </c>
      <c r="AY153" s="254" t="s">
        <v>183</v>
      </c>
    </row>
    <row r="154" s="2" customFormat="1" ht="16.5" customHeight="1">
      <c r="A154" s="40"/>
      <c r="B154" s="41"/>
      <c r="C154" s="270" t="s">
        <v>384</v>
      </c>
      <c r="D154" s="270" t="s">
        <v>348</v>
      </c>
      <c r="E154" s="271" t="s">
        <v>4348</v>
      </c>
      <c r="F154" s="272" t="s">
        <v>4349</v>
      </c>
      <c r="G154" s="273" t="s">
        <v>188</v>
      </c>
      <c r="H154" s="274">
        <v>1.2</v>
      </c>
      <c r="I154" s="275"/>
      <c r="J154" s="276">
        <f>ROUND(I154*H154,2)</f>
        <v>0</v>
      </c>
      <c r="K154" s="272" t="s">
        <v>189</v>
      </c>
      <c r="L154" s="277"/>
      <c r="M154" s="278" t="s">
        <v>19</v>
      </c>
      <c r="N154" s="279" t="s">
        <v>46</v>
      </c>
      <c r="O154" s="86"/>
      <c r="P154" s="224">
        <f>O154*H154</f>
        <v>0</v>
      </c>
      <c r="Q154" s="224">
        <v>0.0079000000000000008</v>
      </c>
      <c r="R154" s="224">
        <f>Q154*H154</f>
        <v>0.0094800000000000006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370</v>
      </c>
      <c r="AT154" s="226" t="s">
        <v>348</v>
      </c>
      <c r="AU154" s="226" t="s">
        <v>82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277</v>
      </c>
      <c r="BM154" s="226" t="s">
        <v>4350</v>
      </c>
    </row>
    <row r="155" s="14" customFormat="1">
      <c r="A155" s="14"/>
      <c r="B155" s="244"/>
      <c r="C155" s="245"/>
      <c r="D155" s="235" t="s">
        <v>194</v>
      </c>
      <c r="E155" s="245"/>
      <c r="F155" s="247" t="s">
        <v>4342</v>
      </c>
      <c r="G155" s="245"/>
      <c r="H155" s="248">
        <v>1.2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194</v>
      </c>
      <c r="AU155" s="254" t="s">
        <v>82</v>
      </c>
      <c r="AV155" s="14" t="s">
        <v>84</v>
      </c>
      <c r="AW155" s="14" t="s">
        <v>4</v>
      </c>
      <c r="AX155" s="14" t="s">
        <v>82</v>
      </c>
      <c r="AY155" s="254" t="s">
        <v>183</v>
      </c>
    </row>
    <row r="156" s="2" customFormat="1" ht="24.15" customHeight="1">
      <c r="A156" s="40"/>
      <c r="B156" s="41"/>
      <c r="C156" s="215" t="s">
        <v>338</v>
      </c>
      <c r="D156" s="215" t="s">
        <v>185</v>
      </c>
      <c r="E156" s="216" t="s">
        <v>4343</v>
      </c>
      <c r="F156" s="217" t="s">
        <v>4344</v>
      </c>
      <c r="G156" s="218" t="s">
        <v>438</v>
      </c>
      <c r="H156" s="219">
        <v>20</v>
      </c>
      <c r="I156" s="220"/>
      <c r="J156" s="221">
        <f>ROUND(I156*H156,2)</f>
        <v>0</v>
      </c>
      <c r="K156" s="217" t="s">
        <v>189</v>
      </c>
      <c r="L156" s="46"/>
      <c r="M156" s="222" t="s">
        <v>19</v>
      </c>
      <c r="N156" s="223" t="s">
        <v>46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277</v>
      </c>
      <c r="AT156" s="226" t="s">
        <v>185</v>
      </c>
      <c r="AU156" s="226" t="s">
        <v>82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277</v>
      </c>
      <c r="BM156" s="226" t="s">
        <v>4351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4346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82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4352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194</v>
      </c>
      <c r="AU158" s="243" t="s">
        <v>82</v>
      </c>
      <c r="AV158" s="13" t="s">
        <v>82</v>
      </c>
      <c r="AW158" s="13" t="s">
        <v>36</v>
      </c>
      <c r="AX158" s="13" t="s">
        <v>75</v>
      </c>
      <c r="AY158" s="243" t="s">
        <v>183</v>
      </c>
    </row>
    <row r="159" s="14" customFormat="1">
      <c r="A159" s="14"/>
      <c r="B159" s="244"/>
      <c r="C159" s="245"/>
      <c r="D159" s="235" t="s">
        <v>194</v>
      </c>
      <c r="E159" s="246" t="s">
        <v>19</v>
      </c>
      <c r="F159" s="247" t="s">
        <v>4353</v>
      </c>
      <c r="G159" s="245"/>
      <c r="H159" s="248">
        <v>20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194</v>
      </c>
      <c r="AU159" s="254" t="s">
        <v>82</v>
      </c>
      <c r="AV159" s="14" t="s">
        <v>84</v>
      </c>
      <c r="AW159" s="14" t="s">
        <v>36</v>
      </c>
      <c r="AX159" s="14" t="s">
        <v>82</v>
      </c>
      <c r="AY159" s="254" t="s">
        <v>183</v>
      </c>
    </row>
    <row r="160" s="2" customFormat="1" ht="16.5" customHeight="1">
      <c r="A160" s="40"/>
      <c r="B160" s="41"/>
      <c r="C160" s="270" t="s">
        <v>7</v>
      </c>
      <c r="D160" s="270" t="s">
        <v>348</v>
      </c>
      <c r="E160" s="271" t="s">
        <v>4354</v>
      </c>
      <c r="F160" s="272" t="s">
        <v>4355</v>
      </c>
      <c r="G160" s="273" t="s">
        <v>188</v>
      </c>
      <c r="H160" s="274">
        <v>2.3999999999999999</v>
      </c>
      <c r="I160" s="275"/>
      <c r="J160" s="276">
        <f>ROUND(I160*H160,2)</f>
        <v>0</v>
      </c>
      <c r="K160" s="272" t="s">
        <v>189</v>
      </c>
      <c r="L160" s="277"/>
      <c r="M160" s="278" t="s">
        <v>19</v>
      </c>
      <c r="N160" s="279" t="s">
        <v>46</v>
      </c>
      <c r="O160" s="86"/>
      <c r="P160" s="224">
        <f>O160*H160</f>
        <v>0</v>
      </c>
      <c r="Q160" s="224">
        <v>0.0053</v>
      </c>
      <c r="R160" s="224">
        <f>Q160*H160</f>
        <v>0.01272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370</v>
      </c>
      <c r="AT160" s="226" t="s">
        <v>348</v>
      </c>
      <c r="AU160" s="226" t="s">
        <v>82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277</v>
      </c>
      <c r="BM160" s="226" t="s">
        <v>4356</v>
      </c>
    </row>
    <row r="161" s="14" customFormat="1">
      <c r="A161" s="14"/>
      <c r="B161" s="244"/>
      <c r="C161" s="245"/>
      <c r="D161" s="235" t="s">
        <v>194</v>
      </c>
      <c r="E161" s="245"/>
      <c r="F161" s="247" t="s">
        <v>4304</v>
      </c>
      <c r="G161" s="245"/>
      <c r="H161" s="248">
        <v>2.3999999999999999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194</v>
      </c>
      <c r="AU161" s="254" t="s">
        <v>82</v>
      </c>
      <c r="AV161" s="14" t="s">
        <v>84</v>
      </c>
      <c r="AW161" s="14" t="s">
        <v>4</v>
      </c>
      <c r="AX161" s="14" t="s">
        <v>82</v>
      </c>
      <c r="AY161" s="254" t="s">
        <v>183</v>
      </c>
    </row>
    <row r="162" s="2" customFormat="1" ht="16.5" customHeight="1">
      <c r="A162" s="40"/>
      <c r="B162" s="41"/>
      <c r="C162" s="215" t="s">
        <v>344</v>
      </c>
      <c r="D162" s="215" t="s">
        <v>185</v>
      </c>
      <c r="E162" s="216" t="s">
        <v>4357</v>
      </c>
      <c r="F162" s="217" t="s">
        <v>4358</v>
      </c>
      <c r="G162" s="218" t="s">
        <v>188</v>
      </c>
      <c r="H162" s="219">
        <v>3</v>
      </c>
      <c r="I162" s="220"/>
      <c r="J162" s="221">
        <f>ROUND(I162*H162,2)</f>
        <v>0</v>
      </c>
      <c r="K162" s="217" t="s">
        <v>189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82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4359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4360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82</v>
      </c>
    </row>
    <row r="164" s="13" customFormat="1">
      <c r="A164" s="13"/>
      <c r="B164" s="233"/>
      <c r="C164" s="234"/>
      <c r="D164" s="235" t="s">
        <v>194</v>
      </c>
      <c r="E164" s="236" t="s">
        <v>19</v>
      </c>
      <c r="F164" s="237" t="s">
        <v>4361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194</v>
      </c>
      <c r="AU164" s="243" t="s">
        <v>82</v>
      </c>
      <c r="AV164" s="13" t="s">
        <v>82</v>
      </c>
      <c r="AW164" s="13" t="s">
        <v>36</v>
      </c>
      <c r="AX164" s="13" t="s">
        <v>75</v>
      </c>
      <c r="AY164" s="243" t="s">
        <v>183</v>
      </c>
    </row>
    <row r="165" s="14" customFormat="1">
      <c r="A165" s="14"/>
      <c r="B165" s="244"/>
      <c r="C165" s="245"/>
      <c r="D165" s="235" t="s">
        <v>194</v>
      </c>
      <c r="E165" s="246" t="s">
        <v>19</v>
      </c>
      <c r="F165" s="247" t="s">
        <v>114</v>
      </c>
      <c r="G165" s="245"/>
      <c r="H165" s="248">
        <v>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194</v>
      </c>
      <c r="AU165" s="254" t="s">
        <v>82</v>
      </c>
      <c r="AV165" s="14" t="s">
        <v>84</v>
      </c>
      <c r="AW165" s="14" t="s">
        <v>36</v>
      </c>
      <c r="AX165" s="14" t="s">
        <v>82</v>
      </c>
      <c r="AY165" s="254" t="s">
        <v>183</v>
      </c>
    </row>
    <row r="166" s="2" customFormat="1" ht="16.5" customHeight="1">
      <c r="A166" s="40"/>
      <c r="B166" s="41"/>
      <c r="C166" s="270" t="s">
        <v>401</v>
      </c>
      <c r="D166" s="270" t="s">
        <v>348</v>
      </c>
      <c r="E166" s="271" t="s">
        <v>4362</v>
      </c>
      <c r="F166" s="272" t="s">
        <v>4363</v>
      </c>
      <c r="G166" s="273" t="s">
        <v>188</v>
      </c>
      <c r="H166" s="274">
        <v>3</v>
      </c>
      <c r="I166" s="275"/>
      <c r="J166" s="276">
        <f>ROUND(I166*H166,2)</f>
        <v>0</v>
      </c>
      <c r="K166" s="272" t="s">
        <v>189</v>
      </c>
      <c r="L166" s="277"/>
      <c r="M166" s="278" t="s">
        <v>19</v>
      </c>
      <c r="N166" s="279" t="s">
        <v>46</v>
      </c>
      <c r="O166" s="86"/>
      <c r="P166" s="224">
        <f>O166*H166</f>
        <v>0</v>
      </c>
      <c r="Q166" s="224">
        <v>0.00050000000000000001</v>
      </c>
      <c r="R166" s="224">
        <f>Q166*H166</f>
        <v>0.0015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226</v>
      </c>
      <c r="AT166" s="226" t="s">
        <v>348</v>
      </c>
      <c r="AU166" s="226" t="s">
        <v>82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4364</v>
      </c>
    </row>
    <row r="167" s="2" customFormat="1" ht="16.5" customHeight="1">
      <c r="A167" s="40"/>
      <c r="B167" s="41"/>
      <c r="C167" s="215" t="s">
        <v>351</v>
      </c>
      <c r="D167" s="215" t="s">
        <v>185</v>
      </c>
      <c r="E167" s="216" t="s">
        <v>4365</v>
      </c>
      <c r="F167" s="217" t="s">
        <v>4366</v>
      </c>
      <c r="G167" s="218" t="s">
        <v>188</v>
      </c>
      <c r="H167" s="219">
        <v>4</v>
      </c>
      <c r="I167" s="220"/>
      <c r="J167" s="221">
        <f>ROUND(I167*H167,2)</f>
        <v>0</v>
      </c>
      <c r="K167" s="217" t="s">
        <v>189</v>
      </c>
      <c r="L167" s="46"/>
      <c r="M167" s="222" t="s">
        <v>19</v>
      </c>
      <c r="N167" s="223" t="s">
        <v>46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190</v>
      </c>
      <c r="AT167" s="226" t="s">
        <v>185</v>
      </c>
      <c r="AU167" s="226" t="s">
        <v>82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190</v>
      </c>
      <c r="BM167" s="226" t="s">
        <v>4367</v>
      </c>
    </row>
    <row r="168" s="2" customFormat="1">
      <c r="A168" s="40"/>
      <c r="B168" s="41"/>
      <c r="C168" s="42"/>
      <c r="D168" s="228" t="s">
        <v>192</v>
      </c>
      <c r="E168" s="42"/>
      <c r="F168" s="229" t="s">
        <v>4368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192</v>
      </c>
      <c r="AU168" s="19" t="s">
        <v>82</v>
      </c>
    </row>
    <row r="169" s="13" customFormat="1">
      <c r="A169" s="13"/>
      <c r="B169" s="233"/>
      <c r="C169" s="234"/>
      <c r="D169" s="235" t="s">
        <v>194</v>
      </c>
      <c r="E169" s="236" t="s">
        <v>19</v>
      </c>
      <c r="F169" s="237" t="s">
        <v>4369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194</v>
      </c>
      <c r="AU169" s="243" t="s">
        <v>82</v>
      </c>
      <c r="AV169" s="13" t="s">
        <v>82</v>
      </c>
      <c r="AW169" s="13" t="s">
        <v>36</v>
      </c>
      <c r="AX169" s="13" t="s">
        <v>75</v>
      </c>
      <c r="AY169" s="243" t="s">
        <v>183</v>
      </c>
    </row>
    <row r="170" s="14" customFormat="1">
      <c r="A170" s="14"/>
      <c r="B170" s="244"/>
      <c r="C170" s="245"/>
      <c r="D170" s="235" t="s">
        <v>194</v>
      </c>
      <c r="E170" s="246" t="s">
        <v>19</v>
      </c>
      <c r="F170" s="247" t="s">
        <v>190</v>
      </c>
      <c r="G170" s="245"/>
      <c r="H170" s="248">
        <v>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194</v>
      </c>
      <c r="AU170" s="254" t="s">
        <v>82</v>
      </c>
      <c r="AV170" s="14" t="s">
        <v>84</v>
      </c>
      <c r="AW170" s="14" t="s">
        <v>36</v>
      </c>
      <c r="AX170" s="14" t="s">
        <v>82</v>
      </c>
      <c r="AY170" s="254" t="s">
        <v>183</v>
      </c>
    </row>
    <row r="171" s="2" customFormat="1" ht="16.5" customHeight="1">
      <c r="A171" s="40"/>
      <c r="B171" s="41"/>
      <c r="C171" s="270" t="s">
        <v>409</v>
      </c>
      <c r="D171" s="270" t="s">
        <v>348</v>
      </c>
      <c r="E171" s="271" t="s">
        <v>4370</v>
      </c>
      <c r="F171" s="272" t="s">
        <v>4371</v>
      </c>
      <c r="G171" s="273" t="s">
        <v>188</v>
      </c>
      <c r="H171" s="274">
        <v>4</v>
      </c>
      <c r="I171" s="275"/>
      <c r="J171" s="276">
        <f>ROUND(I171*H171,2)</f>
        <v>0</v>
      </c>
      <c r="K171" s="272" t="s">
        <v>189</v>
      </c>
      <c r="L171" s="277"/>
      <c r="M171" s="278" t="s">
        <v>19</v>
      </c>
      <c r="N171" s="279" t="s">
        <v>46</v>
      </c>
      <c r="O171" s="86"/>
      <c r="P171" s="224">
        <f>O171*H171</f>
        <v>0</v>
      </c>
      <c r="Q171" s="224">
        <v>0.00040000000000000002</v>
      </c>
      <c r="R171" s="224">
        <f>Q171*H171</f>
        <v>0.0016000000000000001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226</v>
      </c>
      <c r="AT171" s="226" t="s">
        <v>348</v>
      </c>
      <c r="AU171" s="226" t="s">
        <v>82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190</v>
      </c>
      <c r="BM171" s="226" t="s">
        <v>4372</v>
      </c>
    </row>
    <row r="172" s="2" customFormat="1" ht="16.5" customHeight="1">
      <c r="A172" s="40"/>
      <c r="B172" s="41"/>
      <c r="C172" s="215" t="s">
        <v>355</v>
      </c>
      <c r="D172" s="215" t="s">
        <v>185</v>
      </c>
      <c r="E172" s="216" t="s">
        <v>4373</v>
      </c>
      <c r="F172" s="217" t="s">
        <v>4374</v>
      </c>
      <c r="G172" s="218" t="s">
        <v>188</v>
      </c>
      <c r="H172" s="219">
        <v>2</v>
      </c>
      <c r="I172" s="220"/>
      <c r="J172" s="221">
        <f>ROUND(I172*H172,2)</f>
        <v>0</v>
      </c>
      <c r="K172" s="217" t="s">
        <v>189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82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4375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4376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82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4377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194</v>
      </c>
      <c r="AU174" s="243" t="s">
        <v>82</v>
      </c>
      <c r="AV174" s="13" t="s">
        <v>82</v>
      </c>
      <c r="AW174" s="13" t="s">
        <v>36</v>
      </c>
      <c r="AX174" s="13" t="s">
        <v>75</v>
      </c>
      <c r="AY174" s="243" t="s">
        <v>183</v>
      </c>
    </row>
    <row r="175" s="14" customFormat="1">
      <c r="A175" s="14"/>
      <c r="B175" s="244"/>
      <c r="C175" s="245"/>
      <c r="D175" s="235" t="s">
        <v>194</v>
      </c>
      <c r="E175" s="246" t="s">
        <v>19</v>
      </c>
      <c r="F175" s="247" t="s">
        <v>84</v>
      </c>
      <c r="G175" s="245"/>
      <c r="H175" s="248">
        <v>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194</v>
      </c>
      <c r="AU175" s="254" t="s">
        <v>82</v>
      </c>
      <c r="AV175" s="14" t="s">
        <v>84</v>
      </c>
      <c r="AW175" s="14" t="s">
        <v>36</v>
      </c>
      <c r="AX175" s="14" t="s">
        <v>82</v>
      </c>
      <c r="AY175" s="254" t="s">
        <v>183</v>
      </c>
    </row>
    <row r="176" s="2" customFormat="1" ht="16.5" customHeight="1">
      <c r="A176" s="40"/>
      <c r="B176" s="41"/>
      <c r="C176" s="270" t="s">
        <v>419</v>
      </c>
      <c r="D176" s="270" t="s">
        <v>348</v>
      </c>
      <c r="E176" s="271" t="s">
        <v>4378</v>
      </c>
      <c r="F176" s="272" t="s">
        <v>4379</v>
      </c>
      <c r="G176" s="273" t="s">
        <v>188</v>
      </c>
      <c r="H176" s="274">
        <v>2</v>
      </c>
      <c r="I176" s="275"/>
      <c r="J176" s="276">
        <f>ROUND(I176*H176,2)</f>
        <v>0</v>
      </c>
      <c r="K176" s="272" t="s">
        <v>189</v>
      </c>
      <c r="L176" s="277"/>
      <c r="M176" s="278" t="s">
        <v>19</v>
      </c>
      <c r="N176" s="279" t="s">
        <v>46</v>
      </c>
      <c r="O176" s="86"/>
      <c r="P176" s="224">
        <f>O176*H176</f>
        <v>0</v>
      </c>
      <c r="Q176" s="224">
        <v>0.00089999999999999998</v>
      </c>
      <c r="R176" s="224">
        <f>Q176*H176</f>
        <v>0.0018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226</v>
      </c>
      <c r="AT176" s="226" t="s">
        <v>348</v>
      </c>
      <c r="AU176" s="226" t="s">
        <v>82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190</v>
      </c>
      <c r="BM176" s="226" t="s">
        <v>4380</v>
      </c>
    </row>
    <row r="177" s="2" customFormat="1" ht="24.15" customHeight="1">
      <c r="A177" s="40"/>
      <c r="B177" s="41"/>
      <c r="C177" s="215" t="s">
        <v>361</v>
      </c>
      <c r="D177" s="215" t="s">
        <v>185</v>
      </c>
      <c r="E177" s="216" t="s">
        <v>4381</v>
      </c>
      <c r="F177" s="217" t="s">
        <v>4382</v>
      </c>
      <c r="G177" s="218" t="s">
        <v>438</v>
      </c>
      <c r="H177" s="219">
        <v>9</v>
      </c>
      <c r="I177" s="220"/>
      <c r="J177" s="221">
        <f>ROUND(I177*H177,2)</f>
        <v>0</v>
      </c>
      <c r="K177" s="217" t="s">
        <v>189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0.0052199999999999998</v>
      </c>
      <c r="R177" s="224">
        <f>Q177*H177</f>
        <v>0.046980000000000001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190</v>
      </c>
      <c r="AT177" s="226" t="s">
        <v>185</v>
      </c>
      <c r="AU177" s="226" t="s">
        <v>82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190</v>
      </c>
      <c r="BM177" s="226" t="s">
        <v>4383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4384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82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4385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194</v>
      </c>
      <c r="AU179" s="243" t="s">
        <v>82</v>
      </c>
      <c r="AV179" s="13" t="s">
        <v>82</v>
      </c>
      <c r="AW179" s="13" t="s">
        <v>36</v>
      </c>
      <c r="AX179" s="13" t="s">
        <v>75</v>
      </c>
      <c r="AY179" s="243" t="s">
        <v>183</v>
      </c>
    </row>
    <row r="180" s="14" customFormat="1">
      <c r="A180" s="14"/>
      <c r="B180" s="244"/>
      <c r="C180" s="245"/>
      <c r="D180" s="235" t="s">
        <v>194</v>
      </c>
      <c r="E180" s="246" t="s">
        <v>19</v>
      </c>
      <c r="F180" s="247" t="s">
        <v>224</v>
      </c>
      <c r="G180" s="245"/>
      <c r="H180" s="248">
        <v>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194</v>
      </c>
      <c r="AU180" s="254" t="s">
        <v>82</v>
      </c>
      <c r="AV180" s="14" t="s">
        <v>84</v>
      </c>
      <c r="AW180" s="14" t="s">
        <v>36</v>
      </c>
      <c r="AX180" s="14" t="s">
        <v>82</v>
      </c>
      <c r="AY180" s="254" t="s">
        <v>183</v>
      </c>
    </row>
    <row r="181" s="2" customFormat="1" ht="24.15" customHeight="1">
      <c r="A181" s="40"/>
      <c r="B181" s="41"/>
      <c r="C181" s="215" t="s">
        <v>430</v>
      </c>
      <c r="D181" s="215" t="s">
        <v>185</v>
      </c>
      <c r="E181" s="216" t="s">
        <v>4386</v>
      </c>
      <c r="F181" s="217" t="s">
        <v>4387</v>
      </c>
      <c r="G181" s="218" t="s">
        <v>438</v>
      </c>
      <c r="H181" s="219">
        <v>20</v>
      </c>
      <c r="I181" s="220"/>
      <c r="J181" s="221">
        <f>ROUND(I181*H181,2)</f>
        <v>0</v>
      </c>
      <c r="K181" s="217" t="s">
        <v>189</v>
      </c>
      <c r="L181" s="46"/>
      <c r="M181" s="222" t="s">
        <v>19</v>
      </c>
      <c r="N181" s="223" t="s">
        <v>46</v>
      </c>
      <c r="O181" s="86"/>
      <c r="P181" s="224">
        <f>O181*H181</f>
        <v>0</v>
      </c>
      <c r="Q181" s="224">
        <v>0.0034399999999999999</v>
      </c>
      <c r="R181" s="224">
        <f>Q181*H181</f>
        <v>0.0688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190</v>
      </c>
      <c r="AT181" s="226" t="s">
        <v>185</v>
      </c>
      <c r="AU181" s="226" t="s">
        <v>82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4388</v>
      </c>
    </row>
    <row r="182" s="2" customFormat="1">
      <c r="A182" s="40"/>
      <c r="B182" s="41"/>
      <c r="C182" s="42"/>
      <c r="D182" s="228" t="s">
        <v>192</v>
      </c>
      <c r="E182" s="42"/>
      <c r="F182" s="229" t="s">
        <v>4389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82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4390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194</v>
      </c>
      <c r="AU183" s="243" t="s">
        <v>82</v>
      </c>
      <c r="AV183" s="13" t="s">
        <v>82</v>
      </c>
      <c r="AW183" s="13" t="s">
        <v>36</v>
      </c>
      <c r="AX183" s="13" t="s">
        <v>75</v>
      </c>
      <c r="AY183" s="243" t="s">
        <v>183</v>
      </c>
    </row>
    <row r="184" s="14" customFormat="1">
      <c r="A184" s="14"/>
      <c r="B184" s="244"/>
      <c r="C184" s="245"/>
      <c r="D184" s="235" t="s">
        <v>194</v>
      </c>
      <c r="E184" s="246" t="s">
        <v>19</v>
      </c>
      <c r="F184" s="247" t="s">
        <v>338</v>
      </c>
      <c r="G184" s="245"/>
      <c r="H184" s="248">
        <v>20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194</v>
      </c>
      <c r="AU184" s="254" t="s">
        <v>82</v>
      </c>
      <c r="AV184" s="14" t="s">
        <v>84</v>
      </c>
      <c r="AW184" s="14" t="s">
        <v>36</v>
      </c>
      <c r="AX184" s="14" t="s">
        <v>82</v>
      </c>
      <c r="AY184" s="254" t="s">
        <v>183</v>
      </c>
    </row>
    <row r="185" s="12" customFormat="1" ht="25.92" customHeight="1">
      <c r="A185" s="12"/>
      <c r="B185" s="199"/>
      <c r="C185" s="200"/>
      <c r="D185" s="201" t="s">
        <v>74</v>
      </c>
      <c r="E185" s="202" t="s">
        <v>114</v>
      </c>
      <c r="F185" s="202" t="s">
        <v>4391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SUM(P186:P193)</f>
        <v>0</v>
      </c>
      <c r="Q185" s="207"/>
      <c r="R185" s="208">
        <f>SUM(R186:R193)</f>
        <v>6.0656160000000003</v>
      </c>
      <c r="S185" s="207"/>
      <c r="T185" s="209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82</v>
      </c>
      <c r="AT185" s="211" t="s">
        <v>74</v>
      </c>
      <c r="AU185" s="211" t="s">
        <v>75</v>
      </c>
      <c r="AY185" s="210" t="s">
        <v>183</v>
      </c>
      <c r="BK185" s="212">
        <f>SUM(BK186:BK193)</f>
        <v>0</v>
      </c>
    </row>
    <row r="186" s="2" customFormat="1" ht="16.5" customHeight="1">
      <c r="A186" s="40"/>
      <c r="B186" s="41"/>
      <c r="C186" s="215" t="s">
        <v>365</v>
      </c>
      <c r="D186" s="215" t="s">
        <v>185</v>
      </c>
      <c r="E186" s="216" t="s">
        <v>4392</v>
      </c>
      <c r="F186" s="217" t="s">
        <v>4393</v>
      </c>
      <c r="G186" s="218" t="s">
        <v>4281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46</v>
      </c>
      <c r="O186" s="86"/>
      <c r="P186" s="224">
        <f>O186*H186</f>
        <v>0</v>
      </c>
      <c r="Q186" s="224">
        <v>4.2000000000000002</v>
      </c>
      <c r="R186" s="224">
        <f>Q186*H186</f>
        <v>4.2000000000000002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190</v>
      </c>
      <c r="AT186" s="226" t="s">
        <v>185</v>
      </c>
      <c r="AU186" s="226" t="s">
        <v>82</v>
      </c>
      <c r="AY186" s="19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190</v>
      </c>
      <c r="BM186" s="226" t="s">
        <v>391</v>
      </c>
    </row>
    <row r="187" s="2" customFormat="1" ht="16.5" customHeight="1">
      <c r="A187" s="40"/>
      <c r="B187" s="41"/>
      <c r="C187" s="215" t="s">
        <v>443</v>
      </c>
      <c r="D187" s="215" t="s">
        <v>185</v>
      </c>
      <c r="E187" s="216" t="s">
        <v>4394</v>
      </c>
      <c r="F187" s="217" t="s">
        <v>4395</v>
      </c>
      <c r="G187" s="218" t="s">
        <v>4281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1.8</v>
      </c>
      <c r="R187" s="224">
        <f>Q187*H187</f>
        <v>1.8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190</v>
      </c>
      <c r="AT187" s="226" t="s">
        <v>185</v>
      </c>
      <c r="AU187" s="226" t="s">
        <v>82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439</v>
      </c>
    </row>
    <row r="188" s="2" customFormat="1" ht="24.15" customHeight="1">
      <c r="A188" s="40"/>
      <c r="B188" s="41"/>
      <c r="C188" s="215" t="s">
        <v>370</v>
      </c>
      <c r="D188" s="215" t="s">
        <v>185</v>
      </c>
      <c r="E188" s="216" t="s">
        <v>4396</v>
      </c>
      <c r="F188" s="217" t="s">
        <v>4397</v>
      </c>
      <c r="G188" s="218" t="s">
        <v>438</v>
      </c>
      <c r="H188" s="219">
        <v>4</v>
      </c>
      <c r="I188" s="220"/>
      <c r="J188" s="221">
        <f>ROUND(I188*H188,2)</f>
        <v>0</v>
      </c>
      <c r="K188" s="217" t="s">
        <v>189</v>
      </c>
      <c r="L188" s="46"/>
      <c r="M188" s="222" t="s">
        <v>19</v>
      </c>
      <c r="N188" s="223" t="s">
        <v>46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190</v>
      </c>
      <c r="AT188" s="226" t="s">
        <v>185</v>
      </c>
      <c r="AU188" s="226" t="s">
        <v>82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190</v>
      </c>
      <c r="BM188" s="226" t="s">
        <v>4398</v>
      </c>
    </row>
    <row r="189" s="2" customFormat="1">
      <c r="A189" s="40"/>
      <c r="B189" s="41"/>
      <c r="C189" s="42"/>
      <c r="D189" s="228" t="s">
        <v>192</v>
      </c>
      <c r="E189" s="42"/>
      <c r="F189" s="229" t="s">
        <v>4399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192</v>
      </c>
      <c r="AU189" s="19" t="s">
        <v>82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4400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194</v>
      </c>
      <c r="AU190" s="243" t="s">
        <v>82</v>
      </c>
      <c r="AV190" s="13" t="s">
        <v>82</v>
      </c>
      <c r="AW190" s="13" t="s">
        <v>36</v>
      </c>
      <c r="AX190" s="13" t="s">
        <v>75</v>
      </c>
      <c r="AY190" s="243" t="s">
        <v>183</v>
      </c>
    </row>
    <row r="191" s="14" customFormat="1">
      <c r="A191" s="14"/>
      <c r="B191" s="244"/>
      <c r="C191" s="245"/>
      <c r="D191" s="235" t="s">
        <v>194</v>
      </c>
      <c r="E191" s="246" t="s">
        <v>19</v>
      </c>
      <c r="F191" s="247" t="s">
        <v>190</v>
      </c>
      <c r="G191" s="245"/>
      <c r="H191" s="248">
        <v>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194</v>
      </c>
      <c r="AU191" s="254" t="s">
        <v>82</v>
      </c>
      <c r="AV191" s="14" t="s">
        <v>84</v>
      </c>
      <c r="AW191" s="14" t="s">
        <v>36</v>
      </c>
      <c r="AX191" s="14" t="s">
        <v>82</v>
      </c>
      <c r="AY191" s="254" t="s">
        <v>183</v>
      </c>
    </row>
    <row r="192" s="2" customFormat="1" ht="16.5" customHeight="1">
      <c r="A192" s="40"/>
      <c r="B192" s="41"/>
      <c r="C192" s="270" t="s">
        <v>456</v>
      </c>
      <c r="D192" s="270" t="s">
        <v>348</v>
      </c>
      <c r="E192" s="271" t="s">
        <v>4401</v>
      </c>
      <c r="F192" s="272" t="s">
        <v>4402</v>
      </c>
      <c r="G192" s="273" t="s">
        <v>438</v>
      </c>
      <c r="H192" s="274">
        <v>4.7999999999999998</v>
      </c>
      <c r="I192" s="275"/>
      <c r="J192" s="276">
        <f>ROUND(I192*H192,2)</f>
        <v>0</v>
      </c>
      <c r="K192" s="272" t="s">
        <v>189</v>
      </c>
      <c r="L192" s="277"/>
      <c r="M192" s="278" t="s">
        <v>19</v>
      </c>
      <c r="N192" s="279" t="s">
        <v>46</v>
      </c>
      <c r="O192" s="86"/>
      <c r="P192" s="224">
        <f>O192*H192</f>
        <v>0</v>
      </c>
      <c r="Q192" s="224">
        <v>0.01367</v>
      </c>
      <c r="R192" s="224">
        <f>Q192*H192</f>
        <v>0.065615999999999994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226</v>
      </c>
      <c r="AT192" s="226" t="s">
        <v>348</v>
      </c>
      <c r="AU192" s="226" t="s">
        <v>82</v>
      </c>
      <c r="AY192" s="19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190</v>
      </c>
      <c r="BM192" s="226" t="s">
        <v>4403</v>
      </c>
    </row>
    <row r="193" s="14" customFormat="1">
      <c r="A193" s="14"/>
      <c r="B193" s="244"/>
      <c r="C193" s="245"/>
      <c r="D193" s="235" t="s">
        <v>194</v>
      </c>
      <c r="E193" s="245"/>
      <c r="F193" s="247" t="s">
        <v>4404</v>
      </c>
      <c r="G193" s="245"/>
      <c r="H193" s="248">
        <v>4.7999999999999998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194</v>
      </c>
      <c r="AU193" s="254" t="s">
        <v>82</v>
      </c>
      <c r="AV193" s="14" t="s">
        <v>84</v>
      </c>
      <c r="AW193" s="14" t="s">
        <v>4</v>
      </c>
      <c r="AX193" s="14" t="s">
        <v>82</v>
      </c>
      <c r="AY193" s="254" t="s">
        <v>183</v>
      </c>
    </row>
    <row r="194" s="12" customFormat="1" ht="25.92" customHeight="1">
      <c r="A194" s="12"/>
      <c r="B194" s="199"/>
      <c r="C194" s="200"/>
      <c r="D194" s="201" t="s">
        <v>74</v>
      </c>
      <c r="E194" s="202" t="s">
        <v>190</v>
      </c>
      <c r="F194" s="202" t="s">
        <v>4405</v>
      </c>
      <c r="G194" s="200"/>
      <c r="H194" s="200"/>
      <c r="I194" s="203"/>
      <c r="J194" s="204">
        <f>BK194</f>
        <v>0</v>
      </c>
      <c r="K194" s="200"/>
      <c r="L194" s="205"/>
      <c r="M194" s="206"/>
      <c r="N194" s="207"/>
      <c r="O194" s="207"/>
      <c r="P194" s="208">
        <f>SUM(P195:P226)</f>
        <v>0</v>
      </c>
      <c r="Q194" s="207"/>
      <c r="R194" s="208">
        <f>SUM(R195:R226)</f>
        <v>91.732209999999995</v>
      </c>
      <c r="S194" s="207"/>
      <c r="T194" s="209">
        <f>SUM(T195:T226)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82</v>
      </c>
      <c r="AT194" s="211" t="s">
        <v>74</v>
      </c>
      <c r="AU194" s="211" t="s">
        <v>75</v>
      </c>
      <c r="AY194" s="210" t="s">
        <v>183</v>
      </c>
      <c r="BK194" s="212">
        <f>SUM(BK195:BK226)</f>
        <v>0</v>
      </c>
    </row>
    <row r="195" s="2" customFormat="1" ht="21.75" customHeight="1">
      <c r="A195" s="40"/>
      <c r="B195" s="41"/>
      <c r="C195" s="215" t="s">
        <v>376</v>
      </c>
      <c r="D195" s="215" t="s">
        <v>185</v>
      </c>
      <c r="E195" s="216" t="s">
        <v>4306</v>
      </c>
      <c r="F195" s="217" t="s">
        <v>4307</v>
      </c>
      <c r="G195" s="218" t="s">
        <v>188</v>
      </c>
      <c r="H195" s="219">
        <v>1</v>
      </c>
      <c r="I195" s="220"/>
      <c r="J195" s="221">
        <f>ROUND(I195*H195,2)</f>
        <v>0</v>
      </c>
      <c r="K195" s="217" t="s">
        <v>189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190</v>
      </c>
      <c r="AT195" s="226" t="s">
        <v>185</v>
      </c>
      <c r="AU195" s="226" t="s">
        <v>82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4406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4309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82</v>
      </c>
    </row>
    <row r="197" s="13" customFormat="1">
      <c r="A197" s="13"/>
      <c r="B197" s="233"/>
      <c r="C197" s="234"/>
      <c r="D197" s="235" t="s">
        <v>194</v>
      </c>
      <c r="E197" s="236" t="s">
        <v>19</v>
      </c>
      <c r="F197" s="237" t="s">
        <v>4407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194</v>
      </c>
      <c r="AU197" s="243" t="s">
        <v>82</v>
      </c>
      <c r="AV197" s="13" t="s">
        <v>82</v>
      </c>
      <c r="AW197" s="13" t="s">
        <v>36</v>
      </c>
      <c r="AX197" s="13" t="s">
        <v>75</v>
      </c>
      <c r="AY197" s="243" t="s">
        <v>183</v>
      </c>
    </row>
    <row r="198" s="14" customFormat="1">
      <c r="A198" s="14"/>
      <c r="B198" s="244"/>
      <c r="C198" s="245"/>
      <c r="D198" s="235" t="s">
        <v>194</v>
      </c>
      <c r="E198" s="246" t="s">
        <v>19</v>
      </c>
      <c r="F198" s="247" t="s">
        <v>82</v>
      </c>
      <c r="G198" s="245"/>
      <c r="H198" s="248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194</v>
      </c>
      <c r="AU198" s="254" t="s">
        <v>82</v>
      </c>
      <c r="AV198" s="14" t="s">
        <v>84</v>
      </c>
      <c r="AW198" s="14" t="s">
        <v>36</v>
      </c>
      <c r="AX198" s="14" t="s">
        <v>82</v>
      </c>
      <c r="AY198" s="254" t="s">
        <v>183</v>
      </c>
    </row>
    <row r="199" s="2" customFormat="1" ht="16.5" customHeight="1">
      <c r="A199" s="40"/>
      <c r="B199" s="41"/>
      <c r="C199" s="270" t="s">
        <v>468</v>
      </c>
      <c r="D199" s="270" t="s">
        <v>348</v>
      </c>
      <c r="E199" s="271" t="s">
        <v>4311</v>
      </c>
      <c r="F199" s="272" t="s">
        <v>4312</v>
      </c>
      <c r="G199" s="273" t="s">
        <v>188</v>
      </c>
      <c r="H199" s="274">
        <v>1</v>
      </c>
      <c r="I199" s="275"/>
      <c r="J199" s="276">
        <f>ROUND(I199*H199,2)</f>
        <v>0</v>
      </c>
      <c r="K199" s="272" t="s">
        <v>189</v>
      </c>
      <c r="L199" s="277"/>
      <c r="M199" s="278" t="s">
        <v>19</v>
      </c>
      <c r="N199" s="279" t="s">
        <v>46</v>
      </c>
      <c r="O199" s="86"/>
      <c r="P199" s="224">
        <f>O199*H199</f>
        <v>0</v>
      </c>
      <c r="Q199" s="224">
        <v>0.0050000000000000001</v>
      </c>
      <c r="R199" s="224">
        <f>Q199*H199</f>
        <v>0.0050000000000000001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226</v>
      </c>
      <c r="AT199" s="226" t="s">
        <v>348</v>
      </c>
      <c r="AU199" s="226" t="s">
        <v>82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4408</v>
      </c>
    </row>
    <row r="200" s="2" customFormat="1">
      <c r="A200" s="40"/>
      <c r="B200" s="41"/>
      <c r="C200" s="42"/>
      <c r="D200" s="235" t="s">
        <v>274</v>
      </c>
      <c r="E200" s="42"/>
      <c r="F200" s="255" t="s">
        <v>4409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274</v>
      </c>
      <c r="AU200" s="19" t="s">
        <v>82</v>
      </c>
    </row>
    <row r="201" s="2" customFormat="1" ht="16.5" customHeight="1">
      <c r="A201" s="40"/>
      <c r="B201" s="41"/>
      <c r="C201" s="215" t="s">
        <v>381</v>
      </c>
      <c r="D201" s="215" t="s">
        <v>185</v>
      </c>
      <c r="E201" s="216" t="s">
        <v>4410</v>
      </c>
      <c r="F201" s="217" t="s">
        <v>4411</v>
      </c>
      <c r="G201" s="218" t="s">
        <v>4281</v>
      </c>
      <c r="H201" s="219">
        <v>2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46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190</v>
      </c>
      <c r="AT201" s="226" t="s">
        <v>185</v>
      </c>
      <c r="AU201" s="226" t="s">
        <v>82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459</v>
      </c>
    </row>
    <row r="202" s="2" customFormat="1" ht="16.5" customHeight="1">
      <c r="A202" s="40"/>
      <c r="B202" s="41"/>
      <c r="C202" s="215" t="s">
        <v>478</v>
      </c>
      <c r="D202" s="215" t="s">
        <v>185</v>
      </c>
      <c r="E202" s="216" t="s">
        <v>4412</v>
      </c>
      <c r="F202" s="217" t="s">
        <v>4413</v>
      </c>
      <c r="G202" s="218" t="s">
        <v>4281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46</v>
      </c>
      <c r="O202" s="86"/>
      <c r="P202" s="224">
        <f>O202*H202</f>
        <v>0</v>
      </c>
      <c r="Q202" s="224">
        <v>90</v>
      </c>
      <c r="R202" s="224">
        <f>Q202*H202</f>
        <v>90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190</v>
      </c>
      <c r="AT202" s="226" t="s">
        <v>185</v>
      </c>
      <c r="AU202" s="226" t="s">
        <v>82</v>
      </c>
      <c r="AY202" s="19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190</v>
      </c>
      <c r="BM202" s="226" t="s">
        <v>464</v>
      </c>
    </row>
    <row r="203" s="2" customFormat="1" ht="24.15" customHeight="1">
      <c r="A203" s="40"/>
      <c r="B203" s="41"/>
      <c r="C203" s="215" t="s">
        <v>387</v>
      </c>
      <c r="D203" s="215" t="s">
        <v>185</v>
      </c>
      <c r="E203" s="216" t="s">
        <v>4414</v>
      </c>
      <c r="F203" s="217" t="s">
        <v>4415</v>
      </c>
      <c r="G203" s="218" t="s">
        <v>188</v>
      </c>
      <c r="H203" s="219">
        <v>1</v>
      </c>
      <c r="I203" s="220"/>
      <c r="J203" s="221">
        <f>ROUND(I203*H203,2)</f>
        <v>0</v>
      </c>
      <c r="K203" s="217" t="s">
        <v>189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190</v>
      </c>
      <c r="AT203" s="226" t="s">
        <v>185</v>
      </c>
      <c r="AU203" s="226" t="s">
        <v>82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190</v>
      </c>
      <c r="BM203" s="226" t="s">
        <v>4416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4417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82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4418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194</v>
      </c>
      <c r="AU205" s="243" t="s">
        <v>82</v>
      </c>
      <c r="AV205" s="13" t="s">
        <v>82</v>
      </c>
      <c r="AW205" s="13" t="s">
        <v>36</v>
      </c>
      <c r="AX205" s="13" t="s">
        <v>75</v>
      </c>
      <c r="AY205" s="243" t="s">
        <v>183</v>
      </c>
    </row>
    <row r="206" s="14" customFormat="1">
      <c r="A206" s="14"/>
      <c r="B206" s="244"/>
      <c r="C206" s="245"/>
      <c r="D206" s="235" t="s">
        <v>194</v>
      </c>
      <c r="E206" s="246" t="s">
        <v>19</v>
      </c>
      <c r="F206" s="247" t="s">
        <v>82</v>
      </c>
      <c r="G206" s="245"/>
      <c r="H206" s="248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194</v>
      </c>
      <c r="AU206" s="254" t="s">
        <v>82</v>
      </c>
      <c r="AV206" s="14" t="s">
        <v>84</v>
      </c>
      <c r="AW206" s="14" t="s">
        <v>36</v>
      </c>
      <c r="AX206" s="14" t="s">
        <v>82</v>
      </c>
      <c r="AY206" s="254" t="s">
        <v>183</v>
      </c>
    </row>
    <row r="207" s="2" customFormat="1" ht="16.5" customHeight="1">
      <c r="A207" s="40"/>
      <c r="B207" s="41"/>
      <c r="C207" s="270" t="s">
        <v>489</v>
      </c>
      <c r="D207" s="270" t="s">
        <v>348</v>
      </c>
      <c r="E207" s="271" t="s">
        <v>4419</v>
      </c>
      <c r="F207" s="272" t="s">
        <v>4420</v>
      </c>
      <c r="G207" s="273" t="s">
        <v>188</v>
      </c>
      <c r="H207" s="274">
        <v>1</v>
      </c>
      <c r="I207" s="275"/>
      <c r="J207" s="276">
        <f>ROUND(I207*H207,2)</f>
        <v>0</v>
      </c>
      <c r="K207" s="272" t="s">
        <v>189</v>
      </c>
      <c r="L207" s="277"/>
      <c r="M207" s="278" t="s">
        <v>19</v>
      </c>
      <c r="N207" s="279" t="s">
        <v>46</v>
      </c>
      <c r="O207" s="86"/>
      <c r="P207" s="224">
        <f>O207*H207</f>
        <v>0</v>
      </c>
      <c r="Q207" s="224">
        <v>0.0030999999999999999</v>
      </c>
      <c r="R207" s="224">
        <f>Q207*H207</f>
        <v>0.0030999999999999999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226</v>
      </c>
      <c r="AT207" s="226" t="s">
        <v>348</v>
      </c>
      <c r="AU207" s="226" t="s">
        <v>82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4421</v>
      </c>
    </row>
    <row r="208" s="2" customFormat="1" ht="24.15" customHeight="1">
      <c r="A208" s="40"/>
      <c r="B208" s="41"/>
      <c r="C208" s="215" t="s">
        <v>391</v>
      </c>
      <c r="D208" s="215" t="s">
        <v>185</v>
      </c>
      <c r="E208" s="216" t="s">
        <v>4422</v>
      </c>
      <c r="F208" s="217" t="s">
        <v>4423</v>
      </c>
      <c r="G208" s="218" t="s">
        <v>188</v>
      </c>
      <c r="H208" s="219">
        <v>1</v>
      </c>
      <c r="I208" s="220"/>
      <c r="J208" s="221">
        <f>ROUND(I208*H208,2)</f>
        <v>0</v>
      </c>
      <c r="K208" s="217" t="s">
        <v>189</v>
      </c>
      <c r="L208" s="46"/>
      <c r="M208" s="222" t="s">
        <v>19</v>
      </c>
      <c r="N208" s="223" t="s">
        <v>46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190</v>
      </c>
      <c r="AT208" s="226" t="s">
        <v>185</v>
      </c>
      <c r="AU208" s="226" t="s">
        <v>82</v>
      </c>
      <c r="AY208" s="19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190</v>
      </c>
      <c r="BM208" s="226" t="s">
        <v>4424</v>
      </c>
    </row>
    <row r="209" s="2" customFormat="1">
      <c r="A209" s="40"/>
      <c r="B209" s="41"/>
      <c r="C209" s="42"/>
      <c r="D209" s="228" t="s">
        <v>192</v>
      </c>
      <c r="E209" s="42"/>
      <c r="F209" s="229" t="s">
        <v>4425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192</v>
      </c>
      <c r="AU209" s="19" t="s">
        <v>82</v>
      </c>
    </row>
    <row r="210" s="13" customFormat="1">
      <c r="A210" s="13"/>
      <c r="B210" s="233"/>
      <c r="C210" s="234"/>
      <c r="D210" s="235" t="s">
        <v>194</v>
      </c>
      <c r="E210" s="236" t="s">
        <v>19</v>
      </c>
      <c r="F210" s="237" t="s">
        <v>4426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194</v>
      </c>
      <c r="AU210" s="243" t="s">
        <v>82</v>
      </c>
      <c r="AV210" s="13" t="s">
        <v>82</v>
      </c>
      <c r="AW210" s="13" t="s">
        <v>36</v>
      </c>
      <c r="AX210" s="13" t="s">
        <v>75</v>
      </c>
      <c r="AY210" s="243" t="s">
        <v>183</v>
      </c>
    </row>
    <row r="211" s="14" customFormat="1">
      <c r="A211" s="14"/>
      <c r="B211" s="244"/>
      <c r="C211" s="245"/>
      <c r="D211" s="235" t="s">
        <v>194</v>
      </c>
      <c r="E211" s="246" t="s">
        <v>19</v>
      </c>
      <c r="F211" s="247" t="s">
        <v>82</v>
      </c>
      <c r="G211" s="245"/>
      <c r="H211" s="248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194</v>
      </c>
      <c r="AU211" s="254" t="s">
        <v>82</v>
      </c>
      <c r="AV211" s="14" t="s">
        <v>84</v>
      </c>
      <c r="AW211" s="14" t="s">
        <v>36</v>
      </c>
      <c r="AX211" s="14" t="s">
        <v>82</v>
      </c>
      <c r="AY211" s="254" t="s">
        <v>183</v>
      </c>
    </row>
    <row r="212" s="2" customFormat="1" ht="16.5" customHeight="1">
      <c r="A212" s="40"/>
      <c r="B212" s="41"/>
      <c r="C212" s="270" t="s">
        <v>498</v>
      </c>
      <c r="D212" s="270" t="s">
        <v>348</v>
      </c>
      <c r="E212" s="271" t="s">
        <v>4427</v>
      </c>
      <c r="F212" s="272" t="s">
        <v>4428</v>
      </c>
      <c r="G212" s="273" t="s">
        <v>188</v>
      </c>
      <c r="H212" s="274">
        <v>1</v>
      </c>
      <c r="I212" s="275"/>
      <c r="J212" s="276">
        <f>ROUND(I212*H212,2)</f>
        <v>0</v>
      </c>
      <c r="K212" s="272" t="s">
        <v>189</v>
      </c>
      <c r="L212" s="277"/>
      <c r="M212" s="278" t="s">
        <v>19</v>
      </c>
      <c r="N212" s="279" t="s">
        <v>46</v>
      </c>
      <c r="O212" s="86"/>
      <c r="P212" s="224">
        <f>O212*H212</f>
        <v>0</v>
      </c>
      <c r="Q212" s="224">
        <v>0.0016000000000000001</v>
      </c>
      <c r="R212" s="224">
        <f>Q212*H212</f>
        <v>0.0016000000000000001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226</v>
      </c>
      <c r="AT212" s="226" t="s">
        <v>348</v>
      </c>
      <c r="AU212" s="226" t="s">
        <v>82</v>
      </c>
      <c r="AY212" s="19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190</v>
      </c>
      <c r="BM212" s="226" t="s">
        <v>4429</v>
      </c>
    </row>
    <row r="213" s="2" customFormat="1" ht="16.5" customHeight="1">
      <c r="A213" s="40"/>
      <c r="B213" s="41"/>
      <c r="C213" s="215" t="s">
        <v>439</v>
      </c>
      <c r="D213" s="215" t="s">
        <v>185</v>
      </c>
      <c r="E213" s="216" t="s">
        <v>4430</v>
      </c>
      <c r="F213" s="217" t="s">
        <v>4431</v>
      </c>
      <c r="G213" s="218" t="s">
        <v>188</v>
      </c>
      <c r="H213" s="219">
        <v>1</v>
      </c>
      <c r="I213" s="220"/>
      <c r="J213" s="221">
        <f>ROUND(I213*H213,2)</f>
        <v>0</v>
      </c>
      <c r="K213" s="217" t="s">
        <v>189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190</v>
      </c>
      <c r="AT213" s="226" t="s">
        <v>185</v>
      </c>
      <c r="AU213" s="226" t="s">
        <v>82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190</v>
      </c>
      <c r="BM213" s="226" t="s">
        <v>4432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4433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82</v>
      </c>
    </row>
    <row r="215" s="13" customFormat="1">
      <c r="A215" s="13"/>
      <c r="B215" s="233"/>
      <c r="C215" s="234"/>
      <c r="D215" s="235" t="s">
        <v>194</v>
      </c>
      <c r="E215" s="236" t="s">
        <v>19</v>
      </c>
      <c r="F215" s="237" t="s">
        <v>4434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194</v>
      </c>
      <c r="AU215" s="243" t="s">
        <v>82</v>
      </c>
      <c r="AV215" s="13" t="s">
        <v>82</v>
      </c>
      <c r="AW215" s="13" t="s">
        <v>36</v>
      </c>
      <c r="AX215" s="13" t="s">
        <v>75</v>
      </c>
      <c r="AY215" s="243" t="s">
        <v>183</v>
      </c>
    </row>
    <row r="216" s="14" customFormat="1">
      <c r="A216" s="14"/>
      <c r="B216" s="244"/>
      <c r="C216" s="245"/>
      <c r="D216" s="235" t="s">
        <v>194</v>
      </c>
      <c r="E216" s="246" t="s">
        <v>19</v>
      </c>
      <c r="F216" s="247" t="s">
        <v>82</v>
      </c>
      <c r="G216" s="245"/>
      <c r="H216" s="248">
        <v>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194</v>
      </c>
      <c r="AU216" s="254" t="s">
        <v>82</v>
      </c>
      <c r="AV216" s="14" t="s">
        <v>84</v>
      </c>
      <c r="AW216" s="14" t="s">
        <v>36</v>
      </c>
      <c r="AX216" s="14" t="s">
        <v>82</v>
      </c>
      <c r="AY216" s="254" t="s">
        <v>183</v>
      </c>
    </row>
    <row r="217" s="2" customFormat="1" ht="16.5" customHeight="1">
      <c r="A217" s="40"/>
      <c r="B217" s="41"/>
      <c r="C217" s="270" t="s">
        <v>508</v>
      </c>
      <c r="D217" s="270" t="s">
        <v>348</v>
      </c>
      <c r="E217" s="271" t="s">
        <v>4435</v>
      </c>
      <c r="F217" s="272" t="s">
        <v>4436</v>
      </c>
      <c r="G217" s="273" t="s">
        <v>188</v>
      </c>
      <c r="H217" s="274">
        <v>1</v>
      </c>
      <c r="I217" s="275"/>
      <c r="J217" s="276">
        <f>ROUND(I217*H217,2)</f>
        <v>0</v>
      </c>
      <c r="K217" s="272" t="s">
        <v>189</v>
      </c>
      <c r="L217" s="277"/>
      <c r="M217" s="278" t="s">
        <v>19</v>
      </c>
      <c r="N217" s="279" t="s">
        <v>46</v>
      </c>
      <c r="O217" s="86"/>
      <c r="P217" s="224">
        <f>O217*H217</f>
        <v>0</v>
      </c>
      <c r="Q217" s="224">
        <v>0.0038999999999999998</v>
      </c>
      <c r="R217" s="224">
        <f>Q217*H217</f>
        <v>0.0038999999999999998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226</v>
      </c>
      <c r="AT217" s="226" t="s">
        <v>348</v>
      </c>
      <c r="AU217" s="226" t="s">
        <v>82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190</v>
      </c>
      <c r="BM217" s="226" t="s">
        <v>4437</v>
      </c>
    </row>
    <row r="218" s="2" customFormat="1" ht="16.5" customHeight="1">
      <c r="A218" s="40"/>
      <c r="B218" s="41"/>
      <c r="C218" s="215" t="s">
        <v>446</v>
      </c>
      <c r="D218" s="215" t="s">
        <v>185</v>
      </c>
      <c r="E218" s="216" t="s">
        <v>4438</v>
      </c>
      <c r="F218" s="217" t="s">
        <v>4439</v>
      </c>
      <c r="G218" s="218" t="s">
        <v>4281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46</v>
      </c>
      <c r="O218" s="86"/>
      <c r="P218" s="224">
        <f>O218*H218</f>
        <v>0</v>
      </c>
      <c r="Q218" s="224">
        <v>1.7</v>
      </c>
      <c r="R218" s="224">
        <f>Q218*H218</f>
        <v>1.7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190</v>
      </c>
      <c r="AT218" s="226" t="s">
        <v>185</v>
      </c>
      <c r="AU218" s="226" t="s">
        <v>82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190</v>
      </c>
      <c r="BM218" s="226" t="s">
        <v>486</v>
      </c>
    </row>
    <row r="219" s="2" customFormat="1" ht="24.15" customHeight="1">
      <c r="A219" s="40"/>
      <c r="B219" s="41"/>
      <c r="C219" s="215" t="s">
        <v>519</v>
      </c>
      <c r="D219" s="215" t="s">
        <v>185</v>
      </c>
      <c r="E219" s="216" t="s">
        <v>4381</v>
      </c>
      <c r="F219" s="217" t="s">
        <v>4382</v>
      </c>
      <c r="G219" s="218" t="s">
        <v>438</v>
      </c>
      <c r="H219" s="219">
        <v>2</v>
      </c>
      <c r="I219" s="220"/>
      <c r="J219" s="221">
        <f>ROUND(I219*H219,2)</f>
        <v>0</v>
      </c>
      <c r="K219" s="217" t="s">
        <v>189</v>
      </c>
      <c r="L219" s="46"/>
      <c r="M219" s="222" t="s">
        <v>19</v>
      </c>
      <c r="N219" s="223" t="s">
        <v>46</v>
      </c>
      <c r="O219" s="86"/>
      <c r="P219" s="224">
        <f>O219*H219</f>
        <v>0</v>
      </c>
      <c r="Q219" s="224">
        <v>0.0052199999999999998</v>
      </c>
      <c r="R219" s="224">
        <f>Q219*H219</f>
        <v>0.01044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190</v>
      </c>
      <c r="AT219" s="226" t="s">
        <v>185</v>
      </c>
      <c r="AU219" s="226" t="s">
        <v>82</v>
      </c>
      <c r="AY219" s="19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190</v>
      </c>
      <c r="BM219" s="226" t="s">
        <v>4440</v>
      </c>
    </row>
    <row r="220" s="2" customFormat="1">
      <c r="A220" s="40"/>
      <c r="B220" s="41"/>
      <c r="C220" s="42"/>
      <c r="D220" s="228" t="s">
        <v>192</v>
      </c>
      <c r="E220" s="42"/>
      <c r="F220" s="229" t="s">
        <v>4384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192</v>
      </c>
      <c r="AU220" s="19" t="s">
        <v>82</v>
      </c>
    </row>
    <row r="221" s="13" customFormat="1">
      <c r="A221" s="13"/>
      <c r="B221" s="233"/>
      <c r="C221" s="234"/>
      <c r="D221" s="235" t="s">
        <v>194</v>
      </c>
      <c r="E221" s="236" t="s">
        <v>19</v>
      </c>
      <c r="F221" s="237" t="s">
        <v>4441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194</v>
      </c>
      <c r="AU221" s="243" t="s">
        <v>82</v>
      </c>
      <c r="AV221" s="13" t="s">
        <v>82</v>
      </c>
      <c r="AW221" s="13" t="s">
        <v>36</v>
      </c>
      <c r="AX221" s="13" t="s">
        <v>75</v>
      </c>
      <c r="AY221" s="243" t="s">
        <v>183</v>
      </c>
    </row>
    <row r="222" s="14" customFormat="1">
      <c r="A222" s="14"/>
      <c r="B222" s="244"/>
      <c r="C222" s="245"/>
      <c r="D222" s="235" t="s">
        <v>194</v>
      </c>
      <c r="E222" s="246" t="s">
        <v>19</v>
      </c>
      <c r="F222" s="247" t="s">
        <v>84</v>
      </c>
      <c r="G222" s="245"/>
      <c r="H222" s="248">
        <v>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194</v>
      </c>
      <c r="AU222" s="254" t="s">
        <v>82</v>
      </c>
      <c r="AV222" s="14" t="s">
        <v>84</v>
      </c>
      <c r="AW222" s="14" t="s">
        <v>36</v>
      </c>
      <c r="AX222" s="14" t="s">
        <v>82</v>
      </c>
      <c r="AY222" s="254" t="s">
        <v>183</v>
      </c>
    </row>
    <row r="223" s="2" customFormat="1" ht="24.15" customHeight="1">
      <c r="A223" s="40"/>
      <c r="B223" s="41"/>
      <c r="C223" s="215" t="s">
        <v>452</v>
      </c>
      <c r="D223" s="215" t="s">
        <v>185</v>
      </c>
      <c r="E223" s="216" t="s">
        <v>4289</v>
      </c>
      <c r="F223" s="217" t="s">
        <v>4290</v>
      </c>
      <c r="G223" s="218" t="s">
        <v>438</v>
      </c>
      <c r="H223" s="219">
        <v>1</v>
      </c>
      <c r="I223" s="220"/>
      <c r="J223" s="221">
        <f>ROUND(I223*H223,2)</f>
        <v>0</v>
      </c>
      <c r="K223" s="217" t="s">
        <v>189</v>
      </c>
      <c r="L223" s="46"/>
      <c r="M223" s="222" t="s">
        <v>19</v>
      </c>
      <c r="N223" s="223" t="s">
        <v>46</v>
      </c>
      <c r="O223" s="86"/>
      <c r="P223" s="224">
        <f>O223*H223</f>
        <v>0</v>
      </c>
      <c r="Q223" s="224">
        <v>0.0081700000000000002</v>
      </c>
      <c r="R223" s="224">
        <f>Q223*H223</f>
        <v>0.0081700000000000002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190</v>
      </c>
      <c r="AT223" s="226" t="s">
        <v>185</v>
      </c>
      <c r="AU223" s="226" t="s">
        <v>82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4442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4292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82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4443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194</v>
      </c>
      <c r="AU225" s="243" t="s">
        <v>82</v>
      </c>
      <c r="AV225" s="13" t="s">
        <v>82</v>
      </c>
      <c r="AW225" s="13" t="s">
        <v>36</v>
      </c>
      <c r="AX225" s="13" t="s">
        <v>75</v>
      </c>
      <c r="AY225" s="243" t="s">
        <v>183</v>
      </c>
    </row>
    <row r="226" s="14" customFormat="1">
      <c r="A226" s="14"/>
      <c r="B226" s="244"/>
      <c r="C226" s="245"/>
      <c r="D226" s="235" t="s">
        <v>194</v>
      </c>
      <c r="E226" s="246" t="s">
        <v>19</v>
      </c>
      <c r="F226" s="247" t="s">
        <v>82</v>
      </c>
      <c r="G226" s="245"/>
      <c r="H226" s="248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194</v>
      </c>
      <c r="AU226" s="254" t="s">
        <v>82</v>
      </c>
      <c r="AV226" s="14" t="s">
        <v>84</v>
      </c>
      <c r="AW226" s="14" t="s">
        <v>36</v>
      </c>
      <c r="AX226" s="14" t="s">
        <v>82</v>
      </c>
      <c r="AY226" s="254" t="s">
        <v>183</v>
      </c>
    </row>
    <row r="227" s="12" customFormat="1" ht="25.92" customHeight="1">
      <c r="A227" s="12"/>
      <c r="B227" s="199"/>
      <c r="C227" s="200"/>
      <c r="D227" s="201" t="s">
        <v>74</v>
      </c>
      <c r="E227" s="202" t="s">
        <v>208</v>
      </c>
      <c r="F227" s="202" t="s">
        <v>4444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P228</f>
        <v>0</v>
      </c>
      <c r="Q227" s="207"/>
      <c r="R227" s="208">
        <f>R228</f>
        <v>45</v>
      </c>
      <c r="S227" s="207"/>
      <c r="T227" s="209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82</v>
      </c>
      <c r="AT227" s="211" t="s">
        <v>74</v>
      </c>
      <c r="AU227" s="211" t="s">
        <v>75</v>
      </c>
      <c r="AY227" s="210" t="s">
        <v>183</v>
      </c>
      <c r="BK227" s="212">
        <f>BK228</f>
        <v>0</v>
      </c>
    </row>
    <row r="228" s="2" customFormat="1" ht="16.5" customHeight="1">
      <c r="A228" s="40"/>
      <c r="B228" s="41"/>
      <c r="C228" s="215" t="s">
        <v>530</v>
      </c>
      <c r="D228" s="215" t="s">
        <v>185</v>
      </c>
      <c r="E228" s="216" t="s">
        <v>4445</v>
      </c>
      <c r="F228" s="217" t="s">
        <v>4446</v>
      </c>
      <c r="G228" s="218" t="s">
        <v>375</v>
      </c>
      <c r="H228" s="219">
        <v>45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46</v>
      </c>
      <c r="O228" s="86"/>
      <c r="P228" s="224">
        <f>O228*H228</f>
        <v>0</v>
      </c>
      <c r="Q228" s="224">
        <v>1</v>
      </c>
      <c r="R228" s="224">
        <f>Q228*H228</f>
        <v>45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190</v>
      </c>
      <c r="AT228" s="226" t="s">
        <v>185</v>
      </c>
      <c r="AU228" s="226" t="s">
        <v>82</v>
      </c>
      <c r="AY228" s="19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82</v>
      </c>
      <c r="BK228" s="227">
        <f>ROUND(I228*H228,2)</f>
        <v>0</v>
      </c>
      <c r="BL228" s="19" t="s">
        <v>190</v>
      </c>
      <c r="BM228" s="226" t="s">
        <v>501</v>
      </c>
    </row>
    <row r="229" s="12" customFormat="1" ht="25.92" customHeight="1">
      <c r="A229" s="12"/>
      <c r="B229" s="199"/>
      <c r="C229" s="200"/>
      <c r="D229" s="201" t="s">
        <v>74</v>
      </c>
      <c r="E229" s="202" t="s">
        <v>214</v>
      </c>
      <c r="F229" s="202" t="s">
        <v>4447</v>
      </c>
      <c r="G229" s="200"/>
      <c r="H229" s="200"/>
      <c r="I229" s="203"/>
      <c r="J229" s="204">
        <f>BK229</f>
        <v>0</v>
      </c>
      <c r="K229" s="200"/>
      <c r="L229" s="205"/>
      <c r="M229" s="206"/>
      <c r="N229" s="207"/>
      <c r="O229" s="207"/>
      <c r="P229" s="208">
        <f>P230</f>
        <v>0</v>
      </c>
      <c r="Q229" s="207"/>
      <c r="R229" s="208">
        <f>R230</f>
        <v>35</v>
      </c>
      <c r="S229" s="207"/>
      <c r="T229" s="209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82</v>
      </c>
      <c r="AT229" s="211" t="s">
        <v>74</v>
      </c>
      <c r="AU229" s="211" t="s">
        <v>75</v>
      </c>
      <c r="AY229" s="210" t="s">
        <v>183</v>
      </c>
      <c r="BK229" s="212">
        <f>BK230</f>
        <v>0</v>
      </c>
    </row>
    <row r="230" s="2" customFormat="1" ht="16.5" customHeight="1">
      <c r="A230" s="40"/>
      <c r="B230" s="41"/>
      <c r="C230" s="215" t="s">
        <v>459</v>
      </c>
      <c r="D230" s="215" t="s">
        <v>185</v>
      </c>
      <c r="E230" s="216" t="s">
        <v>4448</v>
      </c>
      <c r="F230" s="217" t="s">
        <v>4449</v>
      </c>
      <c r="G230" s="218" t="s">
        <v>304</v>
      </c>
      <c r="H230" s="219">
        <v>50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46</v>
      </c>
      <c r="O230" s="86"/>
      <c r="P230" s="224">
        <f>O230*H230</f>
        <v>0</v>
      </c>
      <c r="Q230" s="224">
        <v>0.69999999999999996</v>
      </c>
      <c r="R230" s="224">
        <f>Q230*H230</f>
        <v>35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190</v>
      </c>
      <c r="AT230" s="226" t="s">
        <v>185</v>
      </c>
      <c r="AU230" s="226" t="s">
        <v>82</v>
      </c>
      <c r="AY230" s="19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190</v>
      </c>
      <c r="BM230" s="226" t="s">
        <v>505</v>
      </c>
    </row>
    <row r="231" s="12" customFormat="1" ht="25.92" customHeight="1">
      <c r="A231" s="12"/>
      <c r="B231" s="199"/>
      <c r="C231" s="200"/>
      <c r="D231" s="201" t="s">
        <v>74</v>
      </c>
      <c r="E231" s="202" t="s">
        <v>219</v>
      </c>
      <c r="F231" s="202" t="s">
        <v>4450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SUM(P232:P233)</f>
        <v>0</v>
      </c>
      <c r="Q231" s="207"/>
      <c r="R231" s="208">
        <f>SUM(R232:R233)</f>
        <v>351.5</v>
      </c>
      <c r="S231" s="207"/>
      <c r="T231" s="209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82</v>
      </c>
      <c r="AT231" s="211" t="s">
        <v>74</v>
      </c>
      <c r="AU231" s="211" t="s">
        <v>75</v>
      </c>
      <c r="AY231" s="210" t="s">
        <v>183</v>
      </c>
      <c r="BK231" s="212">
        <f>SUM(BK232:BK233)</f>
        <v>0</v>
      </c>
    </row>
    <row r="232" s="2" customFormat="1" ht="21.75" customHeight="1">
      <c r="A232" s="40"/>
      <c r="B232" s="41"/>
      <c r="C232" s="215" t="s">
        <v>538</v>
      </c>
      <c r="D232" s="215" t="s">
        <v>185</v>
      </c>
      <c r="E232" s="216" t="s">
        <v>4451</v>
      </c>
      <c r="F232" s="217" t="s">
        <v>4452</v>
      </c>
      <c r="G232" s="218" t="s">
        <v>304</v>
      </c>
      <c r="H232" s="219">
        <v>5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4.2999999999999998</v>
      </c>
      <c r="R232" s="224">
        <f>Q232*H232</f>
        <v>21.5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190</v>
      </c>
      <c r="AT232" s="226" t="s">
        <v>185</v>
      </c>
      <c r="AU232" s="226" t="s">
        <v>82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190</v>
      </c>
      <c r="BM232" s="226" t="s">
        <v>511</v>
      </c>
    </row>
    <row r="233" s="2" customFormat="1" ht="24.15" customHeight="1">
      <c r="A233" s="40"/>
      <c r="B233" s="41"/>
      <c r="C233" s="215" t="s">
        <v>464</v>
      </c>
      <c r="D233" s="215" t="s">
        <v>185</v>
      </c>
      <c r="E233" s="216" t="s">
        <v>4453</v>
      </c>
      <c r="F233" s="217" t="s">
        <v>4454</v>
      </c>
      <c r="G233" s="218" t="s">
        <v>304</v>
      </c>
      <c r="H233" s="219">
        <v>15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46</v>
      </c>
      <c r="O233" s="86"/>
      <c r="P233" s="224">
        <f>O233*H233</f>
        <v>0</v>
      </c>
      <c r="Q233" s="224">
        <v>22</v>
      </c>
      <c r="R233" s="224">
        <f>Q233*H233</f>
        <v>330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190</v>
      </c>
      <c r="AT233" s="226" t="s">
        <v>185</v>
      </c>
      <c r="AU233" s="226" t="s">
        <v>82</v>
      </c>
      <c r="AY233" s="19" t="s">
        <v>183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82</v>
      </c>
      <c r="BK233" s="227">
        <f>ROUND(I233*H233,2)</f>
        <v>0</v>
      </c>
      <c r="BL233" s="19" t="s">
        <v>190</v>
      </c>
      <c r="BM233" s="226" t="s">
        <v>516</v>
      </c>
    </row>
    <row r="234" s="12" customFormat="1" ht="25.92" customHeight="1">
      <c r="A234" s="12"/>
      <c r="B234" s="199"/>
      <c r="C234" s="200"/>
      <c r="D234" s="201" t="s">
        <v>74</v>
      </c>
      <c r="E234" s="202" t="s">
        <v>677</v>
      </c>
      <c r="F234" s="202" t="s">
        <v>678</v>
      </c>
      <c r="G234" s="200"/>
      <c r="H234" s="200"/>
      <c r="I234" s="203"/>
      <c r="J234" s="204">
        <f>BK234</f>
        <v>0</v>
      </c>
      <c r="K234" s="200"/>
      <c r="L234" s="205"/>
      <c r="M234" s="206"/>
      <c r="N234" s="207"/>
      <c r="O234" s="207"/>
      <c r="P234" s="208">
        <f>P235</f>
        <v>0</v>
      </c>
      <c r="Q234" s="207"/>
      <c r="R234" s="208">
        <f>R235</f>
        <v>0</v>
      </c>
      <c r="S234" s="207"/>
      <c r="T234" s="209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84</v>
      </c>
      <c r="AT234" s="211" t="s">
        <v>74</v>
      </c>
      <c r="AU234" s="211" t="s">
        <v>75</v>
      </c>
      <c r="AY234" s="210" t="s">
        <v>183</v>
      </c>
      <c r="BK234" s="212">
        <f>BK235</f>
        <v>0</v>
      </c>
    </row>
    <row r="235" s="12" customFormat="1" ht="22.8" customHeight="1">
      <c r="A235" s="12"/>
      <c r="B235" s="199"/>
      <c r="C235" s="200"/>
      <c r="D235" s="201" t="s">
        <v>74</v>
      </c>
      <c r="E235" s="213" t="s">
        <v>4455</v>
      </c>
      <c r="F235" s="213" t="s">
        <v>129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SUM(P236:P237)</f>
        <v>0</v>
      </c>
      <c r="Q235" s="207"/>
      <c r="R235" s="208">
        <f>SUM(R236:R237)</f>
        <v>0</v>
      </c>
      <c r="S235" s="207"/>
      <c r="T235" s="209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0" t="s">
        <v>84</v>
      </c>
      <c r="AT235" s="211" t="s">
        <v>74</v>
      </c>
      <c r="AU235" s="211" t="s">
        <v>82</v>
      </c>
      <c r="AY235" s="210" t="s">
        <v>183</v>
      </c>
      <c r="BK235" s="212">
        <f>SUM(BK236:BK237)</f>
        <v>0</v>
      </c>
    </row>
    <row r="236" s="2" customFormat="1" ht="24.15" customHeight="1">
      <c r="A236" s="40"/>
      <c r="B236" s="41"/>
      <c r="C236" s="215" t="s">
        <v>546</v>
      </c>
      <c r="D236" s="215" t="s">
        <v>185</v>
      </c>
      <c r="E236" s="216" t="s">
        <v>4456</v>
      </c>
      <c r="F236" s="217" t="s">
        <v>4457</v>
      </c>
      <c r="G236" s="218" t="s">
        <v>256</v>
      </c>
      <c r="H236" s="219">
        <v>1.873</v>
      </c>
      <c r="I236" s="220"/>
      <c r="J236" s="221">
        <f>ROUND(I236*H236,2)</f>
        <v>0</v>
      </c>
      <c r="K236" s="217" t="s">
        <v>189</v>
      </c>
      <c r="L236" s="46"/>
      <c r="M236" s="222" t="s">
        <v>19</v>
      </c>
      <c r="N236" s="223" t="s">
        <v>46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277</v>
      </c>
      <c r="AT236" s="226" t="s">
        <v>185</v>
      </c>
      <c r="AU236" s="226" t="s">
        <v>84</v>
      </c>
      <c r="AY236" s="19" t="s">
        <v>183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277</v>
      </c>
      <c r="BM236" s="226" t="s">
        <v>4458</v>
      </c>
    </row>
    <row r="237" s="2" customFormat="1">
      <c r="A237" s="40"/>
      <c r="B237" s="41"/>
      <c r="C237" s="42"/>
      <c r="D237" s="228" t="s">
        <v>192</v>
      </c>
      <c r="E237" s="42"/>
      <c r="F237" s="229" t="s">
        <v>4459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192</v>
      </c>
      <c r="AU237" s="19" t="s">
        <v>84</v>
      </c>
    </row>
    <row r="238" s="12" customFormat="1" ht="25.92" customHeight="1">
      <c r="A238" s="12"/>
      <c r="B238" s="199"/>
      <c r="C238" s="200"/>
      <c r="D238" s="201" t="s">
        <v>74</v>
      </c>
      <c r="E238" s="202" t="s">
        <v>1155</v>
      </c>
      <c r="F238" s="202" t="s">
        <v>1156</v>
      </c>
      <c r="G238" s="200"/>
      <c r="H238" s="200"/>
      <c r="I238" s="203"/>
      <c r="J238" s="204">
        <f>BK238</f>
        <v>0</v>
      </c>
      <c r="K238" s="200"/>
      <c r="L238" s="205"/>
      <c r="M238" s="206"/>
      <c r="N238" s="207"/>
      <c r="O238" s="207"/>
      <c r="P238" s="208">
        <f>SUM(P239:P244)</f>
        <v>0</v>
      </c>
      <c r="Q238" s="207"/>
      <c r="R238" s="208">
        <f>SUM(R239:R244)</f>
        <v>0</v>
      </c>
      <c r="S238" s="207"/>
      <c r="T238" s="209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190</v>
      </c>
      <c r="AT238" s="211" t="s">
        <v>74</v>
      </c>
      <c r="AU238" s="211" t="s">
        <v>75</v>
      </c>
      <c r="AY238" s="210" t="s">
        <v>183</v>
      </c>
      <c r="BK238" s="212">
        <f>SUM(BK239:BK244)</f>
        <v>0</v>
      </c>
    </row>
    <row r="239" s="2" customFormat="1" ht="24.15" customHeight="1">
      <c r="A239" s="40"/>
      <c r="B239" s="41"/>
      <c r="C239" s="215" t="s">
        <v>471</v>
      </c>
      <c r="D239" s="215" t="s">
        <v>185</v>
      </c>
      <c r="E239" s="216" t="s">
        <v>4460</v>
      </c>
      <c r="F239" s="217" t="s">
        <v>4461</v>
      </c>
      <c r="G239" s="218" t="s">
        <v>1159</v>
      </c>
      <c r="H239" s="219">
        <v>50</v>
      </c>
      <c r="I239" s="220"/>
      <c r="J239" s="221">
        <f>ROUND(I239*H239,2)</f>
        <v>0</v>
      </c>
      <c r="K239" s="217" t="s">
        <v>189</v>
      </c>
      <c r="L239" s="46"/>
      <c r="M239" s="222" t="s">
        <v>19</v>
      </c>
      <c r="N239" s="223" t="s">
        <v>46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3087</v>
      </c>
      <c r="AT239" s="226" t="s">
        <v>185</v>
      </c>
      <c r="AU239" s="226" t="s">
        <v>82</v>
      </c>
      <c r="AY239" s="19" t="s">
        <v>183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3087</v>
      </c>
      <c r="BM239" s="226" t="s">
        <v>4462</v>
      </c>
    </row>
    <row r="240" s="2" customFormat="1">
      <c r="A240" s="40"/>
      <c r="B240" s="41"/>
      <c r="C240" s="42"/>
      <c r="D240" s="228" t="s">
        <v>192</v>
      </c>
      <c r="E240" s="42"/>
      <c r="F240" s="229" t="s">
        <v>4463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192</v>
      </c>
      <c r="AU240" s="19" t="s">
        <v>82</v>
      </c>
    </row>
    <row r="241" s="2" customFormat="1">
      <c r="A241" s="40"/>
      <c r="B241" s="41"/>
      <c r="C241" s="42"/>
      <c r="D241" s="235" t="s">
        <v>274</v>
      </c>
      <c r="E241" s="42"/>
      <c r="F241" s="255" t="s">
        <v>4464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274</v>
      </c>
      <c r="AU241" s="19" t="s">
        <v>82</v>
      </c>
    </row>
    <row r="242" s="2" customFormat="1" ht="24.15" customHeight="1">
      <c r="A242" s="40"/>
      <c r="B242" s="41"/>
      <c r="C242" s="215" t="s">
        <v>554</v>
      </c>
      <c r="D242" s="215" t="s">
        <v>185</v>
      </c>
      <c r="E242" s="216" t="s">
        <v>4465</v>
      </c>
      <c r="F242" s="217" t="s">
        <v>4466</v>
      </c>
      <c r="G242" s="218" t="s">
        <v>1159</v>
      </c>
      <c r="H242" s="219">
        <v>50</v>
      </c>
      <c r="I242" s="220"/>
      <c r="J242" s="221">
        <f>ROUND(I242*H242,2)</f>
        <v>0</v>
      </c>
      <c r="K242" s="217" t="s">
        <v>189</v>
      </c>
      <c r="L242" s="46"/>
      <c r="M242" s="222" t="s">
        <v>19</v>
      </c>
      <c r="N242" s="223" t="s">
        <v>46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3087</v>
      </c>
      <c r="AT242" s="226" t="s">
        <v>185</v>
      </c>
      <c r="AU242" s="226" t="s">
        <v>82</v>
      </c>
      <c r="AY242" s="19" t="s">
        <v>183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3087</v>
      </c>
      <c r="BM242" s="226" t="s">
        <v>4467</v>
      </c>
    </row>
    <row r="243" s="2" customFormat="1">
      <c r="A243" s="40"/>
      <c r="B243" s="41"/>
      <c r="C243" s="42"/>
      <c r="D243" s="228" t="s">
        <v>192</v>
      </c>
      <c r="E243" s="42"/>
      <c r="F243" s="229" t="s">
        <v>4468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192</v>
      </c>
      <c r="AU243" s="19" t="s">
        <v>82</v>
      </c>
    </row>
    <row r="244" s="2" customFormat="1">
      <c r="A244" s="40"/>
      <c r="B244" s="41"/>
      <c r="C244" s="42"/>
      <c r="D244" s="235" t="s">
        <v>274</v>
      </c>
      <c r="E244" s="42"/>
      <c r="F244" s="255" t="s">
        <v>4469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274</v>
      </c>
      <c r="AU244" s="19" t="s">
        <v>82</v>
      </c>
    </row>
    <row r="245" s="12" customFormat="1" ht="25.92" customHeight="1">
      <c r="A245" s="12"/>
      <c r="B245" s="199"/>
      <c r="C245" s="200"/>
      <c r="D245" s="201" t="s">
        <v>74</v>
      </c>
      <c r="E245" s="202" t="s">
        <v>692</v>
      </c>
      <c r="F245" s="202" t="s">
        <v>693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</f>
        <v>0</v>
      </c>
      <c r="Q245" s="207"/>
      <c r="R245" s="208">
        <f>R246</f>
        <v>0</v>
      </c>
      <c r="S245" s="207"/>
      <c r="T245" s="209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208</v>
      </c>
      <c r="AT245" s="211" t="s">
        <v>74</v>
      </c>
      <c r="AU245" s="211" t="s">
        <v>75</v>
      </c>
      <c r="AY245" s="210" t="s">
        <v>183</v>
      </c>
      <c r="BK245" s="212">
        <f>BK246</f>
        <v>0</v>
      </c>
    </row>
    <row r="246" s="12" customFormat="1" ht="22.8" customHeight="1">
      <c r="A246" s="12"/>
      <c r="B246" s="199"/>
      <c r="C246" s="200"/>
      <c r="D246" s="201" t="s">
        <v>74</v>
      </c>
      <c r="E246" s="213" t="s">
        <v>4470</v>
      </c>
      <c r="F246" s="213" t="s">
        <v>4471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SUM(P247:P249)</f>
        <v>0</v>
      </c>
      <c r="Q246" s="207"/>
      <c r="R246" s="208">
        <f>SUM(R247:R249)</f>
        <v>0</v>
      </c>
      <c r="S246" s="207"/>
      <c r="T246" s="209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208</v>
      </c>
      <c r="AT246" s="211" t="s">
        <v>74</v>
      </c>
      <c r="AU246" s="211" t="s">
        <v>82</v>
      </c>
      <c r="AY246" s="210" t="s">
        <v>183</v>
      </c>
      <c r="BK246" s="212">
        <f>SUM(BK247:BK249)</f>
        <v>0</v>
      </c>
    </row>
    <row r="247" s="2" customFormat="1" ht="16.5" customHeight="1">
      <c r="A247" s="40"/>
      <c r="B247" s="41"/>
      <c r="C247" s="215" t="s">
        <v>476</v>
      </c>
      <c r="D247" s="215" t="s">
        <v>185</v>
      </c>
      <c r="E247" s="216" t="s">
        <v>4472</v>
      </c>
      <c r="F247" s="217" t="s">
        <v>4473</v>
      </c>
      <c r="G247" s="218" t="s">
        <v>1159</v>
      </c>
      <c r="H247" s="219">
        <v>25</v>
      </c>
      <c r="I247" s="220"/>
      <c r="J247" s="221">
        <f>ROUND(I247*H247,2)</f>
        <v>0</v>
      </c>
      <c r="K247" s="217" t="s">
        <v>189</v>
      </c>
      <c r="L247" s="46"/>
      <c r="M247" s="222" t="s">
        <v>19</v>
      </c>
      <c r="N247" s="223" t="s">
        <v>46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698</v>
      </c>
      <c r="AT247" s="226" t="s">
        <v>185</v>
      </c>
      <c r="AU247" s="226" t="s">
        <v>84</v>
      </c>
      <c r="AY247" s="19" t="s">
        <v>183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82</v>
      </c>
      <c r="BK247" s="227">
        <f>ROUND(I247*H247,2)</f>
        <v>0</v>
      </c>
      <c r="BL247" s="19" t="s">
        <v>698</v>
      </c>
      <c r="BM247" s="226" t="s">
        <v>4474</v>
      </c>
    </row>
    <row r="248" s="2" customFormat="1">
      <c r="A248" s="40"/>
      <c r="B248" s="41"/>
      <c r="C248" s="42"/>
      <c r="D248" s="228" t="s">
        <v>192</v>
      </c>
      <c r="E248" s="42"/>
      <c r="F248" s="229" t="s">
        <v>4475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192</v>
      </c>
      <c r="AU248" s="19" t="s">
        <v>84</v>
      </c>
    </row>
    <row r="249" s="2" customFormat="1">
      <c r="A249" s="40"/>
      <c r="B249" s="41"/>
      <c r="C249" s="42"/>
      <c r="D249" s="235" t="s">
        <v>274</v>
      </c>
      <c r="E249" s="42"/>
      <c r="F249" s="255" t="s">
        <v>4476</v>
      </c>
      <c r="G249" s="42"/>
      <c r="H249" s="42"/>
      <c r="I249" s="230"/>
      <c r="J249" s="42"/>
      <c r="K249" s="42"/>
      <c r="L249" s="46"/>
      <c r="M249" s="283"/>
      <c r="N249" s="284"/>
      <c r="O249" s="285"/>
      <c r="P249" s="285"/>
      <c r="Q249" s="285"/>
      <c r="R249" s="285"/>
      <c r="S249" s="285"/>
      <c r="T249" s="286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274</v>
      </c>
      <c r="AU249" s="19" t="s">
        <v>84</v>
      </c>
    </row>
    <row r="250" s="2" customFormat="1" ht="6.96" customHeight="1">
      <c r="A250" s="40"/>
      <c r="B250" s="61"/>
      <c r="C250" s="62"/>
      <c r="D250" s="62"/>
      <c r="E250" s="62"/>
      <c r="F250" s="62"/>
      <c r="G250" s="62"/>
      <c r="H250" s="62"/>
      <c r="I250" s="62"/>
      <c r="J250" s="62"/>
      <c r="K250" s="62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f1GL48c0PUljTRzRipnByj7MoaMDKYHukDMLlz9P9sd9ejMtlZw9b3YOxs5B201p3+zpwVcoOFn2+xzp+APRUA==" hashValue="+91rcv/9MgjJQQrVTg6HjRxTcJPSdu2Ig/5Vcp51TITtHs4y6/o67qxxUJ8O3U6Zy92esk6rSdILjyvK0PbuiA==" algorithmName="SHA-512" password="CC35"/>
  <autoFilter ref="C102:K2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12" r:id="rId1" display="https://podminky.urs.cz/item/CS_URS_2023_01/751510044"/>
    <hyperlink ref="F116" r:id="rId2" display="https://podminky.urs.cz/item/CS_URS_2023_01/751510044"/>
    <hyperlink ref="F120" r:id="rId3" display="https://podminky.urs.cz/item/CS_URS_2023_01/751511024"/>
    <hyperlink ref="F127" r:id="rId4" display="https://podminky.urs.cz/item/CS_URS_2023_01/751133012"/>
    <hyperlink ref="F134" r:id="rId5" display="https://podminky.urs.cz/item/CS_URS_2023_01/751514662"/>
    <hyperlink ref="F140" r:id="rId6" display="https://podminky.urs.cz/item/CS_URS_2023_01/751514762"/>
    <hyperlink ref="F145" r:id="rId7" display="https://podminky.urs.cz/item/CS_URS_2023_01/751537147"/>
    <hyperlink ref="F151" r:id="rId8" display="https://podminky.urs.cz/item/CS_URS_2023_01/751537146"/>
    <hyperlink ref="F157" r:id="rId9" display="https://podminky.urs.cz/item/CS_URS_2023_01/751537146"/>
    <hyperlink ref="F163" r:id="rId10" display="https://podminky.urs.cz/item/CS_URS_2023_01/751322012"/>
    <hyperlink ref="F168" r:id="rId11" display="https://podminky.urs.cz/item/CS_URS_2023_01/751322011"/>
    <hyperlink ref="F173" r:id="rId12" display="https://podminky.urs.cz/item/CS_URS_2023_01/751398023"/>
    <hyperlink ref="F178" r:id="rId13" display="https://podminky.urs.cz/item/CS_URS_2023_01/751510043"/>
    <hyperlink ref="F182" r:id="rId14" display="https://podminky.urs.cz/item/CS_URS_2023_01/751510042"/>
    <hyperlink ref="F189" r:id="rId15" display="https://podminky.urs.cz/item/CS_URS_2023_01/751511022"/>
    <hyperlink ref="F196" r:id="rId16" display="https://podminky.urs.cz/item/CS_URS_2023_01/751133012"/>
    <hyperlink ref="F204" r:id="rId17" display="https://podminky.urs.cz/item/CS_URS_2023_01/751398043"/>
    <hyperlink ref="F209" r:id="rId18" display="https://podminky.urs.cz/item/CS_URS_2023_01/751398042"/>
    <hyperlink ref="F214" r:id="rId19" display="https://podminky.urs.cz/item/CS_URS_2023_01/751344112"/>
    <hyperlink ref="F220" r:id="rId20" display="https://podminky.urs.cz/item/CS_URS_2023_01/751510043"/>
    <hyperlink ref="F224" r:id="rId21" display="https://podminky.urs.cz/item/CS_URS_2023_01/751510044"/>
    <hyperlink ref="F237" r:id="rId22" display="https://podminky.urs.cz/item/CS_URS_2023_01/998751101"/>
    <hyperlink ref="F240" r:id="rId23" display="https://podminky.urs.cz/item/CS_URS_2023_01/HZS3211"/>
    <hyperlink ref="F243" r:id="rId24" display="https://podminky.urs.cz/item/CS_URS_2023_01/HZS3231"/>
    <hyperlink ref="F248" r:id="rId25" display="https://podminky.urs.cz/item/CS_URS_2023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4477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ROUND(J101,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ROUND((SUM(BE101:BE397)),  2)</f>
        <v>0</v>
      </c>
      <c r="G37" s="40"/>
      <c r="H37" s="40"/>
      <c r="I37" s="160">
        <v>0.20999999999999999</v>
      </c>
      <c r="J37" s="159">
        <f>ROUND(((SUM(BE101:BE397))*I37),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ROUND((SUM(BF101:BF397)),  2)</f>
        <v>0</v>
      </c>
      <c r="G38" s="40"/>
      <c r="H38" s="40"/>
      <c r="I38" s="160">
        <v>0.14999999999999999</v>
      </c>
      <c r="J38" s="159">
        <f>ROUND(((SUM(BF101:BF397))*I38),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ROUND((SUM(BG101:BG397)),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ROUND((SUM(BH101:BH397)),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ROUND((SUM(BI101:BI397)),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D.1.4.3 - VYTÁPĚNÍ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297</v>
      </c>
      <c r="E68" s="180"/>
      <c r="F68" s="180"/>
      <c r="G68" s="180"/>
      <c r="H68" s="180"/>
      <c r="I68" s="180"/>
      <c r="J68" s="181">
        <f>J102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742</v>
      </c>
      <c r="E69" s="185"/>
      <c r="F69" s="185"/>
      <c r="G69" s="185"/>
      <c r="H69" s="185"/>
      <c r="I69" s="185"/>
      <c r="J69" s="186">
        <f>J103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4478</v>
      </c>
      <c r="E70" s="185"/>
      <c r="F70" s="185"/>
      <c r="G70" s="185"/>
      <c r="H70" s="185"/>
      <c r="I70" s="185"/>
      <c r="J70" s="186">
        <f>J168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4479</v>
      </c>
      <c r="E71" s="185"/>
      <c r="F71" s="185"/>
      <c r="G71" s="185"/>
      <c r="H71" s="185"/>
      <c r="I71" s="185"/>
      <c r="J71" s="186">
        <f>J219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4480</v>
      </c>
      <c r="E72" s="185"/>
      <c r="F72" s="185"/>
      <c r="G72" s="185"/>
      <c r="H72" s="185"/>
      <c r="I72" s="185"/>
      <c r="J72" s="186">
        <f>J306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744</v>
      </c>
      <c r="E73" s="185"/>
      <c r="F73" s="185"/>
      <c r="G73" s="185"/>
      <c r="H73" s="185"/>
      <c r="I73" s="185"/>
      <c r="J73" s="186">
        <f>J329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1182</v>
      </c>
      <c r="E74" s="185"/>
      <c r="F74" s="185"/>
      <c r="G74" s="185"/>
      <c r="H74" s="185"/>
      <c r="I74" s="185"/>
      <c r="J74" s="186">
        <f>J347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1080</v>
      </c>
      <c r="E75" s="180"/>
      <c r="F75" s="180"/>
      <c r="G75" s="180"/>
      <c r="H75" s="180"/>
      <c r="I75" s="180"/>
      <c r="J75" s="181">
        <f>J368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1184</v>
      </c>
      <c r="E76" s="180"/>
      <c r="F76" s="180"/>
      <c r="G76" s="180"/>
      <c r="H76" s="180"/>
      <c r="I76" s="180"/>
      <c r="J76" s="181">
        <f>J389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4481</v>
      </c>
      <c r="E77" s="185"/>
      <c r="F77" s="185"/>
      <c r="G77" s="185"/>
      <c r="H77" s="185"/>
      <c r="I77" s="185"/>
      <c r="J77" s="186">
        <f>J390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168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PROJEKTOVÁ DOKUMENTACE PRO VÝSTAVBU NOVÉ HALY V DÍLNÁCH SŠ KRALOVICE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155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1174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157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298" t="s">
        <v>3712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3165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>D.1.4.3 - VYTÁPĚNÍ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>p.č.664, 5665/2, 5665/3, obec:Kralovice [559075]</v>
      </c>
      <c r="G95" s="42"/>
      <c r="H95" s="42"/>
      <c r="I95" s="34" t="s">
        <v>23</v>
      </c>
      <c r="J95" s="74" t="str">
        <f>IF(J16="","",J16)</f>
        <v>3. 11. 2023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54.45" customHeight="1">
      <c r="A97" s="40"/>
      <c r="B97" s="41"/>
      <c r="C97" s="34" t="s">
        <v>25</v>
      </c>
      <c r="D97" s="42"/>
      <c r="E97" s="42"/>
      <c r="F97" s="29" t="str">
        <f>E19</f>
        <v>Střední škola,Kralovice,nám.Osvobození 32,Kralovic</v>
      </c>
      <c r="G97" s="42"/>
      <c r="H97" s="42"/>
      <c r="I97" s="34" t="s">
        <v>33</v>
      </c>
      <c r="J97" s="38" t="str">
        <f>E25</f>
        <v>TORION, projekční kancelář s.r.o.,Mánesova 1,Plzeň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IF(E22="","",E22)</f>
        <v>Vyplň údaj</v>
      </c>
      <c r="G98" s="42"/>
      <c r="H98" s="42"/>
      <c r="I98" s="34" t="s">
        <v>37</v>
      </c>
      <c r="J98" s="38" t="str">
        <f>E28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169</v>
      </c>
      <c r="D100" s="191" t="s">
        <v>60</v>
      </c>
      <c r="E100" s="191" t="s">
        <v>56</v>
      </c>
      <c r="F100" s="191" t="s">
        <v>57</v>
      </c>
      <c r="G100" s="191" t="s">
        <v>170</v>
      </c>
      <c r="H100" s="191" t="s">
        <v>171</v>
      </c>
      <c r="I100" s="191" t="s">
        <v>172</v>
      </c>
      <c r="J100" s="191" t="s">
        <v>162</v>
      </c>
      <c r="K100" s="192" t="s">
        <v>173</v>
      </c>
      <c r="L100" s="193"/>
      <c r="M100" s="94" t="s">
        <v>19</v>
      </c>
      <c r="N100" s="95" t="s">
        <v>45</v>
      </c>
      <c r="O100" s="95" t="s">
        <v>174</v>
      </c>
      <c r="P100" s="95" t="s">
        <v>175</v>
      </c>
      <c r="Q100" s="95" t="s">
        <v>176</v>
      </c>
      <c r="R100" s="95" t="s">
        <v>177</v>
      </c>
      <c r="S100" s="95" t="s">
        <v>178</v>
      </c>
      <c r="T100" s="96" t="s">
        <v>179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180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P102+P368+P389</f>
        <v>0</v>
      </c>
      <c r="Q101" s="98"/>
      <c r="R101" s="196">
        <f>R102+R368+R389</f>
        <v>5.6705929586500003</v>
      </c>
      <c r="S101" s="98"/>
      <c r="T101" s="197">
        <f>T102+T368+T389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74</v>
      </c>
      <c r="AU101" s="19" t="s">
        <v>163</v>
      </c>
      <c r="BK101" s="198">
        <f>BK102+BK368+BK389</f>
        <v>0</v>
      </c>
    </row>
    <row r="102" s="12" customFormat="1" ht="25.92" customHeight="1">
      <c r="A102" s="12"/>
      <c r="B102" s="199"/>
      <c r="C102" s="200"/>
      <c r="D102" s="201" t="s">
        <v>74</v>
      </c>
      <c r="E102" s="202" t="s">
        <v>677</v>
      </c>
      <c r="F102" s="202" t="s">
        <v>678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P103+P168+P219+P306+P329+P347</f>
        <v>0</v>
      </c>
      <c r="Q102" s="207"/>
      <c r="R102" s="208">
        <f>R103+R168+R219+R306+R329+R347</f>
        <v>5.6705929586500003</v>
      </c>
      <c r="S102" s="207"/>
      <c r="T102" s="209">
        <f>T103+T168+T219+T306+T329+T347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84</v>
      </c>
      <c r="AT102" s="211" t="s">
        <v>74</v>
      </c>
      <c r="AU102" s="211" t="s">
        <v>75</v>
      </c>
      <c r="AY102" s="210" t="s">
        <v>183</v>
      </c>
      <c r="BK102" s="212">
        <f>BK103+BK168+BK219+BK306+BK329+BK347</f>
        <v>0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968</v>
      </c>
      <c r="F103" s="213" t="s">
        <v>969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SUM(P104:P167)</f>
        <v>0</v>
      </c>
      <c r="Q103" s="207"/>
      <c r="R103" s="208">
        <f>SUM(R104:R167)</f>
        <v>0.243576715</v>
      </c>
      <c r="S103" s="207"/>
      <c r="T103" s="209">
        <f>SUM(T104:T167)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84</v>
      </c>
      <c r="AT103" s="211" t="s">
        <v>74</v>
      </c>
      <c r="AU103" s="211" t="s">
        <v>82</v>
      </c>
      <c r="AY103" s="210" t="s">
        <v>183</v>
      </c>
      <c r="BK103" s="212">
        <f>SUM(BK104:BK167)</f>
        <v>0</v>
      </c>
    </row>
    <row r="104" s="2" customFormat="1" ht="33" customHeight="1">
      <c r="A104" s="40"/>
      <c r="B104" s="41"/>
      <c r="C104" s="215" t="s">
        <v>82</v>
      </c>
      <c r="D104" s="215" t="s">
        <v>185</v>
      </c>
      <c r="E104" s="216" t="s">
        <v>4482</v>
      </c>
      <c r="F104" s="217" t="s">
        <v>4483</v>
      </c>
      <c r="G104" s="218" t="s">
        <v>304</v>
      </c>
      <c r="H104" s="219">
        <v>3.157</v>
      </c>
      <c r="I104" s="220"/>
      <c r="J104" s="221">
        <f>ROUND(I104*H104,2)</f>
        <v>0</v>
      </c>
      <c r="K104" s="217" t="s">
        <v>189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0.00018000000000000001</v>
      </c>
      <c r="R104" s="224">
        <f>Q104*H104</f>
        <v>0.00056826000000000001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277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277</v>
      </c>
      <c r="BM104" s="226" t="s">
        <v>84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4484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84</v>
      </c>
    </row>
    <row r="106" s="14" customFormat="1">
      <c r="A106" s="14"/>
      <c r="B106" s="244"/>
      <c r="C106" s="245"/>
      <c r="D106" s="235" t="s">
        <v>194</v>
      </c>
      <c r="E106" s="246" t="s">
        <v>19</v>
      </c>
      <c r="F106" s="247" t="s">
        <v>4485</v>
      </c>
      <c r="G106" s="245"/>
      <c r="H106" s="248">
        <v>2.1070000000000002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194</v>
      </c>
      <c r="AU106" s="254" t="s">
        <v>84</v>
      </c>
      <c r="AV106" s="14" t="s">
        <v>84</v>
      </c>
      <c r="AW106" s="14" t="s">
        <v>36</v>
      </c>
      <c r="AX106" s="14" t="s">
        <v>75</v>
      </c>
      <c r="AY106" s="254" t="s">
        <v>183</v>
      </c>
    </row>
    <row r="107" s="14" customFormat="1">
      <c r="A107" s="14"/>
      <c r="B107" s="244"/>
      <c r="C107" s="245"/>
      <c r="D107" s="235" t="s">
        <v>194</v>
      </c>
      <c r="E107" s="246" t="s">
        <v>19</v>
      </c>
      <c r="F107" s="247" t="s">
        <v>4486</v>
      </c>
      <c r="G107" s="245"/>
      <c r="H107" s="248">
        <v>1.05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194</v>
      </c>
      <c r="AU107" s="254" t="s">
        <v>84</v>
      </c>
      <c r="AV107" s="14" t="s">
        <v>84</v>
      </c>
      <c r="AW107" s="14" t="s">
        <v>36</v>
      </c>
      <c r="AX107" s="14" t="s">
        <v>75</v>
      </c>
      <c r="AY107" s="254" t="s">
        <v>183</v>
      </c>
    </row>
    <row r="108" s="15" customFormat="1">
      <c r="A108" s="15"/>
      <c r="B108" s="259"/>
      <c r="C108" s="260"/>
      <c r="D108" s="235" t="s">
        <v>194</v>
      </c>
      <c r="E108" s="261" t="s">
        <v>19</v>
      </c>
      <c r="F108" s="262" t="s">
        <v>320</v>
      </c>
      <c r="G108" s="260"/>
      <c r="H108" s="263">
        <v>3.157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194</v>
      </c>
      <c r="AU108" s="269" t="s">
        <v>84</v>
      </c>
      <c r="AV108" s="15" t="s">
        <v>190</v>
      </c>
      <c r="AW108" s="15" t="s">
        <v>36</v>
      </c>
      <c r="AX108" s="15" t="s">
        <v>82</v>
      </c>
      <c r="AY108" s="269" t="s">
        <v>183</v>
      </c>
    </row>
    <row r="109" s="2" customFormat="1" ht="33" customHeight="1">
      <c r="A109" s="40"/>
      <c r="B109" s="41"/>
      <c r="C109" s="215" t="s">
        <v>84</v>
      </c>
      <c r="D109" s="215" t="s">
        <v>185</v>
      </c>
      <c r="E109" s="216" t="s">
        <v>4487</v>
      </c>
      <c r="F109" s="217" t="s">
        <v>4488</v>
      </c>
      <c r="G109" s="218" t="s">
        <v>304</v>
      </c>
      <c r="H109" s="219">
        <v>0.14199999999999999</v>
      </c>
      <c r="I109" s="220"/>
      <c r="J109" s="221">
        <f>ROUND(I109*H109,2)</f>
        <v>0</v>
      </c>
      <c r="K109" s="217" t="s">
        <v>189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0.00018000000000000001</v>
      </c>
      <c r="R109" s="224">
        <f>Q109*H109</f>
        <v>2.5559999999999999E-05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277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277</v>
      </c>
      <c r="BM109" s="226" t="s">
        <v>190</v>
      </c>
    </row>
    <row r="110" s="2" customFormat="1">
      <c r="A110" s="40"/>
      <c r="B110" s="41"/>
      <c r="C110" s="42"/>
      <c r="D110" s="228" t="s">
        <v>192</v>
      </c>
      <c r="E110" s="42"/>
      <c r="F110" s="229" t="s">
        <v>4489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84</v>
      </c>
    </row>
    <row r="111" s="14" customFormat="1">
      <c r="A111" s="14"/>
      <c r="B111" s="244"/>
      <c r="C111" s="245"/>
      <c r="D111" s="235" t="s">
        <v>194</v>
      </c>
      <c r="E111" s="246" t="s">
        <v>19</v>
      </c>
      <c r="F111" s="247" t="s">
        <v>4490</v>
      </c>
      <c r="G111" s="245"/>
      <c r="H111" s="248">
        <v>0.085999999999999993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194</v>
      </c>
      <c r="AU111" s="254" t="s">
        <v>84</v>
      </c>
      <c r="AV111" s="14" t="s">
        <v>84</v>
      </c>
      <c r="AW111" s="14" t="s">
        <v>36</v>
      </c>
      <c r="AX111" s="14" t="s">
        <v>75</v>
      </c>
      <c r="AY111" s="254" t="s">
        <v>183</v>
      </c>
    </row>
    <row r="112" s="14" customFormat="1">
      <c r="A112" s="14"/>
      <c r="B112" s="244"/>
      <c r="C112" s="245"/>
      <c r="D112" s="235" t="s">
        <v>194</v>
      </c>
      <c r="E112" s="246" t="s">
        <v>19</v>
      </c>
      <c r="F112" s="247" t="s">
        <v>4491</v>
      </c>
      <c r="G112" s="245"/>
      <c r="H112" s="248">
        <v>0.056000000000000001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194</v>
      </c>
      <c r="AU112" s="254" t="s">
        <v>84</v>
      </c>
      <c r="AV112" s="14" t="s">
        <v>84</v>
      </c>
      <c r="AW112" s="14" t="s">
        <v>36</v>
      </c>
      <c r="AX112" s="14" t="s">
        <v>75</v>
      </c>
      <c r="AY112" s="254" t="s">
        <v>183</v>
      </c>
    </row>
    <row r="113" s="15" customFormat="1">
      <c r="A113" s="15"/>
      <c r="B113" s="259"/>
      <c r="C113" s="260"/>
      <c r="D113" s="235" t="s">
        <v>194</v>
      </c>
      <c r="E113" s="261" t="s">
        <v>19</v>
      </c>
      <c r="F113" s="262" t="s">
        <v>320</v>
      </c>
      <c r="G113" s="260"/>
      <c r="H113" s="263">
        <v>0.14199999999999999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194</v>
      </c>
      <c r="AU113" s="269" t="s">
        <v>84</v>
      </c>
      <c r="AV113" s="15" t="s">
        <v>190</v>
      </c>
      <c r="AW113" s="15" t="s">
        <v>36</v>
      </c>
      <c r="AX113" s="15" t="s">
        <v>82</v>
      </c>
      <c r="AY113" s="269" t="s">
        <v>183</v>
      </c>
    </row>
    <row r="114" s="2" customFormat="1" ht="16.5" customHeight="1">
      <c r="A114" s="40"/>
      <c r="B114" s="41"/>
      <c r="C114" s="270" t="s">
        <v>114</v>
      </c>
      <c r="D114" s="270" t="s">
        <v>348</v>
      </c>
      <c r="E114" s="271" t="s">
        <v>4492</v>
      </c>
      <c r="F114" s="272" t="s">
        <v>4493</v>
      </c>
      <c r="G114" s="273" t="s">
        <v>304</v>
      </c>
      <c r="H114" s="274">
        <v>3.464</v>
      </c>
      <c r="I114" s="275"/>
      <c r="J114" s="276">
        <f>ROUND(I114*H114,2)</f>
        <v>0</v>
      </c>
      <c r="K114" s="272" t="s">
        <v>1089</v>
      </c>
      <c r="L114" s="277"/>
      <c r="M114" s="278" t="s">
        <v>19</v>
      </c>
      <c r="N114" s="279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370</v>
      </c>
      <c r="AT114" s="226" t="s">
        <v>348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277</v>
      </c>
      <c r="BM114" s="226" t="s">
        <v>214</v>
      </c>
    </row>
    <row r="115" s="2" customFormat="1">
      <c r="A115" s="40"/>
      <c r="B115" s="41"/>
      <c r="C115" s="42"/>
      <c r="D115" s="235" t="s">
        <v>274</v>
      </c>
      <c r="E115" s="42"/>
      <c r="F115" s="255" t="s">
        <v>4494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274</v>
      </c>
      <c r="AU115" s="19" t="s">
        <v>84</v>
      </c>
    </row>
    <row r="116" s="2" customFormat="1" ht="16.5" customHeight="1">
      <c r="A116" s="40"/>
      <c r="B116" s="41"/>
      <c r="C116" s="215" t="s">
        <v>190</v>
      </c>
      <c r="D116" s="215" t="s">
        <v>185</v>
      </c>
      <c r="E116" s="216" t="s">
        <v>4495</v>
      </c>
      <c r="F116" s="217" t="s">
        <v>4496</v>
      </c>
      <c r="G116" s="218" t="s">
        <v>304</v>
      </c>
      <c r="H116" s="219">
        <v>5.0510000000000002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5.1E-05</v>
      </c>
      <c r="R116" s="224">
        <f>Q116*H116</f>
        <v>0.00025760099999999999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277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277</v>
      </c>
      <c r="BM116" s="226" t="s">
        <v>226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4497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14" customFormat="1">
      <c r="A118" s="14"/>
      <c r="B118" s="244"/>
      <c r="C118" s="245"/>
      <c r="D118" s="235" t="s">
        <v>194</v>
      </c>
      <c r="E118" s="246" t="s">
        <v>19</v>
      </c>
      <c r="F118" s="247" t="s">
        <v>4498</v>
      </c>
      <c r="G118" s="245"/>
      <c r="H118" s="248">
        <v>5.0510000000000002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194</v>
      </c>
      <c r="AU118" s="254" t="s">
        <v>84</v>
      </c>
      <c r="AV118" s="14" t="s">
        <v>84</v>
      </c>
      <c r="AW118" s="14" t="s">
        <v>36</v>
      </c>
      <c r="AX118" s="14" t="s">
        <v>75</v>
      </c>
      <c r="AY118" s="254" t="s">
        <v>183</v>
      </c>
    </row>
    <row r="119" s="15" customFormat="1">
      <c r="A119" s="15"/>
      <c r="B119" s="259"/>
      <c r="C119" s="260"/>
      <c r="D119" s="235" t="s">
        <v>194</v>
      </c>
      <c r="E119" s="261" t="s">
        <v>19</v>
      </c>
      <c r="F119" s="262" t="s">
        <v>320</v>
      </c>
      <c r="G119" s="260"/>
      <c r="H119" s="263">
        <v>5.0510000000000002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194</v>
      </c>
      <c r="AU119" s="269" t="s">
        <v>84</v>
      </c>
      <c r="AV119" s="15" t="s">
        <v>190</v>
      </c>
      <c r="AW119" s="15" t="s">
        <v>36</v>
      </c>
      <c r="AX119" s="15" t="s">
        <v>82</v>
      </c>
      <c r="AY119" s="269" t="s">
        <v>183</v>
      </c>
    </row>
    <row r="120" s="2" customFormat="1" ht="21.75" customHeight="1">
      <c r="A120" s="40"/>
      <c r="B120" s="41"/>
      <c r="C120" s="215" t="s">
        <v>208</v>
      </c>
      <c r="D120" s="215" t="s">
        <v>185</v>
      </c>
      <c r="E120" s="216" t="s">
        <v>4499</v>
      </c>
      <c r="F120" s="217" t="s">
        <v>4500</v>
      </c>
      <c r="G120" s="218" t="s">
        <v>304</v>
      </c>
      <c r="H120" s="219">
        <v>0.22700000000000001</v>
      </c>
      <c r="I120" s="220"/>
      <c r="J120" s="221">
        <f>ROUND(I120*H120,2)</f>
        <v>0</v>
      </c>
      <c r="K120" s="217" t="s">
        <v>189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0.00016200000000000001</v>
      </c>
      <c r="R120" s="224">
        <f>Q120*H120</f>
        <v>3.6774000000000004E-05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277</v>
      </c>
      <c r="AT120" s="226" t="s">
        <v>185</v>
      </c>
      <c r="AU120" s="226" t="s">
        <v>84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277</v>
      </c>
      <c r="BM120" s="226" t="s">
        <v>239</v>
      </c>
    </row>
    <row r="121" s="2" customFormat="1">
      <c r="A121" s="40"/>
      <c r="B121" s="41"/>
      <c r="C121" s="42"/>
      <c r="D121" s="228" t="s">
        <v>192</v>
      </c>
      <c r="E121" s="42"/>
      <c r="F121" s="229" t="s">
        <v>4501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84</v>
      </c>
    </row>
    <row r="122" s="14" customFormat="1">
      <c r="A122" s="14"/>
      <c r="B122" s="244"/>
      <c r="C122" s="245"/>
      <c r="D122" s="235" t="s">
        <v>194</v>
      </c>
      <c r="E122" s="246" t="s">
        <v>19</v>
      </c>
      <c r="F122" s="247" t="s">
        <v>4502</v>
      </c>
      <c r="G122" s="245"/>
      <c r="H122" s="248">
        <v>0.22700000000000001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194</v>
      </c>
      <c r="AU122" s="254" t="s">
        <v>84</v>
      </c>
      <c r="AV122" s="14" t="s">
        <v>84</v>
      </c>
      <c r="AW122" s="14" t="s">
        <v>36</v>
      </c>
      <c r="AX122" s="14" t="s">
        <v>75</v>
      </c>
      <c r="AY122" s="254" t="s">
        <v>183</v>
      </c>
    </row>
    <row r="123" s="15" customFormat="1">
      <c r="A123" s="15"/>
      <c r="B123" s="259"/>
      <c r="C123" s="260"/>
      <c r="D123" s="235" t="s">
        <v>194</v>
      </c>
      <c r="E123" s="261" t="s">
        <v>19</v>
      </c>
      <c r="F123" s="262" t="s">
        <v>320</v>
      </c>
      <c r="G123" s="260"/>
      <c r="H123" s="263">
        <v>0.22700000000000001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9" t="s">
        <v>194</v>
      </c>
      <c r="AU123" s="269" t="s">
        <v>84</v>
      </c>
      <c r="AV123" s="15" t="s">
        <v>190</v>
      </c>
      <c r="AW123" s="15" t="s">
        <v>36</v>
      </c>
      <c r="AX123" s="15" t="s">
        <v>82</v>
      </c>
      <c r="AY123" s="269" t="s">
        <v>183</v>
      </c>
    </row>
    <row r="124" s="2" customFormat="1" ht="16.5" customHeight="1">
      <c r="A124" s="40"/>
      <c r="B124" s="41"/>
      <c r="C124" s="270" t="s">
        <v>214</v>
      </c>
      <c r="D124" s="270" t="s">
        <v>348</v>
      </c>
      <c r="E124" s="271" t="s">
        <v>4503</v>
      </c>
      <c r="F124" s="272" t="s">
        <v>4504</v>
      </c>
      <c r="G124" s="273" t="s">
        <v>375</v>
      </c>
      <c r="H124" s="274">
        <v>13.680999999999999</v>
      </c>
      <c r="I124" s="275"/>
      <c r="J124" s="276">
        <f>ROUND(I124*H124,2)</f>
        <v>0</v>
      </c>
      <c r="K124" s="272" t="s">
        <v>189</v>
      </c>
      <c r="L124" s="277"/>
      <c r="M124" s="278" t="s">
        <v>19</v>
      </c>
      <c r="N124" s="279" t="s">
        <v>46</v>
      </c>
      <c r="O124" s="86"/>
      <c r="P124" s="224">
        <f>O124*H124</f>
        <v>0</v>
      </c>
      <c r="Q124" s="224">
        <v>0.001</v>
      </c>
      <c r="R124" s="224">
        <f>Q124*H124</f>
        <v>0.013680999999999999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370</v>
      </c>
      <c r="AT124" s="226" t="s">
        <v>348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277</v>
      </c>
      <c r="BM124" s="226" t="s">
        <v>253</v>
      </c>
    </row>
    <row r="125" s="14" customFormat="1">
      <c r="A125" s="14"/>
      <c r="B125" s="244"/>
      <c r="C125" s="245"/>
      <c r="D125" s="235" t="s">
        <v>194</v>
      </c>
      <c r="E125" s="246" t="s">
        <v>19</v>
      </c>
      <c r="F125" s="247" t="s">
        <v>4505</v>
      </c>
      <c r="G125" s="245"/>
      <c r="H125" s="248">
        <v>13.680999999999999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194</v>
      </c>
      <c r="AU125" s="254" t="s">
        <v>84</v>
      </c>
      <c r="AV125" s="14" t="s">
        <v>84</v>
      </c>
      <c r="AW125" s="14" t="s">
        <v>36</v>
      </c>
      <c r="AX125" s="14" t="s">
        <v>75</v>
      </c>
      <c r="AY125" s="254" t="s">
        <v>183</v>
      </c>
    </row>
    <row r="126" s="15" customFormat="1">
      <c r="A126" s="15"/>
      <c r="B126" s="259"/>
      <c r="C126" s="260"/>
      <c r="D126" s="235" t="s">
        <v>194</v>
      </c>
      <c r="E126" s="261" t="s">
        <v>19</v>
      </c>
      <c r="F126" s="262" t="s">
        <v>320</v>
      </c>
      <c r="G126" s="260"/>
      <c r="H126" s="263">
        <v>13.680999999999999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9" t="s">
        <v>194</v>
      </c>
      <c r="AU126" s="269" t="s">
        <v>84</v>
      </c>
      <c r="AV126" s="15" t="s">
        <v>190</v>
      </c>
      <c r="AW126" s="15" t="s">
        <v>36</v>
      </c>
      <c r="AX126" s="15" t="s">
        <v>82</v>
      </c>
      <c r="AY126" s="269" t="s">
        <v>183</v>
      </c>
    </row>
    <row r="127" s="2" customFormat="1" ht="37.8" customHeight="1">
      <c r="A127" s="40"/>
      <c r="B127" s="41"/>
      <c r="C127" s="215" t="s">
        <v>219</v>
      </c>
      <c r="D127" s="215" t="s">
        <v>185</v>
      </c>
      <c r="E127" s="216" t="s">
        <v>4506</v>
      </c>
      <c r="F127" s="217" t="s">
        <v>4507</v>
      </c>
      <c r="G127" s="218" t="s">
        <v>438</v>
      </c>
      <c r="H127" s="219">
        <v>34</v>
      </c>
      <c r="I127" s="220"/>
      <c r="J127" s="221">
        <f>ROUND(I127*H127,2)</f>
        <v>0</v>
      </c>
      <c r="K127" s="217" t="s">
        <v>189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9.3330000000000003E-05</v>
      </c>
      <c r="R127" s="224">
        <f>Q127*H127</f>
        <v>0.00317322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277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277</v>
      </c>
      <c r="BM127" s="226" t="s">
        <v>264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4508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2" customFormat="1" ht="16.5" customHeight="1">
      <c r="A129" s="40"/>
      <c r="B129" s="41"/>
      <c r="C129" s="270" t="s">
        <v>226</v>
      </c>
      <c r="D129" s="270" t="s">
        <v>348</v>
      </c>
      <c r="E129" s="271" t="s">
        <v>4509</v>
      </c>
      <c r="F129" s="272" t="s">
        <v>4510</v>
      </c>
      <c r="G129" s="273" t="s">
        <v>438</v>
      </c>
      <c r="H129" s="274">
        <v>4</v>
      </c>
      <c r="I129" s="275"/>
      <c r="J129" s="276">
        <f>ROUND(I129*H129,2)</f>
        <v>0</v>
      </c>
      <c r="K129" s="272" t="s">
        <v>189</v>
      </c>
      <c r="L129" s="277"/>
      <c r="M129" s="278" t="s">
        <v>19</v>
      </c>
      <c r="N129" s="279" t="s">
        <v>46</v>
      </c>
      <c r="O129" s="86"/>
      <c r="P129" s="224">
        <f>O129*H129</f>
        <v>0</v>
      </c>
      <c r="Q129" s="224">
        <v>0.0010100000000000001</v>
      </c>
      <c r="R129" s="224">
        <f>Q129*H129</f>
        <v>0.0040400000000000002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370</v>
      </c>
      <c r="AT129" s="226" t="s">
        <v>348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277</v>
      </c>
      <c r="BM129" s="226" t="s">
        <v>277</v>
      </c>
    </row>
    <row r="130" s="2" customFormat="1">
      <c r="A130" s="40"/>
      <c r="B130" s="41"/>
      <c r="C130" s="42"/>
      <c r="D130" s="235" t="s">
        <v>274</v>
      </c>
      <c r="E130" s="42"/>
      <c r="F130" s="255" t="s">
        <v>4511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274</v>
      </c>
      <c r="AU130" s="19" t="s">
        <v>84</v>
      </c>
    </row>
    <row r="131" s="2" customFormat="1" ht="16.5" customHeight="1">
      <c r="A131" s="40"/>
      <c r="B131" s="41"/>
      <c r="C131" s="270" t="s">
        <v>224</v>
      </c>
      <c r="D131" s="270" t="s">
        <v>348</v>
      </c>
      <c r="E131" s="271" t="s">
        <v>4512</v>
      </c>
      <c r="F131" s="272" t="s">
        <v>4513</v>
      </c>
      <c r="G131" s="273" t="s">
        <v>438</v>
      </c>
      <c r="H131" s="274">
        <v>30.600000000000001</v>
      </c>
      <c r="I131" s="275"/>
      <c r="J131" s="276">
        <f>ROUND(I131*H131,2)</f>
        <v>0</v>
      </c>
      <c r="K131" s="272" t="s">
        <v>189</v>
      </c>
      <c r="L131" s="277"/>
      <c r="M131" s="278" t="s">
        <v>19</v>
      </c>
      <c r="N131" s="279" t="s">
        <v>46</v>
      </c>
      <c r="O131" s="86"/>
      <c r="P131" s="224">
        <f>O131*H131</f>
        <v>0</v>
      </c>
      <c r="Q131" s="224">
        <v>0.00077999999999999999</v>
      </c>
      <c r="R131" s="224">
        <f>Q131*H131</f>
        <v>0.023868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370</v>
      </c>
      <c r="AT131" s="226" t="s">
        <v>348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277</v>
      </c>
      <c r="BM131" s="226" t="s">
        <v>333</v>
      </c>
    </row>
    <row r="132" s="2" customFormat="1">
      <c r="A132" s="40"/>
      <c r="B132" s="41"/>
      <c r="C132" s="42"/>
      <c r="D132" s="235" t="s">
        <v>274</v>
      </c>
      <c r="E132" s="42"/>
      <c r="F132" s="255" t="s">
        <v>4514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274</v>
      </c>
      <c r="AU132" s="19" t="s">
        <v>84</v>
      </c>
    </row>
    <row r="133" s="14" customFormat="1">
      <c r="A133" s="14"/>
      <c r="B133" s="244"/>
      <c r="C133" s="245"/>
      <c r="D133" s="235" t="s">
        <v>194</v>
      </c>
      <c r="E133" s="246" t="s">
        <v>19</v>
      </c>
      <c r="F133" s="247" t="s">
        <v>4515</v>
      </c>
      <c r="G133" s="245"/>
      <c r="H133" s="248">
        <v>30.600000000000001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194</v>
      </c>
      <c r="AU133" s="254" t="s">
        <v>84</v>
      </c>
      <c r="AV133" s="14" t="s">
        <v>84</v>
      </c>
      <c r="AW133" s="14" t="s">
        <v>36</v>
      </c>
      <c r="AX133" s="14" t="s">
        <v>75</v>
      </c>
      <c r="AY133" s="254" t="s">
        <v>183</v>
      </c>
    </row>
    <row r="134" s="15" customFormat="1">
      <c r="A134" s="15"/>
      <c r="B134" s="259"/>
      <c r="C134" s="260"/>
      <c r="D134" s="235" t="s">
        <v>194</v>
      </c>
      <c r="E134" s="261" t="s">
        <v>19</v>
      </c>
      <c r="F134" s="262" t="s">
        <v>320</v>
      </c>
      <c r="G134" s="260"/>
      <c r="H134" s="263">
        <v>30.600000000000001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194</v>
      </c>
      <c r="AU134" s="269" t="s">
        <v>84</v>
      </c>
      <c r="AV134" s="15" t="s">
        <v>190</v>
      </c>
      <c r="AW134" s="15" t="s">
        <v>36</v>
      </c>
      <c r="AX134" s="15" t="s">
        <v>82</v>
      </c>
      <c r="AY134" s="269" t="s">
        <v>183</v>
      </c>
    </row>
    <row r="135" s="2" customFormat="1" ht="37.8" customHeight="1">
      <c r="A135" s="40"/>
      <c r="B135" s="41"/>
      <c r="C135" s="215" t="s">
        <v>239</v>
      </c>
      <c r="D135" s="215" t="s">
        <v>185</v>
      </c>
      <c r="E135" s="216" t="s">
        <v>4516</v>
      </c>
      <c r="F135" s="217" t="s">
        <v>4517</v>
      </c>
      <c r="G135" s="218" t="s">
        <v>438</v>
      </c>
      <c r="H135" s="219">
        <v>46</v>
      </c>
      <c r="I135" s="220"/>
      <c r="J135" s="221">
        <f>ROUND(I135*H135,2)</f>
        <v>0</v>
      </c>
      <c r="K135" s="217" t="s">
        <v>189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0.00016794</v>
      </c>
      <c r="R135" s="224">
        <f>Q135*H135</f>
        <v>0.0077252399999999995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277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277</v>
      </c>
      <c r="BM135" s="226" t="s">
        <v>338</v>
      </c>
    </row>
    <row r="136" s="2" customFormat="1">
      <c r="A136" s="40"/>
      <c r="B136" s="41"/>
      <c r="C136" s="42"/>
      <c r="D136" s="228" t="s">
        <v>192</v>
      </c>
      <c r="E136" s="42"/>
      <c r="F136" s="229" t="s">
        <v>4518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84</v>
      </c>
    </row>
    <row r="137" s="14" customFormat="1">
      <c r="A137" s="14"/>
      <c r="B137" s="244"/>
      <c r="C137" s="245"/>
      <c r="D137" s="235" t="s">
        <v>194</v>
      </c>
      <c r="E137" s="246" t="s">
        <v>19</v>
      </c>
      <c r="F137" s="247" t="s">
        <v>4519</v>
      </c>
      <c r="G137" s="245"/>
      <c r="H137" s="248">
        <v>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194</v>
      </c>
      <c r="AU137" s="254" t="s">
        <v>84</v>
      </c>
      <c r="AV137" s="14" t="s">
        <v>84</v>
      </c>
      <c r="AW137" s="14" t="s">
        <v>36</v>
      </c>
      <c r="AX137" s="14" t="s">
        <v>75</v>
      </c>
      <c r="AY137" s="254" t="s">
        <v>183</v>
      </c>
    </row>
    <row r="138" s="15" customFormat="1">
      <c r="A138" s="15"/>
      <c r="B138" s="259"/>
      <c r="C138" s="260"/>
      <c r="D138" s="235" t="s">
        <v>194</v>
      </c>
      <c r="E138" s="261" t="s">
        <v>19</v>
      </c>
      <c r="F138" s="262" t="s">
        <v>320</v>
      </c>
      <c r="G138" s="260"/>
      <c r="H138" s="263">
        <v>46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194</v>
      </c>
      <c r="AU138" s="269" t="s">
        <v>84</v>
      </c>
      <c r="AV138" s="15" t="s">
        <v>190</v>
      </c>
      <c r="AW138" s="15" t="s">
        <v>36</v>
      </c>
      <c r="AX138" s="15" t="s">
        <v>82</v>
      </c>
      <c r="AY138" s="269" t="s">
        <v>183</v>
      </c>
    </row>
    <row r="139" s="2" customFormat="1" ht="16.5" customHeight="1">
      <c r="A139" s="40"/>
      <c r="B139" s="41"/>
      <c r="C139" s="270" t="s">
        <v>245</v>
      </c>
      <c r="D139" s="270" t="s">
        <v>348</v>
      </c>
      <c r="E139" s="271" t="s">
        <v>4520</v>
      </c>
      <c r="F139" s="272" t="s">
        <v>4521</v>
      </c>
      <c r="G139" s="273" t="s">
        <v>438</v>
      </c>
      <c r="H139" s="274">
        <v>8.1600000000000001</v>
      </c>
      <c r="I139" s="275"/>
      <c r="J139" s="276">
        <f>ROUND(I139*H139,2)</f>
        <v>0</v>
      </c>
      <c r="K139" s="272" t="s">
        <v>189</v>
      </c>
      <c r="L139" s="277"/>
      <c r="M139" s="278" t="s">
        <v>19</v>
      </c>
      <c r="N139" s="279" t="s">
        <v>46</v>
      </c>
      <c r="O139" s="86"/>
      <c r="P139" s="224">
        <f>O139*H139</f>
        <v>0</v>
      </c>
      <c r="Q139" s="224">
        <v>0.00088000000000000003</v>
      </c>
      <c r="R139" s="224">
        <f>Q139*H139</f>
        <v>0.0071808000000000002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370</v>
      </c>
      <c r="AT139" s="226" t="s">
        <v>348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277</v>
      </c>
      <c r="BM139" s="226" t="s">
        <v>344</v>
      </c>
    </row>
    <row r="140" s="2" customFormat="1">
      <c r="A140" s="40"/>
      <c r="B140" s="41"/>
      <c r="C140" s="42"/>
      <c r="D140" s="235" t="s">
        <v>274</v>
      </c>
      <c r="E140" s="42"/>
      <c r="F140" s="255" t="s">
        <v>4514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274</v>
      </c>
      <c r="AU140" s="19" t="s">
        <v>84</v>
      </c>
    </row>
    <row r="141" s="14" customFormat="1">
      <c r="A141" s="14"/>
      <c r="B141" s="244"/>
      <c r="C141" s="245"/>
      <c r="D141" s="235" t="s">
        <v>194</v>
      </c>
      <c r="E141" s="246" t="s">
        <v>19</v>
      </c>
      <c r="F141" s="247" t="s">
        <v>4522</v>
      </c>
      <c r="G141" s="245"/>
      <c r="H141" s="248">
        <v>8.1600000000000001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194</v>
      </c>
      <c r="AU141" s="254" t="s">
        <v>84</v>
      </c>
      <c r="AV141" s="14" t="s">
        <v>84</v>
      </c>
      <c r="AW141" s="14" t="s">
        <v>36</v>
      </c>
      <c r="AX141" s="14" t="s">
        <v>75</v>
      </c>
      <c r="AY141" s="254" t="s">
        <v>183</v>
      </c>
    </row>
    <row r="142" s="15" customFormat="1">
      <c r="A142" s="15"/>
      <c r="B142" s="259"/>
      <c r="C142" s="260"/>
      <c r="D142" s="235" t="s">
        <v>194</v>
      </c>
      <c r="E142" s="261" t="s">
        <v>19</v>
      </c>
      <c r="F142" s="262" t="s">
        <v>320</v>
      </c>
      <c r="G142" s="260"/>
      <c r="H142" s="263">
        <v>8.1600000000000001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194</v>
      </c>
      <c r="AU142" s="269" t="s">
        <v>84</v>
      </c>
      <c r="AV142" s="15" t="s">
        <v>190</v>
      </c>
      <c r="AW142" s="15" t="s">
        <v>36</v>
      </c>
      <c r="AX142" s="15" t="s">
        <v>82</v>
      </c>
      <c r="AY142" s="269" t="s">
        <v>183</v>
      </c>
    </row>
    <row r="143" s="2" customFormat="1" ht="16.5" customHeight="1">
      <c r="A143" s="40"/>
      <c r="B143" s="41"/>
      <c r="C143" s="270" t="s">
        <v>253</v>
      </c>
      <c r="D143" s="270" t="s">
        <v>348</v>
      </c>
      <c r="E143" s="271" t="s">
        <v>4523</v>
      </c>
      <c r="F143" s="272" t="s">
        <v>4524</v>
      </c>
      <c r="G143" s="273" t="s">
        <v>438</v>
      </c>
      <c r="H143" s="274">
        <v>38.759999999999998</v>
      </c>
      <c r="I143" s="275"/>
      <c r="J143" s="276">
        <f>ROUND(I143*H143,2)</f>
        <v>0</v>
      </c>
      <c r="K143" s="272" t="s">
        <v>189</v>
      </c>
      <c r="L143" s="277"/>
      <c r="M143" s="278" t="s">
        <v>19</v>
      </c>
      <c r="N143" s="279" t="s">
        <v>46</v>
      </c>
      <c r="O143" s="86"/>
      <c r="P143" s="224">
        <f>O143*H143</f>
        <v>0</v>
      </c>
      <c r="Q143" s="224">
        <v>0.00139</v>
      </c>
      <c r="R143" s="224">
        <f>Q143*H143</f>
        <v>0.053876399999999998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370</v>
      </c>
      <c r="AT143" s="226" t="s">
        <v>348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277</v>
      </c>
      <c r="BM143" s="226" t="s">
        <v>351</v>
      </c>
    </row>
    <row r="144" s="2" customFormat="1">
      <c r="A144" s="40"/>
      <c r="B144" s="41"/>
      <c r="C144" s="42"/>
      <c r="D144" s="235" t="s">
        <v>274</v>
      </c>
      <c r="E144" s="42"/>
      <c r="F144" s="255" t="s">
        <v>4514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274</v>
      </c>
      <c r="AU144" s="19" t="s">
        <v>84</v>
      </c>
    </row>
    <row r="145" s="14" customFormat="1">
      <c r="A145" s="14"/>
      <c r="B145" s="244"/>
      <c r="C145" s="245"/>
      <c r="D145" s="235" t="s">
        <v>194</v>
      </c>
      <c r="E145" s="246" t="s">
        <v>19</v>
      </c>
      <c r="F145" s="247" t="s">
        <v>4525</v>
      </c>
      <c r="G145" s="245"/>
      <c r="H145" s="248">
        <v>38.759999999999998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194</v>
      </c>
      <c r="AU145" s="254" t="s">
        <v>84</v>
      </c>
      <c r="AV145" s="14" t="s">
        <v>84</v>
      </c>
      <c r="AW145" s="14" t="s">
        <v>36</v>
      </c>
      <c r="AX145" s="14" t="s">
        <v>75</v>
      </c>
      <c r="AY145" s="254" t="s">
        <v>183</v>
      </c>
    </row>
    <row r="146" s="15" customFormat="1">
      <c r="A146" s="15"/>
      <c r="B146" s="259"/>
      <c r="C146" s="260"/>
      <c r="D146" s="235" t="s">
        <v>194</v>
      </c>
      <c r="E146" s="261" t="s">
        <v>19</v>
      </c>
      <c r="F146" s="262" t="s">
        <v>320</v>
      </c>
      <c r="G146" s="260"/>
      <c r="H146" s="263">
        <v>38.759999999999998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194</v>
      </c>
      <c r="AU146" s="269" t="s">
        <v>84</v>
      </c>
      <c r="AV146" s="15" t="s">
        <v>190</v>
      </c>
      <c r="AW146" s="15" t="s">
        <v>36</v>
      </c>
      <c r="AX146" s="15" t="s">
        <v>82</v>
      </c>
      <c r="AY146" s="269" t="s">
        <v>183</v>
      </c>
    </row>
    <row r="147" s="2" customFormat="1" ht="24.15" customHeight="1">
      <c r="A147" s="40"/>
      <c r="B147" s="41"/>
      <c r="C147" s="215" t="s">
        <v>259</v>
      </c>
      <c r="D147" s="215" t="s">
        <v>185</v>
      </c>
      <c r="E147" s="216" t="s">
        <v>4526</v>
      </c>
      <c r="F147" s="217" t="s">
        <v>4527</v>
      </c>
      <c r="G147" s="218" t="s">
        <v>438</v>
      </c>
      <c r="H147" s="219">
        <v>937</v>
      </c>
      <c r="I147" s="220"/>
      <c r="J147" s="221">
        <f>ROUND(I147*H147,2)</f>
        <v>0</v>
      </c>
      <c r="K147" s="217" t="s">
        <v>189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277</v>
      </c>
      <c r="AT147" s="226" t="s">
        <v>185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277</v>
      </c>
      <c r="BM147" s="226" t="s">
        <v>355</v>
      </c>
    </row>
    <row r="148" s="2" customFormat="1">
      <c r="A148" s="40"/>
      <c r="B148" s="41"/>
      <c r="C148" s="42"/>
      <c r="D148" s="228" t="s">
        <v>192</v>
      </c>
      <c r="E148" s="42"/>
      <c r="F148" s="229" t="s">
        <v>4528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84</v>
      </c>
    </row>
    <row r="149" s="14" customFormat="1">
      <c r="A149" s="14"/>
      <c r="B149" s="244"/>
      <c r="C149" s="245"/>
      <c r="D149" s="235" t="s">
        <v>194</v>
      </c>
      <c r="E149" s="246" t="s">
        <v>19</v>
      </c>
      <c r="F149" s="247" t="s">
        <v>4529</v>
      </c>
      <c r="G149" s="245"/>
      <c r="H149" s="248">
        <v>937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194</v>
      </c>
      <c r="AU149" s="254" t="s">
        <v>84</v>
      </c>
      <c r="AV149" s="14" t="s">
        <v>84</v>
      </c>
      <c r="AW149" s="14" t="s">
        <v>36</v>
      </c>
      <c r="AX149" s="14" t="s">
        <v>75</v>
      </c>
      <c r="AY149" s="254" t="s">
        <v>183</v>
      </c>
    </row>
    <row r="150" s="15" customFormat="1">
      <c r="A150" s="15"/>
      <c r="B150" s="259"/>
      <c r="C150" s="260"/>
      <c r="D150" s="235" t="s">
        <v>194</v>
      </c>
      <c r="E150" s="261" t="s">
        <v>19</v>
      </c>
      <c r="F150" s="262" t="s">
        <v>320</v>
      </c>
      <c r="G150" s="260"/>
      <c r="H150" s="263">
        <v>937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194</v>
      </c>
      <c r="AU150" s="269" t="s">
        <v>84</v>
      </c>
      <c r="AV150" s="15" t="s">
        <v>190</v>
      </c>
      <c r="AW150" s="15" t="s">
        <v>36</v>
      </c>
      <c r="AX150" s="15" t="s">
        <v>82</v>
      </c>
      <c r="AY150" s="269" t="s">
        <v>183</v>
      </c>
    </row>
    <row r="151" s="2" customFormat="1" ht="16.5" customHeight="1">
      <c r="A151" s="40"/>
      <c r="B151" s="41"/>
      <c r="C151" s="270" t="s">
        <v>264</v>
      </c>
      <c r="D151" s="270" t="s">
        <v>348</v>
      </c>
      <c r="E151" s="271" t="s">
        <v>4530</v>
      </c>
      <c r="F151" s="272" t="s">
        <v>4531</v>
      </c>
      <c r="G151" s="273" t="s">
        <v>438</v>
      </c>
      <c r="H151" s="274">
        <v>3</v>
      </c>
      <c r="I151" s="275"/>
      <c r="J151" s="276">
        <f>ROUND(I151*H151,2)</f>
        <v>0</v>
      </c>
      <c r="K151" s="272" t="s">
        <v>189</v>
      </c>
      <c r="L151" s="277"/>
      <c r="M151" s="278" t="s">
        <v>19</v>
      </c>
      <c r="N151" s="279" t="s">
        <v>46</v>
      </c>
      <c r="O151" s="86"/>
      <c r="P151" s="224">
        <f>O151*H151</f>
        <v>0</v>
      </c>
      <c r="Q151" s="224">
        <v>6.9999999999999994E-05</v>
      </c>
      <c r="R151" s="224">
        <f>Q151*H151</f>
        <v>0.00020999999999999998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370</v>
      </c>
      <c r="AT151" s="226" t="s">
        <v>348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277</v>
      </c>
      <c r="BM151" s="226" t="s">
        <v>361</v>
      </c>
    </row>
    <row r="152" s="2" customFormat="1">
      <c r="A152" s="40"/>
      <c r="B152" s="41"/>
      <c r="C152" s="42"/>
      <c r="D152" s="235" t="s">
        <v>274</v>
      </c>
      <c r="E152" s="42"/>
      <c r="F152" s="255" t="s">
        <v>4532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274</v>
      </c>
      <c r="AU152" s="19" t="s">
        <v>84</v>
      </c>
    </row>
    <row r="153" s="2" customFormat="1" ht="16.5" customHeight="1">
      <c r="A153" s="40"/>
      <c r="B153" s="41"/>
      <c r="C153" s="270" t="s">
        <v>8</v>
      </c>
      <c r="D153" s="270" t="s">
        <v>348</v>
      </c>
      <c r="E153" s="271" t="s">
        <v>4533</v>
      </c>
      <c r="F153" s="272" t="s">
        <v>4534</v>
      </c>
      <c r="G153" s="273" t="s">
        <v>438</v>
      </c>
      <c r="H153" s="274">
        <v>131</v>
      </c>
      <c r="I153" s="275"/>
      <c r="J153" s="276">
        <f>ROUND(I153*H153,2)</f>
        <v>0</v>
      </c>
      <c r="K153" s="272" t="s">
        <v>189</v>
      </c>
      <c r="L153" s="277"/>
      <c r="M153" s="278" t="s">
        <v>19</v>
      </c>
      <c r="N153" s="279" t="s">
        <v>46</v>
      </c>
      <c r="O153" s="86"/>
      <c r="P153" s="224">
        <f>O153*H153</f>
        <v>0</v>
      </c>
      <c r="Q153" s="224">
        <v>0.00011</v>
      </c>
      <c r="R153" s="224">
        <f>Q153*H153</f>
        <v>0.014410000000000001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370</v>
      </c>
      <c r="AT153" s="226" t="s">
        <v>348</v>
      </c>
      <c r="AU153" s="226" t="s">
        <v>84</v>
      </c>
      <c r="AY153" s="19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277</v>
      </c>
      <c r="BM153" s="226" t="s">
        <v>365</v>
      </c>
    </row>
    <row r="154" s="2" customFormat="1" ht="16.5" customHeight="1">
      <c r="A154" s="40"/>
      <c r="B154" s="41"/>
      <c r="C154" s="270" t="s">
        <v>277</v>
      </c>
      <c r="D154" s="270" t="s">
        <v>348</v>
      </c>
      <c r="E154" s="271" t="s">
        <v>4535</v>
      </c>
      <c r="F154" s="272" t="s">
        <v>4536</v>
      </c>
      <c r="G154" s="273" t="s">
        <v>438</v>
      </c>
      <c r="H154" s="274">
        <v>301</v>
      </c>
      <c r="I154" s="275"/>
      <c r="J154" s="276">
        <f>ROUND(I154*H154,2)</f>
        <v>0</v>
      </c>
      <c r="K154" s="272" t="s">
        <v>189</v>
      </c>
      <c r="L154" s="277"/>
      <c r="M154" s="278" t="s">
        <v>19</v>
      </c>
      <c r="N154" s="279" t="s">
        <v>46</v>
      </c>
      <c r="O154" s="86"/>
      <c r="P154" s="224">
        <f>O154*H154</f>
        <v>0</v>
      </c>
      <c r="Q154" s="224">
        <v>0.00012</v>
      </c>
      <c r="R154" s="224">
        <f>Q154*H154</f>
        <v>0.036119999999999999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370</v>
      </c>
      <c r="AT154" s="226" t="s">
        <v>348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277</v>
      </c>
      <c r="BM154" s="226" t="s">
        <v>370</v>
      </c>
    </row>
    <row r="155" s="2" customFormat="1" ht="16.5" customHeight="1">
      <c r="A155" s="40"/>
      <c r="B155" s="41"/>
      <c r="C155" s="270" t="s">
        <v>283</v>
      </c>
      <c r="D155" s="270" t="s">
        <v>348</v>
      </c>
      <c r="E155" s="271" t="s">
        <v>4537</v>
      </c>
      <c r="F155" s="272" t="s">
        <v>4538</v>
      </c>
      <c r="G155" s="273" t="s">
        <v>438</v>
      </c>
      <c r="H155" s="274">
        <v>113</v>
      </c>
      <c r="I155" s="275"/>
      <c r="J155" s="276">
        <f>ROUND(I155*H155,2)</f>
        <v>0</v>
      </c>
      <c r="K155" s="272" t="s">
        <v>189</v>
      </c>
      <c r="L155" s="277"/>
      <c r="M155" s="278" t="s">
        <v>19</v>
      </c>
      <c r="N155" s="279" t="s">
        <v>46</v>
      </c>
      <c r="O155" s="86"/>
      <c r="P155" s="224">
        <f>O155*H155</f>
        <v>0</v>
      </c>
      <c r="Q155" s="224">
        <v>0.00013999999999999999</v>
      </c>
      <c r="R155" s="224">
        <f>Q155*H155</f>
        <v>0.015819999999999997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370</v>
      </c>
      <c r="AT155" s="226" t="s">
        <v>348</v>
      </c>
      <c r="AU155" s="226" t="s">
        <v>84</v>
      </c>
      <c r="AY155" s="19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277</v>
      </c>
      <c r="BM155" s="226" t="s">
        <v>376</v>
      </c>
    </row>
    <row r="156" s="2" customFormat="1" ht="16.5" customHeight="1">
      <c r="A156" s="40"/>
      <c r="B156" s="41"/>
      <c r="C156" s="270" t="s">
        <v>333</v>
      </c>
      <c r="D156" s="270" t="s">
        <v>348</v>
      </c>
      <c r="E156" s="271" t="s">
        <v>4539</v>
      </c>
      <c r="F156" s="272" t="s">
        <v>4540</v>
      </c>
      <c r="G156" s="273" t="s">
        <v>438</v>
      </c>
      <c r="H156" s="274">
        <v>374</v>
      </c>
      <c r="I156" s="275"/>
      <c r="J156" s="276">
        <f>ROUND(I156*H156,2)</f>
        <v>0</v>
      </c>
      <c r="K156" s="272" t="s">
        <v>189</v>
      </c>
      <c r="L156" s="277"/>
      <c r="M156" s="278" t="s">
        <v>19</v>
      </c>
      <c r="N156" s="279" t="s">
        <v>46</v>
      </c>
      <c r="O156" s="86"/>
      <c r="P156" s="224">
        <f>O156*H156</f>
        <v>0</v>
      </c>
      <c r="Q156" s="224">
        <v>0.00016000000000000001</v>
      </c>
      <c r="R156" s="224">
        <f>Q156*H156</f>
        <v>0.059840000000000004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370</v>
      </c>
      <c r="AT156" s="226" t="s">
        <v>348</v>
      </c>
      <c r="AU156" s="226" t="s">
        <v>84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277</v>
      </c>
      <c r="BM156" s="226" t="s">
        <v>381</v>
      </c>
    </row>
    <row r="157" s="2" customFormat="1" ht="16.5" customHeight="1">
      <c r="A157" s="40"/>
      <c r="B157" s="41"/>
      <c r="C157" s="270" t="s">
        <v>384</v>
      </c>
      <c r="D157" s="270" t="s">
        <v>348</v>
      </c>
      <c r="E157" s="271" t="s">
        <v>4541</v>
      </c>
      <c r="F157" s="272" t="s">
        <v>4542</v>
      </c>
      <c r="G157" s="273" t="s">
        <v>438</v>
      </c>
      <c r="H157" s="274">
        <v>15</v>
      </c>
      <c r="I157" s="275"/>
      <c r="J157" s="276">
        <f>ROUND(I157*H157,2)</f>
        <v>0</v>
      </c>
      <c r="K157" s="272" t="s">
        <v>189</v>
      </c>
      <c r="L157" s="277"/>
      <c r="M157" s="278" t="s">
        <v>19</v>
      </c>
      <c r="N157" s="279" t="s">
        <v>46</v>
      </c>
      <c r="O157" s="86"/>
      <c r="P157" s="224">
        <f>O157*H157</f>
        <v>0</v>
      </c>
      <c r="Q157" s="224">
        <v>0.00018000000000000001</v>
      </c>
      <c r="R157" s="224">
        <f>Q157*H157</f>
        <v>0.0027000000000000001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370</v>
      </c>
      <c r="AT157" s="226" t="s">
        <v>348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277</v>
      </c>
      <c r="BM157" s="226" t="s">
        <v>387</v>
      </c>
    </row>
    <row r="158" s="2" customFormat="1" ht="24.15" customHeight="1">
      <c r="A158" s="40"/>
      <c r="B158" s="41"/>
      <c r="C158" s="215" t="s">
        <v>338</v>
      </c>
      <c r="D158" s="215" t="s">
        <v>185</v>
      </c>
      <c r="E158" s="216" t="s">
        <v>4543</v>
      </c>
      <c r="F158" s="217" t="s">
        <v>4544</v>
      </c>
      <c r="G158" s="218" t="s">
        <v>304</v>
      </c>
      <c r="H158" s="219">
        <v>0.59999999999999998</v>
      </c>
      <c r="I158" s="220"/>
      <c r="J158" s="221">
        <f>ROUND(I158*H158,2)</f>
        <v>0</v>
      </c>
      <c r="K158" s="217" t="s">
        <v>189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7.3100000000000001E-05</v>
      </c>
      <c r="R158" s="224">
        <f>Q158*H158</f>
        <v>4.3859999999999997E-05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277</v>
      </c>
      <c r="AT158" s="226" t="s">
        <v>185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277</v>
      </c>
      <c r="BM158" s="226" t="s">
        <v>391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4545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14" customFormat="1">
      <c r="A160" s="14"/>
      <c r="B160" s="244"/>
      <c r="C160" s="245"/>
      <c r="D160" s="235" t="s">
        <v>194</v>
      </c>
      <c r="E160" s="246" t="s">
        <v>19</v>
      </c>
      <c r="F160" s="247" t="s">
        <v>4546</v>
      </c>
      <c r="G160" s="245"/>
      <c r="H160" s="248">
        <v>0.59999999999999998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194</v>
      </c>
      <c r="AU160" s="254" t="s">
        <v>84</v>
      </c>
      <c r="AV160" s="14" t="s">
        <v>84</v>
      </c>
      <c r="AW160" s="14" t="s">
        <v>36</v>
      </c>
      <c r="AX160" s="14" t="s">
        <v>75</v>
      </c>
      <c r="AY160" s="254" t="s">
        <v>183</v>
      </c>
    </row>
    <row r="161" s="15" customFormat="1">
      <c r="A161" s="15"/>
      <c r="B161" s="259"/>
      <c r="C161" s="260"/>
      <c r="D161" s="235" t="s">
        <v>194</v>
      </c>
      <c r="E161" s="261" t="s">
        <v>19</v>
      </c>
      <c r="F161" s="262" t="s">
        <v>320</v>
      </c>
      <c r="G161" s="260"/>
      <c r="H161" s="263">
        <v>0.59999999999999998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194</v>
      </c>
      <c r="AU161" s="269" t="s">
        <v>84</v>
      </c>
      <c r="AV161" s="15" t="s">
        <v>190</v>
      </c>
      <c r="AW161" s="15" t="s">
        <v>36</v>
      </c>
      <c r="AX161" s="15" t="s">
        <v>82</v>
      </c>
      <c r="AY161" s="269" t="s">
        <v>183</v>
      </c>
    </row>
    <row r="162" s="2" customFormat="1" ht="37.8" customHeight="1">
      <c r="A162" s="40"/>
      <c r="B162" s="41"/>
      <c r="C162" s="270" t="s">
        <v>7</v>
      </c>
      <c r="D162" s="270" t="s">
        <v>348</v>
      </c>
      <c r="E162" s="271" t="s">
        <v>4547</v>
      </c>
      <c r="F162" s="272" t="s">
        <v>4548</v>
      </c>
      <c r="G162" s="273" t="s">
        <v>375</v>
      </c>
      <c r="H162" s="274">
        <v>1.244</v>
      </c>
      <c r="I162" s="275"/>
      <c r="J162" s="276">
        <f>ROUND(I162*H162,2)</f>
        <v>0</v>
      </c>
      <c r="K162" s="272" t="s">
        <v>4549</v>
      </c>
      <c r="L162" s="277"/>
      <c r="M162" s="278" t="s">
        <v>19</v>
      </c>
      <c r="N162" s="279" t="s">
        <v>46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370</v>
      </c>
      <c r="AT162" s="226" t="s">
        <v>348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277</v>
      </c>
      <c r="BM162" s="226" t="s">
        <v>439</v>
      </c>
    </row>
    <row r="163" s="2" customFormat="1">
      <c r="A163" s="40"/>
      <c r="B163" s="41"/>
      <c r="C163" s="42"/>
      <c r="D163" s="235" t="s">
        <v>274</v>
      </c>
      <c r="E163" s="42"/>
      <c r="F163" s="255" t="s">
        <v>4550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274</v>
      </c>
      <c r="AU163" s="19" t="s">
        <v>84</v>
      </c>
    </row>
    <row r="164" s="14" customFormat="1">
      <c r="A164" s="14"/>
      <c r="B164" s="244"/>
      <c r="C164" s="245"/>
      <c r="D164" s="235" t="s">
        <v>194</v>
      </c>
      <c r="E164" s="246" t="s">
        <v>19</v>
      </c>
      <c r="F164" s="247" t="s">
        <v>4551</v>
      </c>
      <c r="G164" s="245"/>
      <c r="H164" s="248">
        <v>1.244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194</v>
      </c>
      <c r="AU164" s="254" t="s">
        <v>84</v>
      </c>
      <c r="AV164" s="14" t="s">
        <v>84</v>
      </c>
      <c r="AW164" s="14" t="s">
        <v>36</v>
      </c>
      <c r="AX164" s="14" t="s">
        <v>75</v>
      </c>
      <c r="AY164" s="254" t="s">
        <v>183</v>
      </c>
    </row>
    <row r="165" s="15" customFormat="1">
      <c r="A165" s="15"/>
      <c r="B165" s="259"/>
      <c r="C165" s="260"/>
      <c r="D165" s="235" t="s">
        <v>194</v>
      </c>
      <c r="E165" s="261" t="s">
        <v>19</v>
      </c>
      <c r="F165" s="262" t="s">
        <v>320</v>
      </c>
      <c r="G165" s="260"/>
      <c r="H165" s="263">
        <v>1.244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194</v>
      </c>
      <c r="AU165" s="269" t="s">
        <v>84</v>
      </c>
      <c r="AV165" s="15" t="s">
        <v>190</v>
      </c>
      <c r="AW165" s="15" t="s">
        <v>36</v>
      </c>
      <c r="AX165" s="15" t="s">
        <v>82</v>
      </c>
      <c r="AY165" s="269" t="s">
        <v>183</v>
      </c>
    </row>
    <row r="166" s="2" customFormat="1" ht="24.15" customHeight="1">
      <c r="A166" s="40"/>
      <c r="B166" s="41"/>
      <c r="C166" s="215" t="s">
        <v>344</v>
      </c>
      <c r="D166" s="215" t="s">
        <v>185</v>
      </c>
      <c r="E166" s="216" t="s">
        <v>4552</v>
      </c>
      <c r="F166" s="217" t="s">
        <v>4553</v>
      </c>
      <c r="G166" s="218" t="s">
        <v>256</v>
      </c>
      <c r="H166" s="219">
        <v>0.26200000000000001</v>
      </c>
      <c r="I166" s="220"/>
      <c r="J166" s="221">
        <f>ROUND(I166*H166,2)</f>
        <v>0</v>
      </c>
      <c r="K166" s="217" t="s">
        <v>189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277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277</v>
      </c>
      <c r="BM166" s="226" t="s">
        <v>446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4554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12" customFormat="1" ht="22.8" customHeight="1">
      <c r="A168" s="12"/>
      <c r="B168" s="199"/>
      <c r="C168" s="200"/>
      <c r="D168" s="201" t="s">
        <v>74</v>
      </c>
      <c r="E168" s="213" t="s">
        <v>4555</v>
      </c>
      <c r="F168" s="213" t="s">
        <v>4556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SUM(P169:P218)</f>
        <v>0</v>
      </c>
      <c r="Q168" s="207"/>
      <c r="R168" s="208">
        <f>SUM(R169:R218)</f>
        <v>3.3509842650000001</v>
      </c>
      <c r="S168" s="207"/>
      <c r="T168" s="209">
        <f>SUM(T169:T218)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84</v>
      </c>
      <c r="AT168" s="211" t="s">
        <v>74</v>
      </c>
      <c r="AU168" s="211" t="s">
        <v>82</v>
      </c>
      <c r="AY168" s="210" t="s">
        <v>183</v>
      </c>
      <c r="BK168" s="212">
        <f>SUM(BK169:BK218)</f>
        <v>0</v>
      </c>
    </row>
    <row r="169" s="2" customFormat="1" ht="24.15" customHeight="1">
      <c r="A169" s="40"/>
      <c r="B169" s="41"/>
      <c r="C169" s="215" t="s">
        <v>452</v>
      </c>
      <c r="D169" s="215" t="s">
        <v>185</v>
      </c>
      <c r="E169" s="216" t="s">
        <v>4557</v>
      </c>
      <c r="F169" s="217" t="s">
        <v>4558</v>
      </c>
      <c r="G169" s="218" t="s">
        <v>438</v>
      </c>
      <c r="H169" s="219">
        <v>3</v>
      </c>
      <c r="I169" s="220"/>
      <c r="J169" s="221">
        <f>ROUND(I169*H169,2)</f>
        <v>0</v>
      </c>
      <c r="K169" s="217" t="s">
        <v>189</v>
      </c>
      <c r="L169" s="46"/>
      <c r="M169" s="222" t="s">
        <v>19</v>
      </c>
      <c r="N169" s="223" t="s">
        <v>46</v>
      </c>
      <c r="O169" s="86"/>
      <c r="P169" s="224">
        <f>O169*H169</f>
        <v>0</v>
      </c>
      <c r="Q169" s="224">
        <v>0.0010496399999999999</v>
      </c>
      <c r="R169" s="224">
        <f>Q169*H169</f>
        <v>0.0031489199999999995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277</v>
      </c>
      <c r="AT169" s="226" t="s">
        <v>185</v>
      </c>
      <c r="AU169" s="226" t="s">
        <v>84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277</v>
      </c>
      <c r="BM169" s="226" t="s">
        <v>566</v>
      </c>
    </row>
    <row r="170" s="2" customFormat="1">
      <c r="A170" s="40"/>
      <c r="B170" s="41"/>
      <c r="C170" s="42"/>
      <c r="D170" s="228" t="s">
        <v>192</v>
      </c>
      <c r="E170" s="42"/>
      <c r="F170" s="229" t="s">
        <v>4559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84</v>
      </c>
    </row>
    <row r="171" s="2" customFormat="1" ht="24.15" customHeight="1">
      <c r="A171" s="40"/>
      <c r="B171" s="41"/>
      <c r="C171" s="215" t="s">
        <v>530</v>
      </c>
      <c r="D171" s="215" t="s">
        <v>185</v>
      </c>
      <c r="E171" s="216" t="s">
        <v>4560</v>
      </c>
      <c r="F171" s="217" t="s">
        <v>4561</v>
      </c>
      <c r="G171" s="218" t="s">
        <v>438</v>
      </c>
      <c r="H171" s="219">
        <v>137</v>
      </c>
      <c r="I171" s="220"/>
      <c r="J171" s="221">
        <f>ROUND(I171*H171,2)</f>
        <v>0</v>
      </c>
      <c r="K171" s="217" t="s">
        <v>189</v>
      </c>
      <c r="L171" s="46"/>
      <c r="M171" s="222" t="s">
        <v>19</v>
      </c>
      <c r="N171" s="223" t="s">
        <v>46</v>
      </c>
      <c r="O171" s="86"/>
      <c r="P171" s="224">
        <f>O171*H171</f>
        <v>0</v>
      </c>
      <c r="Q171" s="224">
        <v>0.0014766899999999999</v>
      </c>
      <c r="R171" s="224">
        <f>Q171*H171</f>
        <v>0.20230652999999998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277</v>
      </c>
      <c r="AT171" s="226" t="s">
        <v>185</v>
      </c>
      <c r="AU171" s="226" t="s">
        <v>84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277</v>
      </c>
      <c r="BM171" s="226" t="s">
        <v>569</v>
      </c>
    </row>
    <row r="172" s="2" customFormat="1">
      <c r="A172" s="40"/>
      <c r="B172" s="41"/>
      <c r="C172" s="42"/>
      <c r="D172" s="228" t="s">
        <v>192</v>
      </c>
      <c r="E172" s="42"/>
      <c r="F172" s="229" t="s">
        <v>4562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84</v>
      </c>
    </row>
    <row r="173" s="2" customFormat="1" ht="24.15" customHeight="1">
      <c r="A173" s="40"/>
      <c r="B173" s="41"/>
      <c r="C173" s="215" t="s">
        <v>459</v>
      </c>
      <c r="D173" s="215" t="s">
        <v>185</v>
      </c>
      <c r="E173" s="216" t="s">
        <v>4563</v>
      </c>
      <c r="F173" s="217" t="s">
        <v>4564</v>
      </c>
      <c r="G173" s="218" t="s">
        <v>438</v>
      </c>
      <c r="H173" s="219">
        <v>305</v>
      </c>
      <c r="I173" s="220"/>
      <c r="J173" s="221">
        <f>ROUND(I173*H173,2)</f>
        <v>0</v>
      </c>
      <c r="K173" s="217" t="s">
        <v>189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0.00188455</v>
      </c>
      <c r="R173" s="224">
        <f>Q173*H173</f>
        <v>0.57478775000000004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277</v>
      </c>
      <c r="AT173" s="226" t="s">
        <v>185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277</v>
      </c>
      <c r="BM173" s="226" t="s">
        <v>573</v>
      </c>
    </row>
    <row r="174" s="2" customFormat="1">
      <c r="A174" s="40"/>
      <c r="B174" s="41"/>
      <c r="C174" s="42"/>
      <c r="D174" s="228" t="s">
        <v>192</v>
      </c>
      <c r="E174" s="42"/>
      <c r="F174" s="229" t="s">
        <v>4565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192</v>
      </c>
      <c r="AU174" s="19" t="s">
        <v>84</v>
      </c>
    </row>
    <row r="175" s="2" customFormat="1" ht="24.15" customHeight="1">
      <c r="A175" s="40"/>
      <c r="B175" s="41"/>
      <c r="C175" s="215" t="s">
        <v>538</v>
      </c>
      <c r="D175" s="215" t="s">
        <v>185</v>
      </c>
      <c r="E175" s="216" t="s">
        <v>4566</v>
      </c>
      <c r="F175" s="217" t="s">
        <v>4567</v>
      </c>
      <c r="G175" s="218" t="s">
        <v>438</v>
      </c>
      <c r="H175" s="219">
        <v>118</v>
      </c>
      <c r="I175" s="220"/>
      <c r="J175" s="221">
        <f>ROUND(I175*H175,2)</f>
        <v>0</v>
      </c>
      <c r="K175" s="217" t="s">
        <v>189</v>
      </c>
      <c r="L175" s="46"/>
      <c r="M175" s="222" t="s">
        <v>19</v>
      </c>
      <c r="N175" s="223" t="s">
        <v>46</v>
      </c>
      <c r="O175" s="86"/>
      <c r="P175" s="224">
        <f>O175*H175</f>
        <v>0</v>
      </c>
      <c r="Q175" s="224">
        <v>0.0028432800000000001</v>
      </c>
      <c r="R175" s="224">
        <f>Q175*H175</f>
        <v>0.33550704000000003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277</v>
      </c>
      <c r="AT175" s="226" t="s">
        <v>185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277</v>
      </c>
      <c r="BM175" s="226" t="s">
        <v>579</v>
      </c>
    </row>
    <row r="176" s="2" customFormat="1">
      <c r="A176" s="40"/>
      <c r="B176" s="41"/>
      <c r="C176" s="42"/>
      <c r="D176" s="228" t="s">
        <v>192</v>
      </c>
      <c r="E176" s="42"/>
      <c r="F176" s="229" t="s">
        <v>4568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84</v>
      </c>
    </row>
    <row r="177" s="2" customFormat="1" ht="24.15" customHeight="1">
      <c r="A177" s="40"/>
      <c r="B177" s="41"/>
      <c r="C177" s="215" t="s">
        <v>464</v>
      </c>
      <c r="D177" s="215" t="s">
        <v>185</v>
      </c>
      <c r="E177" s="216" t="s">
        <v>4569</v>
      </c>
      <c r="F177" s="217" t="s">
        <v>4570</v>
      </c>
      <c r="G177" s="218" t="s">
        <v>438</v>
      </c>
      <c r="H177" s="219">
        <v>374</v>
      </c>
      <c r="I177" s="220"/>
      <c r="J177" s="221">
        <f>ROUND(I177*H177,2)</f>
        <v>0</v>
      </c>
      <c r="K177" s="217" t="s">
        <v>189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0.0036626900000000001</v>
      </c>
      <c r="R177" s="224">
        <f>Q177*H177</f>
        <v>1.36984606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277</v>
      </c>
      <c r="AT177" s="226" t="s">
        <v>185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277</v>
      </c>
      <c r="BM177" s="226" t="s">
        <v>585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4571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84</v>
      </c>
    </row>
    <row r="179" s="2" customFormat="1" ht="24.15" customHeight="1">
      <c r="A179" s="40"/>
      <c r="B179" s="41"/>
      <c r="C179" s="215" t="s">
        <v>546</v>
      </c>
      <c r="D179" s="215" t="s">
        <v>185</v>
      </c>
      <c r="E179" s="216" t="s">
        <v>4572</v>
      </c>
      <c r="F179" s="217" t="s">
        <v>4573</v>
      </c>
      <c r="G179" s="218" t="s">
        <v>438</v>
      </c>
      <c r="H179" s="219">
        <v>45</v>
      </c>
      <c r="I179" s="220"/>
      <c r="J179" s="221">
        <f>ROUND(I179*H179,2)</f>
        <v>0</v>
      </c>
      <c r="K179" s="217" t="s">
        <v>189</v>
      </c>
      <c r="L179" s="46"/>
      <c r="M179" s="222" t="s">
        <v>19</v>
      </c>
      <c r="N179" s="223" t="s">
        <v>46</v>
      </c>
      <c r="O179" s="86"/>
      <c r="P179" s="224">
        <f>O179*H179</f>
        <v>0</v>
      </c>
      <c r="Q179" s="224">
        <v>0.0042804399999999999</v>
      </c>
      <c r="R179" s="224">
        <f>Q179*H179</f>
        <v>0.19261980000000001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277</v>
      </c>
      <c r="AT179" s="226" t="s">
        <v>185</v>
      </c>
      <c r="AU179" s="226" t="s">
        <v>84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277</v>
      </c>
      <c r="BM179" s="226" t="s">
        <v>590</v>
      </c>
    </row>
    <row r="180" s="2" customFormat="1">
      <c r="A180" s="40"/>
      <c r="B180" s="41"/>
      <c r="C180" s="42"/>
      <c r="D180" s="228" t="s">
        <v>192</v>
      </c>
      <c r="E180" s="42"/>
      <c r="F180" s="229" t="s">
        <v>4574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192</v>
      </c>
      <c r="AU180" s="19" t="s">
        <v>84</v>
      </c>
    </row>
    <row r="181" s="2" customFormat="1" ht="24.15" customHeight="1">
      <c r="A181" s="40"/>
      <c r="B181" s="41"/>
      <c r="C181" s="215" t="s">
        <v>471</v>
      </c>
      <c r="D181" s="215" t="s">
        <v>185</v>
      </c>
      <c r="E181" s="216" t="s">
        <v>4575</v>
      </c>
      <c r="F181" s="217" t="s">
        <v>4576</v>
      </c>
      <c r="G181" s="218" t="s">
        <v>438</v>
      </c>
      <c r="H181" s="219">
        <v>8</v>
      </c>
      <c r="I181" s="220"/>
      <c r="J181" s="221">
        <f>ROUND(I181*H181,2)</f>
        <v>0</v>
      </c>
      <c r="K181" s="217" t="s">
        <v>189</v>
      </c>
      <c r="L181" s="46"/>
      <c r="M181" s="222" t="s">
        <v>19</v>
      </c>
      <c r="N181" s="223" t="s">
        <v>46</v>
      </c>
      <c r="O181" s="86"/>
      <c r="P181" s="224">
        <f>O181*H181</f>
        <v>0</v>
      </c>
      <c r="Q181" s="224">
        <v>0.0059374299999999996</v>
      </c>
      <c r="R181" s="224">
        <f>Q181*H181</f>
        <v>0.047499439999999997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277</v>
      </c>
      <c r="AT181" s="226" t="s">
        <v>185</v>
      </c>
      <c r="AU181" s="226" t="s">
        <v>84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277</v>
      </c>
      <c r="BM181" s="226" t="s">
        <v>595</v>
      </c>
    </row>
    <row r="182" s="2" customFormat="1">
      <c r="A182" s="40"/>
      <c r="B182" s="41"/>
      <c r="C182" s="42"/>
      <c r="D182" s="228" t="s">
        <v>192</v>
      </c>
      <c r="E182" s="42"/>
      <c r="F182" s="229" t="s">
        <v>4577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84</v>
      </c>
    </row>
    <row r="183" s="2" customFormat="1" ht="24.15" customHeight="1">
      <c r="A183" s="40"/>
      <c r="B183" s="41"/>
      <c r="C183" s="215" t="s">
        <v>554</v>
      </c>
      <c r="D183" s="215" t="s">
        <v>185</v>
      </c>
      <c r="E183" s="216" t="s">
        <v>4578</v>
      </c>
      <c r="F183" s="217" t="s">
        <v>4579</v>
      </c>
      <c r="G183" s="218" t="s">
        <v>188</v>
      </c>
      <c r="H183" s="219">
        <v>2</v>
      </c>
      <c r="I183" s="220"/>
      <c r="J183" s="221">
        <f>ROUND(I183*H183,2)</f>
        <v>0</v>
      </c>
      <c r="K183" s="217" t="s">
        <v>189</v>
      </c>
      <c r="L183" s="46"/>
      <c r="M183" s="222" t="s">
        <v>19</v>
      </c>
      <c r="N183" s="223" t="s">
        <v>46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277</v>
      </c>
      <c r="AT183" s="226" t="s">
        <v>185</v>
      </c>
      <c r="AU183" s="226" t="s">
        <v>84</v>
      </c>
      <c r="AY183" s="19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277</v>
      </c>
      <c r="BM183" s="226" t="s">
        <v>600</v>
      </c>
    </row>
    <row r="184" s="2" customFormat="1">
      <c r="A184" s="40"/>
      <c r="B184" s="41"/>
      <c r="C184" s="42"/>
      <c r="D184" s="228" t="s">
        <v>192</v>
      </c>
      <c r="E184" s="42"/>
      <c r="F184" s="229" t="s">
        <v>4580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84</v>
      </c>
    </row>
    <row r="185" s="2" customFormat="1" ht="24.15" customHeight="1">
      <c r="A185" s="40"/>
      <c r="B185" s="41"/>
      <c r="C185" s="215" t="s">
        <v>476</v>
      </c>
      <c r="D185" s="215" t="s">
        <v>185</v>
      </c>
      <c r="E185" s="216" t="s">
        <v>4581</v>
      </c>
      <c r="F185" s="217" t="s">
        <v>4582</v>
      </c>
      <c r="G185" s="218" t="s">
        <v>438</v>
      </c>
      <c r="H185" s="219">
        <v>38</v>
      </c>
      <c r="I185" s="220"/>
      <c r="J185" s="221">
        <f>ROUND(I185*H185,2)</f>
        <v>0</v>
      </c>
      <c r="K185" s="217" t="s">
        <v>189</v>
      </c>
      <c r="L185" s="46"/>
      <c r="M185" s="222" t="s">
        <v>19</v>
      </c>
      <c r="N185" s="223" t="s">
        <v>46</v>
      </c>
      <c r="O185" s="86"/>
      <c r="P185" s="224">
        <f>O185*H185</f>
        <v>0</v>
      </c>
      <c r="Q185" s="224">
        <v>0.0074675749999999997</v>
      </c>
      <c r="R185" s="224">
        <f>Q185*H185</f>
        <v>0.28376784999999999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277</v>
      </c>
      <c r="AT185" s="226" t="s">
        <v>185</v>
      </c>
      <c r="AU185" s="226" t="s">
        <v>84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277</v>
      </c>
      <c r="BM185" s="226" t="s">
        <v>606</v>
      </c>
    </row>
    <row r="186" s="2" customFormat="1">
      <c r="A186" s="40"/>
      <c r="B186" s="41"/>
      <c r="C186" s="42"/>
      <c r="D186" s="228" t="s">
        <v>192</v>
      </c>
      <c r="E186" s="42"/>
      <c r="F186" s="229" t="s">
        <v>4583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192</v>
      </c>
      <c r="AU186" s="19" t="s">
        <v>84</v>
      </c>
    </row>
    <row r="187" s="2" customFormat="1" ht="24.15" customHeight="1">
      <c r="A187" s="40"/>
      <c r="B187" s="41"/>
      <c r="C187" s="215" t="s">
        <v>563</v>
      </c>
      <c r="D187" s="215" t="s">
        <v>185</v>
      </c>
      <c r="E187" s="216" t="s">
        <v>4584</v>
      </c>
      <c r="F187" s="217" t="s">
        <v>4585</v>
      </c>
      <c r="G187" s="218" t="s">
        <v>188</v>
      </c>
      <c r="H187" s="219">
        <v>4</v>
      </c>
      <c r="I187" s="220"/>
      <c r="J187" s="221">
        <f>ROUND(I187*H187,2)</f>
        <v>0</v>
      </c>
      <c r="K187" s="217" t="s">
        <v>189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0.0017574000000000001</v>
      </c>
      <c r="R187" s="224">
        <f>Q187*H187</f>
        <v>0.0070296000000000004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277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277</v>
      </c>
      <c r="BM187" s="226" t="s">
        <v>611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4586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2" customFormat="1" ht="24.15" customHeight="1">
      <c r="A189" s="40"/>
      <c r="B189" s="41"/>
      <c r="C189" s="215" t="s">
        <v>481</v>
      </c>
      <c r="D189" s="215" t="s">
        <v>185</v>
      </c>
      <c r="E189" s="216" t="s">
        <v>4587</v>
      </c>
      <c r="F189" s="217" t="s">
        <v>4588</v>
      </c>
      <c r="G189" s="218" t="s">
        <v>438</v>
      </c>
      <c r="H189" s="219">
        <v>982</v>
      </c>
      <c r="I189" s="220"/>
      <c r="J189" s="221">
        <f>ROUND(I189*H189,2)</f>
        <v>0</v>
      </c>
      <c r="K189" s="217" t="s">
        <v>189</v>
      </c>
      <c r="L189" s="46"/>
      <c r="M189" s="222" t="s">
        <v>19</v>
      </c>
      <c r="N189" s="223" t="s">
        <v>46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277</v>
      </c>
      <c r="AT189" s="226" t="s">
        <v>185</v>
      </c>
      <c r="AU189" s="226" t="s">
        <v>84</v>
      </c>
      <c r="AY189" s="19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277</v>
      </c>
      <c r="BM189" s="226" t="s">
        <v>617</v>
      </c>
    </row>
    <row r="190" s="2" customFormat="1">
      <c r="A190" s="40"/>
      <c r="B190" s="41"/>
      <c r="C190" s="42"/>
      <c r="D190" s="228" t="s">
        <v>192</v>
      </c>
      <c r="E190" s="42"/>
      <c r="F190" s="229" t="s">
        <v>4589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192</v>
      </c>
      <c r="AU190" s="19" t="s">
        <v>84</v>
      </c>
    </row>
    <row r="191" s="14" customFormat="1">
      <c r="A191" s="14"/>
      <c r="B191" s="244"/>
      <c r="C191" s="245"/>
      <c r="D191" s="235" t="s">
        <v>194</v>
      </c>
      <c r="E191" s="246" t="s">
        <v>19</v>
      </c>
      <c r="F191" s="247" t="s">
        <v>4590</v>
      </c>
      <c r="G191" s="245"/>
      <c r="H191" s="248">
        <v>982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194</v>
      </c>
      <c r="AU191" s="254" t="s">
        <v>84</v>
      </c>
      <c r="AV191" s="14" t="s">
        <v>84</v>
      </c>
      <c r="AW191" s="14" t="s">
        <v>36</v>
      </c>
      <c r="AX191" s="14" t="s">
        <v>75</v>
      </c>
      <c r="AY191" s="254" t="s">
        <v>183</v>
      </c>
    </row>
    <row r="192" s="15" customFormat="1">
      <c r="A192" s="15"/>
      <c r="B192" s="259"/>
      <c r="C192" s="260"/>
      <c r="D192" s="235" t="s">
        <v>194</v>
      </c>
      <c r="E192" s="261" t="s">
        <v>19</v>
      </c>
      <c r="F192" s="262" t="s">
        <v>320</v>
      </c>
      <c r="G192" s="260"/>
      <c r="H192" s="263">
        <v>982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9" t="s">
        <v>194</v>
      </c>
      <c r="AU192" s="269" t="s">
        <v>84</v>
      </c>
      <c r="AV192" s="15" t="s">
        <v>190</v>
      </c>
      <c r="AW192" s="15" t="s">
        <v>36</v>
      </c>
      <c r="AX192" s="15" t="s">
        <v>82</v>
      </c>
      <c r="AY192" s="269" t="s">
        <v>183</v>
      </c>
    </row>
    <row r="193" s="2" customFormat="1" ht="24.15" customHeight="1">
      <c r="A193" s="40"/>
      <c r="B193" s="41"/>
      <c r="C193" s="215" t="s">
        <v>570</v>
      </c>
      <c r="D193" s="215" t="s">
        <v>185</v>
      </c>
      <c r="E193" s="216" t="s">
        <v>4591</v>
      </c>
      <c r="F193" s="217" t="s">
        <v>4592</v>
      </c>
      <c r="G193" s="218" t="s">
        <v>438</v>
      </c>
      <c r="H193" s="219">
        <v>8</v>
      </c>
      <c r="I193" s="220"/>
      <c r="J193" s="221">
        <f>ROUND(I193*H193,2)</f>
        <v>0</v>
      </c>
      <c r="K193" s="217" t="s">
        <v>189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277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277</v>
      </c>
      <c r="BM193" s="226" t="s">
        <v>621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4593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2" customFormat="1" ht="24.15" customHeight="1">
      <c r="A195" s="40"/>
      <c r="B195" s="41"/>
      <c r="C195" s="215" t="s">
        <v>486</v>
      </c>
      <c r="D195" s="215" t="s">
        <v>185</v>
      </c>
      <c r="E195" s="216" t="s">
        <v>4594</v>
      </c>
      <c r="F195" s="217" t="s">
        <v>4595</v>
      </c>
      <c r="G195" s="218" t="s">
        <v>438</v>
      </c>
      <c r="H195" s="219">
        <v>20</v>
      </c>
      <c r="I195" s="220"/>
      <c r="J195" s="221">
        <f>ROUND(I195*H195,2)</f>
        <v>0</v>
      </c>
      <c r="K195" s="217" t="s">
        <v>189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277</v>
      </c>
      <c r="AT195" s="226" t="s">
        <v>185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277</v>
      </c>
      <c r="BM195" s="226" t="s">
        <v>628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4596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2" customFormat="1" ht="24.15" customHeight="1">
      <c r="A197" s="40"/>
      <c r="B197" s="41"/>
      <c r="C197" s="215" t="s">
        <v>582</v>
      </c>
      <c r="D197" s="215" t="s">
        <v>185</v>
      </c>
      <c r="E197" s="216" t="s">
        <v>4597</v>
      </c>
      <c r="F197" s="217" t="s">
        <v>4598</v>
      </c>
      <c r="G197" s="218" t="s">
        <v>438</v>
      </c>
      <c r="H197" s="219">
        <v>38</v>
      </c>
      <c r="I197" s="220"/>
      <c r="J197" s="221">
        <f>ROUND(I197*H197,2)</f>
        <v>0</v>
      </c>
      <c r="K197" s="217" t="s">
        <v>189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277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277</v>
      </c>
      <c r="BM197" s="226" t="s">
        <v>632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4599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2" customFormat="1" ht="24.15" customHeight="1">
      <c r="A199" s="40"/>
      <c r="B199" s="41"/>
      <c r="C199" s="215" t="s">
        <v>492</v>
      </c>
      <c r="D199" s="215" t="s">
        <v>185</v>
      </c>
      <c r="E199" s="216" t="s">
        <v>4600</v>
      </c>
      <c r="F199" s="217" t="s">
        <v>4601</v>
      </c>
      <c r="G199" s="218" t="s">
        <v>188</v>
      </c>
      <c r="H199" s="219">
        <v>2</v>
      </c>
      <c r="I199" s="220"/>
      <c r="J199" s="221">
        <f>ROUND(I199*H199,2)</f>
        <v>0</v>
      </c>
      <c r="K199" s="217" t="s">
        <v>189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0.00079799999999999999</v>
      </c>
      <c r="R199" s="224">
        <f>Q199*H199</f>
        <v>0.001596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277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277</v>
      </c>
      <c r="BM199" s="226" t="s">
        <v>637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4602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2" customFormat="1" ht="16.5" customHeight="1">
      <c r="A201" s="40"/>
      <c r="B201" s="41"/>
      <c r="C201" s="215" t="s">
        <v>592</v>
      </c>
      <c r="D201" s="215" t="s">
        <v>185</v>
      </c>
      <c r="E201" s="216" t="s">
        <v>4603</v>
      </c>
      <c r="F201" s="217" t="s">
        <v>4604</v>
      </c>
      <c r="G201" s="218" t="s">
        <v>438</v>
      </c>
      <c r="H201" s="219">
        <v>33</v>
      </c>
      <c r="I201" s="220"/>
      <c r="J201" s="221">
        <f>ROUND(I201*H201,2)</f>
        <v>0</v>
      </c>
      <c r="K201" s="217" t="s">
        <v>189</v>
      </c>
      <c r="L201" s="46"/>
      <c r="M201" s="222" t="s">
        <v>19</v>
      </c>
      <c r="N201" s="223" t="s">
        <v>46</v>
      </c>
      <c r="O201" s="86"/>
      <c r="P201" s="224">
        <f>O201*H201</f>
        <v>0</v>
      </c>
      <c r="Q201" s="224">
        <v>0.00048387000000000001</v>
      </c>
      <c r="R201" s="224">
        <f>Q201*H201</f>
        <v>0.01596771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277</v>
      </c>
      <c r="AT201" s="226" t="s">
        <v>185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277</v>
      </c>
      <c r="BM201" s="226" t="s">
        <v>640</v>
      </c>
    </row>
    <row r="202" s="2" customFormat="1">
      <c r="A202" s="40"/>
      <c r="B202" s="41"/>
      <c r="C202" s="42"/>
      <c r="D202" s="228" t="s">
        <v>192</v>
      </c>
      <c r="E202" s="42"/>
      <c r="F202" s="229" t="s">
        <v>4605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192</v>
      </c>
      <c r="AU202" s="19" t="s">
        <v>84</v>
      </c>
    </row>
    <row r="203" s="2" customFormat="1" ht="16.5" customHeight="1">
      <c r="A203" s="40"/>
      <c r="B203" s="41"/>
      <c r="C203" s="215" t="s">
        <v>496</v>
      </c>
      <c r="D203" s="215" t="s">
        <v>185</v>
      </c>
      <c r="E203" s="216" t="s">
        <v>4606</v>
      </c>
      <c r="F203" s="217" t="s">
        <v>4607</v>
      </c>
      <c r="G203" s="218" t="s">
        <v>438</v>
      </c>
      <c r="H203" s="219">
        <v>363</v>
      </c>
      <c r="I203" s="220"/>
      <c r="J203" s="221">
        <f>ROUND(I203*H203,2)</f>
        <v>0</v>
      </c>
      <c r="K203" s="217" t="s">
        <v>189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0.00059148499999999999</v>
      </c>
      <c r="R203" s="224">
        <f>Q203*H203</f>
        <v>0.21470905500000001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277</v>
      </c>
      <c r="AT203" s="226" t="s">
        <v>185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277</v>
      </c>
      <c r="BM203" s="226" t="s">
        <v>646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4608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2" customFormat="1" ht="16.5" customHeight="1">
      <c r="A205" s="40"/>
      <c r="B205" s="41"/>
      <c r="C205" s="215" t="s">
        <v>603</v>
      </c>
      <c r="D205" s="215" t="s">
        <v>185</v>
      </c>
      <c r="E205" s="216" t="s">
        <v>4609</v>
      </c>
      <c r="F205" s="217" t="s">
        <v>4610</v>
      </c>
      <c r="G205" s="218" t="s">
        <v>438</v>
      </c>
      <c r="H205" s="219">
        <v>134</v>
      </c>
      <c r="I205" s="220"/>
      <c r="J205" s="221">
        <f>ROUND(I205*H205,2)</f>
        <v>0</v>
      </c>
      <c r="K205" s="217" t="s">
        <v>189</v>
      </c>
      <c r="L205" s="46"/>
      <c r="M205" s="222" t="s">
        <v>19</v>
      </c>
      <c r="N205" s="223" t="s">
        <v>46</v>
      </c>
      <c r="O205" s="86"/>
      <c r="P205" s="224">
        <f>O205*H205</f>
        <v>0</v>
      </c>
      <c r="Q205" s="224">
        <v>0.000749565</v>
      </c>
      <c r="R205" s="224">
        <f>Q205*H205</f>
        <v>0.10044171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277</v>
      </c>
      <c r="AT205" s="226" t="s">
        <v>185</v>
      </c>
      <c r="AU205" s="226" t="s">
        <v>84</v>
      </c>
      <c r="AY205" s="19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277</v>
      </c>
      <c r="BM205" s="226" t="s">
        <v>653</v>
      </c>
    </row>
    <row r="206" s="2" customFormat="1">
      <c r="A206" s="40"/>
      <c r="B206" s="41"/>
      <c r="C206" s="42"/>
      <c r="D206" s="228" t="s">
        <v>192</v>
      </c>
      <c r="E206" s="42"/>
      <c r="F206" s="229" t="s">
        <v>4611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192</v>
      </c>
      <c r="AU206" s="19" t="s">
        <v>84</v>
      </c>
    </row>
    <row r="207" s="2" customFormat="1" ht="16.5" customHeight="1">
      <c r="A207" s="40"/>
      <c r="B207" s="41"/>
      <c r="C207" s="215" t="s">
        <v>501</v>
      </c>
      <c r="D207" s="215" t="s">
        <v>185</v>
      </c>
      <c r="E207" s="216" t="s">
        <v>4612</v>
      </c>
      <c r="F207" s="217" t="s">
        <v>4613</v>
      </c>
      <c r="G207" s="218" t="s">
        <v>188</v>
      </c>
      <c r="H207" s="219">
        <v>6</v>
      </c>
      <c r="I207" s="220"/>
      <c r="J207" s="221">
        <f>ROUND(I207*H207,2)</f>
        <v>0</v>
      </c>
      <c r="K207" s="217" t="s">
        <v>189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1.22E-05</v>
      </c>
      <c r="R207" s="224">
        <f>Q207*H207</f>
        <v>7.3200000000000004E-05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277</v>
      </c>
      <c r="AT207" s="226" t="s">
        <v>185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277</v>
      </c>
      <c r="BM207" s="226" t="s">
        <v>660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4614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84</v>
      </c>
    </row>
    <row r="209" s="2" customFormat="1" ht="16.5" customHeight="1">
      <c r="A209" s="40"/>
      <c r="B209" s="41"/>
      <c r="C209" s="215" t="s">
        <v>614</v>
      </c>
      <c r="D209" s="215" t="s">
        <v>185</v>
      </c>
      <c r="E209" s="216" t="s">
        <v>4615</v>
      </c>
      <c r="F209" s="217" t="s">
        <v>4616</v>
      </c>
      <c r="G209" s="218" t="s">
        <v>188</v>
      </c>
      <c r="H209" s="219">
        <v>92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1.8300000000000001E-05</v>
      </c>
      <c r="R209" s="224">
        <f>Q209*H209</f>
        <v>0.0016836000000000002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277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277</v>
      </c>
      <c r="BM209" s="226" t="s">
        <v>663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4617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2" customFormat="1" ht="16.5" customHeight="1">
      <c r="A211" s="40"/>
      <c r="B211" s="41"/>
      <c r="C211" s="215" t="s">
        <v>505</v>
      </c>
      <c r="D211" s="215" t="s">
        <v>185</v>
      </c>
      <c r="E211" s="216" t="s">
        <v>4618</v>
      </c>
      <c r="F211" s="217" t="s">
        <v>4619</v>
      </c>
      <c r="G211" s="218" t="s">
        <v>438</v>
      </c>
      <c r="H211" s="219">
        <v>530</v>
      </c>
      <c r="I211" s="220"/>
      <c r="J211" s="221">
        <f>ROUND(I211*H211,2)</f>
        <v>0</v>
      </c>
      <c r="K211" s="217" t="s">
        <v>189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277</v>
      </c>
      <c r="AT211" s="226" t="s">
        <v>185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277</v>
      </c>
      <c r="BM211" s="226" t="s">
        <v>668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4620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84</v>
      </c>
    </row>
    <row r="213" s="14" customFormat="1">
      <c r="A213" s="14"/>
      <c r="B213" s="244"/>
      <c r="C213" s="245"/>
      <c r="D213" s="235" t="s">
        <v>194</v>
      </c>
      <c r="E213" s="246" t="s">
        <v>19</v>
      </c>
      <c r="F213" s="247" t="s">
        <v>4621</v>
      </c>
      <c r="G213" s="245"/>
      <c r="H213" s="248">
        <v>530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194</v>
      </c>
      <c r="AU213" s="254" t="s">
        <v>84</v>
      </c>
      <c r="AV213" s="14" t="s">
        <v>84</v>
      </c>
      <c r="AW213" s="14" t="s">
        <v>36</v>
      </c>
      <c r="AX213" s="14" t="s">
        <v>75</v>
      </c>
      <c r="AY213" s="254" t="s">
        <v>183</v>
      </c>
    </row>
    <row r="214" s="15" customFormat="1">
      <c r="A214" s="15"/>
      <c r="B214" s="259"/>
      <c r="C214" s="260"/>
      <c r="D214" s="235" t="s">
        <v>194</v>
      </c>
      <c r="E214" s="261" t="s">
        <v>19</v>
      </c>
      <c r="F214" s="262" t="s">
        <v>320</v>
      </c>
      <c r="G214" s="260"/>
      <c r="H214" s="263">
        <v>530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194</v>
      </c>
      <c r="AU214" s="269" t="s">
        <v>84</v>
      </c>
      <c r="AV214" s="15" t="s">
        <v>190</v>
      </c>
      <c r="AW214" s="15" t="s">
        <v>36</v>
      </c>
      <c r="AX214" s="15" t="s">
        <v>82</v>
      </c>
      <c r="AY214" s="269" t="s">
        <v>183</v>
      </c>
    </row>
    <row r="215" s="2" customFormat="1" ht="33" customHeight="1">
      <c r="A215" s="40"/>
      <c r="B215" s="41"/>
      <c r="C215" s="215" t="s">
        <v>625</v>
      </c>
      <c r="D215" s="215" t="s">
        <v>185</v>
      </c>
      <c r="E215" s="216" t="s">
        <v>4622</v>
      </c>
      <c r="F215" s="217" t="s">
        <v>4623</v>
      </c>
      <c r="G215" s="218" t="s">
        <v>4624</v>
      </c>
      <c r="H215" s="219">
        <v>20</v>
      </c>
      <c r="I215" s="220"/>
      <c r="J215" s="221">
        <f>ROUND(I215*H215,2)</f>
        <v>0</v>
      </c>
      <c r="K215" s="217" t="s">
        <v>1089</v>
      </c>
      <c r="L215" s="46"/>
      <c r="M215" s="222" t="s">
        <v>19</v>
      </c>
      <c r="N215" s="223" t="s">
        <v>46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277</v>
      </c>
      <c r="AT215" s="226" t="s">
        <v>185</v>
      </c>
      <c r="AU215" s="226" t="s">
        <v>84</v>
      </c>
      <c r="AY215" s="19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277</v>
      </c>
      <c r="BM215" s="226" t="s">
        <v>671</v>
      </c>
    </row>
    <row r="216" s="2" customFormat="1">
      <c r="A216" s="40"/>
      <c r="B216" s="41"/>
      <c r="C216" s="42"/>
      <c r="D216" s="235" t="s">
        <v>274</v>
      </c>
      <c r="E216" s="42"/>
      <c r="F216" s="255" t="s">
        <v>4625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274</v>
      </c>
      <c r="AU216" s="19" t="s">
        <v>84</v>
      </c>
    </row>
    <row r="217" s="2" customFormat="1" ht="16.5" customHeight="1">
      <c r="A217" s="40"/>
      <c r="B217" s="41"/>
      <c r="C217" s="215" t="s">
        <v>511</v>
      </c>
      <c r="D217" s="215" t="s">
        <v>185</v>
      </c>
      <c r="E217" s="216" t="s">
        <v>4626</v>
      </c>
      <c r="F217" s="217" t="s">
        <v>4627</v>
      </c>
      <c r="G217" s="218" t="s">
        <v>1085</v>
      </c>
      <c r="H217" s="219">
        <v>1</v>
      </c>
      <c r="I217" s="220"/>
      <c r="J217" s="221">
        <f>ROUND(I217*H217,2)</f>
        <v>0</v>
      </c>
      <c r="K217" s="217" t="s">
        <v>1089</v>
      </c>
      <c r="L217" s="46"/>
      <c r="M217" s="222" t="s">
        <v>19</v>
      </c>
      <c r="N217" s="223" t="s">
        <v>46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277</v>
      </c>
      <c r="AT217" s="226" t="s">
        <v>185</v>
      </c>
      <c r="AU217" s="226" t="s">
        <v>84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277</v>
      </c>
      <c r="BM217" s="226" t="s">
        <v>674</v>
      </c>
    </row>
    <row r="218" s="2" customFormat="1">
      <c r="A218" s="40"/>
      <c r="B218" s="41"/>
      <c r="C218" s="42"/>
      <c r="D218" s="235" t="s">
        <v>274</v>
      </c>
      <c r="E218" s="42"/>
      <c r="F218" s="255" t="s">
        <v>4628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274</v>
      </c>
      <c r="AU218" s="19" t="s">
        <v>84</v>
      </c>
    </row>
    <row r="219" s="12" customFormat="1" ht="22.8" customHeight="1">
      <c r="A219" s="12"/>
      <c r="B219" s="199"/>
      <c r="C219" s="200"/>
      <c r="D219" s="201" t="s">
        <v>74</v>
      </c>
      <c r="E219" s="213" t="s">
        <v>4629</v>
      </c>
      <c r="F219" s="213" t="s">
        <v>4630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SUM(P220:P305)</f>
        <v>0</v>
      </c>
      <c r="Q219" s="207"/>
      <c r="R219" s="208">
        <f>SUM(R220:R305)</f>
        <v>0.20838675940000001</v>
      </c>
      <c r="S219" s="207"/>
      <c r="T219" s="209">
        <f>SUM(T220:T305)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84</v>
      </c>
      <c r="AT219" s="211" t="s">
        <v>74</v>
      </c>
      <c r="AU219" s="211" t="s">
        <v>82</v>
      </c>
      <c r="AY219" s="210" t="s">
        <v>183</v>
      </c>
      <c r="BK219" s="212">
        <f>SUM(BK220:BK305)</f>
        <v>0</v>
      </c>
    </row>
    <row r="220" s="2" customFormat="1" ht="16.5" customHeight="1">
      <c r="A220" s="40"/>
      <c r="B220" s="41"/>
      <c r="C220" s="215" t="s">
        <v>634</v>
      </c>
      <c r="D220" s="215" t="s">
        <v>185</v>
      </c>
      <c r="E220" s="216" t="s">
        <v>4631</v>
      </c>
      <c r="F220" s="217" t="s">
        <v>4632</v>
      </c>
      <c r="G220" s="218" t="s">
        <v>1085</v>
      </c>
      <c r="H220" s="219">
        <v>4</v>
      </c>
      <c r="I220" s="220"/>
      <c r="J220" s="221">
        <f>ROUND(I220*H220,2)</f>
        <v>0</v>
      </c>
      <c r="K220" s="217" t="s">
        <v>189</v>
      </c>
      <c r="L220" s="46"/>
      <c r="M220" s="222" t="s">
        <v>19</v>
      </c>
      <c r="N220" s="223" t="s">
        <v>46</v>
      </c>
      <c r="O220" s="86"/>
      <c r="P220" s="224">
        <f>O220*H220</f>
        <v>0</v>
      </c>
      <c r="Q220" s="224">
        <v>0.0042674415</v>
      </c>
      <c r="R220" s="224">
        <f>Q220*H220</f>
        <v>0.017069766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277</v>
      </c>
      <c r="AT220" s="226" t="s">
        <v>185</v>
      </c>
      <c r="AU220" s="226" t="s">
        <v>84</v>
      </c>
      <c r="AY220" s="19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277</v>
      </c>
      <c r="BM220" s="226" t="s">
        <v>683</v>
      </c>
    </row>
    <row r="221" s="2" customFormat="1">
      <c r="A221" s="40"/>
      <c r="B221" s="41"/>
      <c r="C221" s="42"/>
      <c r="D221" s="228" t="s">
        <v>192</v>
      </c>
      <c r="E221" s="42"/>
      <c r="F221" s="229" t="s">
        <v>4633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192</v>
      </c>
      <c r="AU221" s="19" t="s">
        <v>84</v>
      </c>
    </row>
    <row r="222" s="2" customFormat="1" ht="16.5" customHeight="1">
      <c r="A222" s="40"/>
      <c r="B222" s="41"/>
      <c r="C222" s="215" t="s">
        <v>516</v>
      </c>
      <c r="D222" s="215" t="s">
        <v>185</v>
      </c>
      <c r="E222" s="216" t="s">
        <v>4634</v>
      </c>
      <c r="F222" s="217" t="s">
        <v>4635</v>
      </c>
      <c r="G222" s="218" t="s">
        <v>1085</v>
      </c>
      <c r="H222" s="219">
        <v>2</v>
      </c>
      <c r="I222" s="220"/>
      <c r="J222" s="221">
        <f>ROUND(I222*H222,2)</f>
        <v>0</v>
      </c>
      <c r="K222" s="217" t="s">
        <v>189</v>
      </c>
      <c r="L222" s="46"/>
      <c r="M222" s="222" t="s">
        <v>19</v>
      </c>
      <c r="N222" s="223" t="s">
        <v>46</v>
      </c>
      <c r="O222" s="86"/>
      <c r="P222" s="224">
        <f>O222*H222</f>
        <v>0</v>
      </c>
      <c r="Q222" s="224">
        <v>0.0028439645000000002</v>
      </c>
      <c r="R222" s="224">
        <f>Q222*H222</f>
        <v>0.0056879290000000004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277</v>
      </c>
      <c r="AT222" s="226" t="s">
        <v>185</v>
      </c>
      <c r="AU222" s="226" t="s">
        <v>84</v>
      </c>
      <c r="AY222" s="19" t="s">
        <v>183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82</v>
      </c>
      <c r="BK222" s="227">
        <f>ROUND(I222*H222,2)</f>
        <v>0</v>
      </c>
      <c r="BL222" s="19" t="s">
        <v>277</v>
      </c>
      <c r="BM222" s="226" t="s">
        <v>1952</v>
      </c>
    </row>
    <row r="223" s="2" customFormat="1">
      <c r="A223" s="40"/>
      <c r="B223" s="41"/>
      <c r="C223" s="42"/>
      <c r="D223" s="228" t="s">
        <v>192</v>
      </c>
      <c r="E223" s="42"/>
      <c r="F223" s="229" t="s">
        <v>4636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192</v>
      </c>
      <c r="AU223" s="19" t="s">
        <v>84</v>
      </c>
    </row>
    <row r="224" s="2" customFormat="1" ht="16.5" customHeight="1">
      <c r="A224" s="40"/>
      <c r="B224" s="41"/>
      <c r="C224" s="215" t="s">
        <v>644</v>
      </c>
      <c r="D224" s="215" t="s">
        <v>185</v>
      </c>
      <c r="E224" s="216" t="s">
        <v>4637</v>
      </c>
      <c r="F224" s="217" t="s">
        <v>4638</v>
      </c>
      <c r="G224" s="218" t="s">
        <v>1085</v>
      </c>
      <c r="H224" s="219">
        <v>8</v>
      </c>
      <c r="I224" s="220"/>
      <c r="J224" s="221">
        <f>ROUND(I224*H224,2)</f>
        <v>0</v>
      </c>
      <c r="K224" s="217" t="s">
        <v>189</v>
      </c>
      <c r="L224" s="46"/>
      <c r="M224" s="222" t="s">
        <v>19</v>
      </c>
      <c r="N224" s="223" t="s">
        <v>46</v>
      </c>
      <c r="O224" s="86"/>
      <c r="P224" s="224">
        <f>O224*H224</f>
        <v>0</v>
      </c>
      <c r="Q224" s="224">
        <v>0.0047203790000000002</v>
      </c>
      <c r="R224" s="224">
        <f>Q224*H224</f>
        <v>0.037763032000000002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277</v>
      </c>
      <c r="AT224" s="226" t="s">
        <v>185</v>
      </c>
      <c r="AU224" s="226" t="s">
        <v>84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277</v>
      </c>
      <c r="BM224" s="226" t="s">
        <v>1961</v>
      </c>
    </row>
    <row r="225" s="2" customFormat="1">
      <c r="A225" s="40"/>
      <c r="B225" s="41"/>
      <c r="C225" s="42"/>
      <c r="D225" s="228" t="s">
        <v>192</v>
      </c>
      <c r="E225" s="42"/>
      <c r="F225" s="229" t="s">
        <v>4639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192</v>
      </c>
      <c r="AU225" s="19" t="s">
        <v>84</v>
      </c>
    </row>
    <row r="226" s="2" customFormat="1" ht="16.5" customHeight="1">
      <c r="A226" s="40"/>
      <c r="B226" s="41"/>
      <c r="C226" s="215" t="s">
        <v>522</v>
      </c>
      <c r="D226" s="215" t="s">
        <v>185</v>
      </c>
      <c r="E226" s="216" t="s">
        <v>4640</v>
      </c>
      <c r="F226" s="217" t="s">
        <v>4641</v>
      </c>
      <c r="G226" s="218" t="s">
        <v>1085</v>
      </c>
      <c r="H226" s="219">
        <v>2</v>
      </c>
      <c r="I226" s="220"/>
      <c r="J226" s="221">
        <f>ROUND(I226*H226,2)</f>
        <v>0</v>
      </c>
      <c r="K226" s="217" t="s">
        <v>189</v>
      </c>
      <c r="L226" s="46"/>
      <c r="M226" s="222" t="s">
        <v>19</v>
      </c>
      <c r="N226" s="223" t="s">
        <v>46</v>
      </c>
      <c r="O226" s="86"/>
      <c r="P226" s="224">
        <f>O226*H226</f>
        <v>0</v>
      </c>
      <c r="Q226" s="224">
        <v>0.0084466414999999993</v>
      </c>
      <c r="R226" s="224">
        <f>Q226*H226</f>
        <v>0.016893282999999999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277</v>
      </c>
      <c r="AT226" s="226" t="s">
        <v>185</v>
      </c>
      <c r="AU226" s="226" t="s">
        <v>84</v>
      </c>
      <c r="AY226" s="19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277</v>
      </c>
      <c r="BM226" s="226" t="s">
        <v>1968</v>
      </c>
    </row>
    <row r="227" s="2" customFormat="1">
      <c r="A227" s="40"/>
      <c r="B227" s="41"/>
      <c r="C227" s="42"/>
      <c r="D227" s="228" t="s">
        <v>192</v>
      </c>
      <c r="E227" s="42"/>
      <c r="F227" s="229" t="s">
        <v>4642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192</v>
      </c>
      <c r="AU227" s="19" t="s">
        <v>84</v>
      </c>
    </row>
    <row r="228" s="2" customFormat="1" ht="21.75" customHeight="1">
      <c r="A228" s="40"/>
      <c r="B228" s="41"/>
      <c r="C228" s="215" t="s">
        <v>657</v>
      </c>
      <c r="D228" s="215" t="s">
        <v>185</v>
      </c>
      <c r="E228" s="216" t="s">
        <v>4643</v>
      </c>
      <c r="F228" s="217" t="s">
        <v>4644</v>
      </c>
      <c r="G228" s="218" t="s">
        <v>1085</v>
      </c>
      <c r="H228" s="219">
        <v>2</v>
      </c>
      <c r="I228" s="220"/>
      <c r="J228" s="221">
        <f>ROUND(I228*H228,2)</f>
        <v>0</v>
      </c>
      <c r="K228" s="217" t="s">
        <v>189</v>
      </c>
      <c r="L228" s="46"/>
      <c r="M228" s="222" t="s">
        <v>19</v>
      </c>
      <c r="N228" s="223" t="s">
        <v>46</v>
      </c>
      <c r="O228" s="86"/>
      <c r="P228" s="224">
        <f>O228*H228</f>
        <v>0</v>
      </c>
      <c r="Q228" s="224">
        <v>0.011594800000000001</v>
      </c>
      <c r="R228" s="224">
        <f>Q228*H228</f>
        <v>0.023189600000000001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277</v>
      </c>
      <c r="AT228" s="226" t="s">
        <v>185</v>
      </c>
      <c r="AU228" s="226" t="s">
        <v>84</v>
      </c>
      <c r="AY228" s="19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82</v>
      </c>
      <c r="BK228" s="227">
        <f>ROUND(I228*H228,2)</f>
        <v>0</v>
      </c>
      <c r="BL228" s="19" t="s">
        <v>277</v>
      </c>
      <c r="BM228" s="226" t="s">
        <v>963</v>
      </c>
    </row>
    <row r="229" s="2" customFormat="1">
      <c r="A229" s="40"/>
      <c r="B229" s="41"/>
      <c r="C229" s="42"/>
      <c r="D229" s="228" t="s">
        <v>192</v>
      </c>
      <c r="E229" s="42"/>
      <c r="F229" s="229" t="s">
        <v>4645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192</v>
      </c>
      <c r="AU229" s="19" t="s">
        <v>84</v>
      </c>
    </row>
    <row r="230" s="2" customFormat="1" ht="16.5" customHeight="1">
      <c r="A230" s="40"/>
      <c r="B230" s="41"/>
      <c r="C230" s="215" t="s">
        <v>528</v>
      </c>
      <c r="D230" s="215" t="s">
        <v>185</v>
      </c>
      <c r="E230" s="216" t="s">
        <v>4646</v>
      </c>
      <c r="F230" s="217" t="s">
        <v>4647</v>
      </c>
      <c r="G230" s="218" t="s">
        <v>188</v>
      </c>
      <c r="H230" s="219">
        <v>4</v>
      </c>
      <c r="I230" s="220"/>
      <c r="J230" s="221">
        <f>ROUND(I230*H230,2)</f>
        <v>0</v>
      </c>
      <c r="K230" s="217" t="s">
        <v>189</v>
      </c>
      <c r="L230" s="46"/>
      <c r="M230" s="222" t="s">
        <v>19</v>
      </c>
      <c r="N230" s="223" t="s">
        <v>46</v>
      </c>
      <c r="O230" s="86"/>
      <c r="P230" s="224">
        <f>O230*H230</f>
        <v>0</v>
      </c>
      <c r="Q230" s="224">
        <v>7.8536999999999997E-05</v>
      </c>
      <c r="R230" s="224">
        <f>Q230*H230</f>
        <v>0.00031414799999999999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277</v>
      </c>
      <c r="AT230" s="226" t="s">
        <v>185</v>
      </c>
      <c r="AU230" s="226" t="s">
        <v>84</v>
      </c>
      <c r="AY230" s="19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277</v>
      </c>
      <c r="BM230" s="226" t="s">
        <v>1983</v>
      </c>
    </row>
    <row r="231" s="2" customFormat="1">
      <c r="A231" s="40"/>
      <c r="B231" s="41"/>
      <c r="C231" s="42"/>
      <c r="D231" s="228" t="s">
        <v>192</v>
      </c>
      <c r="E231" s="42"/>
      <c r="F231" s="229" t="s">
        <v>4648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192</v>
      </c>
      <c r="AU231" s="19" t="s">
        <v>84</v>
      </c>
    </row>
    <row r="232" s="2" customFormat="1" ht="16.5" customHeight="1">
      <c r="A232" s="40"/>
      <c r="B232" s="41"/>
      <c r="C232" s="215" t="s">
        <v>665</v>
      </c>
      <c r="D232" s="215" t="s">
        <v>185</v>
      </c>
      <c r="E232" s="216" t="s">
        <v>4649</v>
      </c>
      <c r="F232" s="217" t="s">
        <v>4650</v>
      </c>
      <c r="G232" s="218" t="s">
        <v>188</v>
      </c>
      <c r="H232" s="219">
        <v>4</v>
      </c>
      <c r="I232" s="220"/>
      <c r="J232" s="221">
        <f>ROUND(I232*H232,2)</f>
        <v>0</v>
      </c>
      <c r="K232" s="217" t="s">
        <v>1089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277</v>
      </c>
      <c r="AT232" s="226" t="s">
        <v>185</v>
      </c>
      <c r="AU232" s="226" t="s">
        <v>84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277</v>
      </c>
      <c r="BM232" s="226" t="s">
        <v>977</v>
      </c>
    </row>
    <row r="233" s="2" customFormat="1">
      <c r="A233" s="40"/>
      <c r="B233" s="41"/>
      <c r="C233" s="42"/>
      <c r="D233" s="235" t="s">
        <v>274</v>
      </c>
      <c r="E233" s="42"/>
      <c r="F233" s="255" t="s">
        <v>4651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274</v>
      </c>
      <c r="AU233" s="19" t="s">
        <v>84</v>
      </c>
    </row>
    <row r="234" s="2" customFormat="1" ht="16.5" customHeight="1">
      <c r="A234" s="40"/>
      <c r="B234" s="41"/>
      <c r="C234" s="215" t="s">
        <v>533</v>
      </c>
      <c r="D234" s="215" t="s">
        <v>185</v>
      </c>
      <c r="E234" s="216" t="s">
        <v>4652</v>
      </c>
      <c r="F234" s="217" t="s">
        <v>4653</v>
      </c>
      <c r="G234" s="218" t="s">
        <v>188</v>
      </c>
      <c r="H234" s="219">
        <v>1</v>
      </c>
      <c r="I234" s="220"/>
      <c r="J234" s="221">
        <f>ROUND(I234*H234,2)</f>
        <v>0</v>
      </c>
      <c r="K234" s="217" t="s">
        <v>189</v>
      </c>
      <c r="L234" s="46"/>
      <c r="M234" s="222" t="s">
        <v>19</v>
      </c>
      <c r="N234" s="223" t="s">
        <v>46</v>
      </c>
      <c r="O234" s="86"/>
      <c r="P234" s="224">
        <f>O234*H234</f>
        <v>0</v>
      </c>
      <c r="Q234" s="224">
        <v>0.0001178058</v>
      </c>
      <c r="R234" s="224">
        <f>Q234*H234</f>
        <v>0.0001178058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277</v>
      </c>
      <c r="AT234" s="226" t="s">
        <v>185</v>
      </c>
      <c r="AU234" s="226" t="s">
        <v>84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277</v>
      </c>
      <c r="BM234" s="226" t="s">
        <v>1993</v>
      </c>
    </row>
    <row r="235" s="2" customFormat="1">
      <c r="A235" s="40"/>
      <c r="B235" s="41"/>
      <c r="C235" s="42"/>
      <c r="D235" s="228" t="s">
        <v>192</v>
      </c>
      <c r="E235" s="42"/>
      <c r="F235" s="229" t="s">
        <v>4654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192</v>
      </c>
      <c r="AU235" s="19" t="s">
        <v>84</v>
      </c>
    </row>
    <row r="236" s="2" customFormat="1">
      <c r="A236" s="40"/>
      <c r="B236" s="41"/>
      <c r="C236" s="42"/>
      <c r="D236" s="235" t="s">
        <v>274</v>
      </c>
      <c r="E236" s="42"/>
      <c r="F236" s="255" t="s">
        <v>4655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274</v>
      </c>
      <c r="AU236" s="19" t="s">
        <v>84</v>
      </c>
    </row>
    <row r="237" s="2" customFormat="1" ht="16.5" customHeight="1">
      <c r="A237" s="40"/>
      <c r="B237" s="41"/>
      <c r="C237" s="215" t="s">
        <v>673</v>
      </c>
      <c r="D237" s="215" t="s">
        <v>185</v>
      </c>
      <c r="E237" s="216" t="s">
        <v>4656</v>
      </c>
      <c r="F237" s="217" t="s">
        <v>4657</v>
      </c>
      <c r="G237" s="218" t="s">
        <v>188</v>
      </c>
      <c r="H237" s="219">
        <v>3</v>
      </c>
      <c r="I237" s="220"/>
      <c r="J237" s="221">
        <f>ROUND(I237*H237,2)</f>
        <v>0</v>
      </c>
      <c r="K237" s="217" t="s">
        <v>189</v>
      </c>
      <c r="L237" s="46"/>
      <c r="M237" s="222" t="s">
        <v>19</v>
      </c>
      <c r="N237" s="223" t="s">
        <v>46</v>
      </c>
      <c r="O237" s="86"/>
      <c r="P237" s="224">
        <f>O237*H237</f>
        <v>0</v>
      </c>
      <c r="Q237" s="224">
        <v>0.0001497762</v>
      </c>
      <c r="R237" s="224">
        <f>Q237*H237</f>
        <v>0.00044932860000000002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277</v>
      </c>
      <c r="AT237" s="226" t="s">
        <v>185</v>
      </c>
      <c r="AU237" s="226" t="s">
        <v>84</v>
      </c>
      <c r="AY237" s="19" t="s">
        <v>183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82</v>
      </c>
      <c r="BK237" s="227">
        <f>ROUND(I237*H237,2)</f>
        <v>0</v>
      </c>
      <c r="BL237" s="19" t="s">
        <v>277</v>
      </c>
      <c r="BM237" s="226" t="s">
        <v>1996</v>
      </c>
    </row>
    <row r="238" s="2" customFormat="1">
      <c r="A238" s="40"/>
      <c r="B238" s="41"/>
      <c r="C238" s="42"/>
      <c r="D238" s="228" t="s">
        <v>192</v>
      </c>
      <c r="E238" s="42"/>
      <c r="F238" s="229" t="s">
        <v>4658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192</v>
      </c>
      <c r="AU238" s="19" t="s">
        <v>84</v>
      </c>
    </row>
    <row r="239" s="2" customFormat="1">
      <c r="A239" s="40"/>
      <c r="B239" s="41"/>
      <c r="C239" s="42"/>
      <c r="D239" s="235" t="s">
        <v>274</v>
      </c>
      <c r="E239" s="42"/>
      <c r="F239" s="255" t="s">
        <v>4655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274</v>
      </c>
      <c r="AU239" s="19" t="s">
        <v>84</v>
      </c>
    </row>
    <row r="240" s="2" customFormat="1" ht="16.5" customHeight="1">
      <c r="A240" s="40"/>
      <c r="B240" s="41"/>
      <c r="C240" s="215" t="s">
        <v>536</v>
      </c>
      <c r="D240" s="215" t="s">
        <v>185</v>
      </c>
      <c r="E240" s="216" t="s">
        <v>4659</v>
      </c>
      <c r="F240" s="217" t="s">
        <v>4660</v>
      </c>
      <c r="G240" s="218" t="s">
        <v>188</v>
      </c>
      <c r="H240" s="219">
        <v>1</v>
      </c>
      <c r="I240" s="220"/>
      <c r="J240" s="221">
        <f>ROUND(I240*H240,2)</f>
        <v>0</v>
      </c>
      <c r="K240" s="217" t="s">
        <v>189</v>
      </c>
      <c r="L240" s="46"/>
      <c r="M240" s="222" t="s">
        <v>19</v>
      </c>
      <c r="N240" s="223" t="s">
        <v>46</v>
      </c>
      <c r="O240" s="86"/>
      <c r="P240" s="224">
        <f>O240*H240</f>
        <v>0</v>
      </c>
      <c r="Q240" s="224">
        <v>0.00021653699999999999</v>
      </c>
      <c r="R240" s="224">
        <f>Q240*H240</f>
        <v>0.00021653699999999999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277</v>
      </c>
      <c r="AT240" s="226" t="s">
        <v>185</v>
      </c>
      <c r="AU240" s="226" t="s">
        <v>84</v>
      </c>
      <c r="AY240" s="19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277</v>
      </c>
      <c r="BM240" s="226" t="s">
        <v>992</v>
      </c>
    </row>
    <row r="241" s="2" customFormat="1">
      <c r="A241" s="40"/>
      <c r="B241" s="41"/>
      <c r="C241" s="42"/>
      <c r="D241" s="228" t="s">
        <v>192</v>
      </c>
      <c r="E241" s="42"/>
      <c r="F241" s="229" t="s">
        <v>4661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192</v>
      </c>
      <c r="AU241" s="19" t="s">
        <v>84</v>
      </c>
    </row>
    <row r="242" s="2" customFormat="1">
      <c r="A242" s="40"/>
      <c r="B242" s="41"/>
      <c r="C242" s="42"/>
      <c r="D242" s="235" t="s">
        <v>274</v>
      </c>
      <c r="E242" s="42"/>
      <c r="F242" s="255" t="s">
        <v>4655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274</v>
      </c>
      <c r="AU242" s="19" t="s">
        <v>84</v>
      </c>
    </row>
    <row r="243" s="2" customFormat="1" ht="16.5" customHeight="1">
      <c r="A243" s="40"/>
      <c r="B243" s="41"/>
      <c r="C243" s="215" t="s">
        <v>1658</v>
      </c>
      <c r="D243" s="215" t="s">
        <v>185</v>
      </c>
      <c r="E243" s="216" t="s">
        <v>4662</v>
      </c>
      <c r="F243" s="217" t="s">
        <v>4663</v>
      </c>
      <c r="G243" s="218" t="s">
        <v>188</v>
      </c>
      <c r="H243" s="219">
        <v>15</v>
      </c>
      <c r="I243" s="220"/>
      <c r="J243" s="221">
        <f>ROUND(I243*H243,2)</f>
        <v>0</v>
      </c>
      <c r="K243" s="217" t="s">
        <v>189</v>
      </c>
      <c r="L243" s="46"/>
      <c r="M243" s="222" t="s">
        <v>19</v>
      </c>
      <c r="N243" s="223" t="s">
        <v>46</v>
      </c>
      <c r="O243" s="86"/>
      <c r="P243" s="224">
        <f>O243*H243</f>
        <v>0</v>
      </c>
      <c r="Q243" s="224">
        <v>0.00023125399999999999</v>
      </c>
      <c r="R243" s="224">
        <f>Q243*H243</f>
        <v>0.0034688099999999997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277</v>
      </c>
      <c r="AT243" s="226" t="s">
        <v>185</v>
      </c>
      <c r="AU243" s="226" t="s">
        <v>84</v>
      </c>
      <c r="AY243" s="19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82</v>
      </c>
      <c r="BK243" s="227">
        <f>ROUND(I243*H243,2)</f>
        <v>0</v>
      </c>
      <c r="BL243" s="19" t="s">
        <v>277</v>
      </c>
      <c r="BM243" s="226" t="s">
        <v>2003</v>
      </c>
    </row>
    <row r="244" s="2" customFormat="1">
      <c r="A244" s="40"/>
      <c r="B244" s="41"/>
      <c r="C244" s="42"/>
      <c r="D244" s="228" t="s">
        <v>192</v>
      </c>
      <c r="E244" s="42"/>
      <c r="F244" s="229" t="s">
        <v>4664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192</v>
      </c>
      <c r="AU244" s="19" t="s">
        <v>84</v>
      </c>
    </row>
    <row r="245" s="2" customFormat="1" ht="16.5" customHeight="1">
      <c r="A245" s="40"/>
      <c r="B245" s="41"/>
      <c r="C245" s="215" t="s">
        <v>541</v>
      </c>
      <c r="D245" s="215" t="s">
        <v>185</v>
      </c>
      <c r="E245" s="216" t="s">
        <v>4665</v>
      </c>
      <c r="F245" s="217" t="s">
        <v>4666</v>
      </c>
      <c r="G245" s="218" t="s">
        <v>188</v>
      </c>
      <c r="H245" s="219">
        <v>1</v>
      </c>
      <c r="I245" s="220"/>
      <c r="J245" s="221">
        <f>ROUND(I245*H245,2)</f>
        <v>0</v>
      </c>
      <c r="K245" s="217" t="s">
        <v>1089</v>
      </c>
      <c r="L245" s="46"/>
      <c r="M245" s="222" t="s">
        <v>19</v>
      </c>
      <c r="N245" s="223" t="s">
        <v>46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277</v>
      </c>
      <c r="AT245" s="226" t="s">
        <v>185</v>
      </c>
      <c r="AU245" s="226" t="s">
        <v>84</v>
      </c>
      <c r="AY245" s="19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277</v>
      </c>
      <c r="BM245" s="226" t="s">
        <v>2014</v>
      </c>
    </row>
    <row r="246" s="2" customFormat="1" ht="16.5" customHeight="1">
      <c r="A246" s="40"/>
      <c r="B246" s="41"/>
      <c r="C246" s="215" t="s">
        <v>1682</v>
      </c>
      <c r="D246" s="215" t="s">
        <v>185</v>
      </c>
      <c r="E246" s="216" t="s">
        <v>4667</v>
      </c>
      <c r="F246" s="217" t="s">
        <v>4668</v>
      </c>
      <c r="G246" s="218" t="s">
        <v>188</v>
      </c>
      <c r="H246" s="219">
        <v>2</v>
      </c>
      <c r="I246" s="220"/>
      <c r="J246" s="221">
        <f>ROUND(I246*H246,2)</f>
        <v>0</v>
      </c>
      <c r="K246" s="217" t="s">
        <v>189</v>
      </c>
      <c r="L246" s="46"/>
      <c r="M246" s="222" t="s">
        <v>19</v>
      </c>
      <c r="N246" s="223" t="s">
        <v>46</v>
      </c>
      <c r="O246" s="86"/>
      <c r="P246" s="224">
        <f>O246*H246</f>
        <v>0</v>
      </c>
      <c r="Q246" s="224">
        <v>0.00062</v>
      </c>
      <c r="R246" s="224">
        <f>Q246*H246</f>
        <v>0.00124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277</v>
      </c>
      <c r="AT246" s="226" t="s">
        <v>185</v>
      </c>
      <c r="AU246" s="226" t="s">
        <v>84</v>
      </c>
      <c r="AY246" s="19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277</v>
      </c>
      <c r="BM246" s="226" t="s">
        <v>2029</v>
      </c>
    </row>
    <row r="247" s="2" customFormat="1">
      <c r="A247" s="40"/>
      <c r="B247" s="41"/>
      <c r="C247" s="42"/>
      <c r="D247" s="228" t="s">
        <v>192</v>
      </c>
      <c r="E247" s="42"/>
      <c r="F247" s="229" t="s">
        <v>4669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192</v>
      </c>
      <c r="AU247" s="19" t="s">
        <v>84</v>
      </c>
    </row>
    <row r="248" s="2" customFormat="1" ht="16.5" customHeight="1">
      <c r="A248" s="40"/>
      <c r="B248" s="41"/>
      <c r="C248" s="215" t="s">
        <v>544</v>
      </c>
      <c r="D248" s="215" t="s">
        <v>185</v>
      </c>
      <c r="E248" s="216" t="s">
        <v>4670</v>
      </c>
      <c r="F248" s="217" t="s">
        <v>4671</v>
      </c>
      <c r="G248" s="218" t="s">
        <v>188</v>
      </c>
      <c r="H248" s="219">
        <v>1</v>
      </c>
      <c r="I248" s="220"/>
      <c r="J248" s="221">
        <f>ROUND(I248*H248,2)</f>
        <v>0</v>
      </c>
      <c r="K248" s="217" t="s">
        <v>189</v>
      </c>
      <c r="L248" s="46"/>
      <c r="M248" s="222" t="s">
        <v>19</v>
      </c>
      <c r="N248" s="223" t="s">
        <v>46</v>
      </c>
      <c r="O248" s="86"/>
      <c r="P248" s="224">
        <f>O248*H248</f>
        <v>0</v>
      </c>
      <c r="Q248" s="224">
        <v>0.00097000000000000005</v>
      </c>
      <c r="R248" s="224">
        <f>Q248*H248</f>
        <v>0.00097000000000000005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277</v>
      </c>
      <c r="AT248" s="226" t="s">
        <v>185</v>
      </c>
      <c r="AU248" s="226" t="s">
        <v>84</v>
      </c>
      <c r="AY248" s="19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277</v>
      </c>
      <c r="BM248" s="226" t="s">
        <v>2041</v>
      </c>
    </row>
    <row r="249" s="2" customFormat="1">
      <c r="A249" s="40"/>
      <c r="B249" s="41"/>
      <c r="C249" s="42"/>
      <c r="D249" s="228" t="s">
        <v>192</v>
      </c>
      <c r="E249" s="42"/>
      <c r="F249" s="229" t="s">
        <v>4672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192</v>
      </c>
      <c r="AU249" s="19" t="s">
        <v>84</v>
      </c>
    </row>
    <row r="250" s="2" customFormat="1" ht="21.75" customHeight="1">
      <c r="A250" s="40"/>
      <c r="B250" s="41"/>
      <c r="C250" s="215" t="s">
        <v>1697</v>
      </c>
      <c r="D250" s="215" t="s">
        <v>185</v>
      </c>
      <c r="E250" s="216" t="s">
        <v>4673</v>
      </c>
      <c r="F250" s="217" t="s">
        <v>4674</v>
      </c>
      <c r="G250" s="218" t="s">
        <v>188</v>
      </c>
      <c r="H250" s="219">
        <v>47</v>
      </c>
      <c r="I250" s="220"/>
      <c r="J250" s="221">
        <f>ROUND(I250*H250,2)</f>
        <v>0</v>
      </c>
      <c r="K250" s="217" t="s">
        <v>189</v>
      </c>
      <c r="L250" s="46"/>
      <c r="M250" s="222" t="s">
        <v>19</v>
      </c>
      <c r="N250" s="223" t="s">
        <v>46</v>
      </c>
      <c r="O250" s="86"/>
      <c r="P250" s="224">
        <f>O250*H250</f>
        <v>0</v>
      </c>
      <c r="Q250" s="224">
        <v>0.00025713999999999999</v>
      </c>
      <c r="R250" s="224">
        <f>Q250*H250</f>
        <v>0.01208558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277</v>
      </c>
      <c r="AT250" s="226" t="s">
        <v>185</v>
      </c>
      <c r="AU250" s="226" t="s">
        <v>84</v>
      </c>
      <c r="AY250" s="19" t="s">
        <v>183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277</v>
      </c>
      <c r="BM250" s="226" t="s">
        <v>2052</v>
      </c>
    </row>
    <row r="251" s="2" customFormat="1">
      <c r="A251" s="40"/>
      <c r="B251" s="41"/>
      <c r="C251" s="42"/>
      <c r="D251" s="228" t="s">
        <v>192</v>
      </c>
      <c r="E251" s="42"/>
      <c r="F251" s="229" t="s">
        <v>4675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192</v>
      </c>
      <c r="AU251" s="19" t="s">
        <v>84</v>
      </c>
    </row>
    <row r="252" s="2" customFormat="1">
      <c r="A252" s="40"/>
      <c r="B252" s="41"/>
      <c r="C252" s="42"/>
      <c r="D252" s="235" t="s">
        <v>274</v>
      </c>
      <c r="E252" s="42"/>
      <c r="F252" s="255" t="s">
        <v>4676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274</v>
      </c>
      <c r="AU252" s="19" t="s">
        <v>84</v>
      </c>
    </row>
    <row r="253" s="2" customFormat="1" ht="21.75" customHeight="1">
      <c r="A253" s="40"/>
      <c r="B253" s="41"/>
      <c r="C253" s="215" t="s">
        <v>549</v>
      </c>
      <c r="D253" s="215" t="s">
        <v>185</v>
      </c>
      <c r="E253" s="216" t="s">
        <v>4677</v>
      </c>
      <c r="F253" s="217" t="s">
        <v>4678</v>
      </c>
      <c r="G253" s="218" t="s">
        <v>188</v>
      </c>
      <c r="H253" s="219">
        <v>2</v>
      </c>
      <c r="I253" s="220"/>
      <c r="J253" s="221">
        <f>ROUND(I253*H253,2)</f>
        <v>0</v>
      </c>
      <c r="K253" s="217" t="s">
        <v>189</v>
      </c>
      <c r="L253" s="46"/>
      <c r="M253" s="222" t="s">
        <v>19</v>
      </c>
      <c r="N253" s="223" t="s">
        <v>46</v>
      </c>
      <c r="O253" s="86"/>
      <c r="P253" s="224">
        <f>O253*H253</f>
        <v>0</v>
      </c>
      <c r="Q253" s="224">
        <v>0.00034314000000000002</v>
      </c>
      <c r="R253" s="224">
        <f>Q253*H253</f>
        <v>0.00068628000000000005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277</v>
      </c>
      <c r="AT253" s="226" t="s">
        <v>185</v>
      </c>
      <c r="AU253" s="226" t="s">
        <v>84</v>
      </c>
      <c r="AY253" s="19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277</v>
      </c>
      <c r="BM253" s="226" t="s">
        <v>2067</v>
      </c>
    </row>
    <row r="254" s="2" customFormat="1">
      <c r="A254" s="40"/>
      <c r="B254" s="41"/>
      <c r="C254" s="42"/>
      <c r="D254" s="228" t="s">
        <v>192</v>
      </c>
      <c r="E254" s="42"/>
      <c r="F254" s="229" t="s">
        <v>4679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192</v>
      </c>
      <c r="AU254" s="19" t="s">
        <v>84</v>
      </c>
    </row>
    <row r="255" s="2" customFormat="1">
      <c r="A255" s="40"/>
      <c r="B255" s="41"/>
      <c r="C255" s="42"/>
      <c r="D255" s="235" t="s">
        <v>274</v>
      </c>
      <c r="E255" s="42"/>
      <c r="F255" s="255" t="s">
        <v>4676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274</v>
      </c>
      <c r="AU255" s="19" t="s">
        <v>84</v>
      </c>
    </row>
    <row r="256" s="2" customFormat="1" ht="16.5" customHeight="1">
      <c r="A256" s="40"/>
      <c r="B256" s="41"/>
      <c r="C256" s="215" t="s">
        <v>1731</v>
      </c>
      <c r="D256" s="215" t="s">
        <v>185</v>
      </c>
      <c r="E256" s="216" t="s">
        <v>4680</v>
      </c>
      <c r="F256" s="217" t="s">
        <v>4681</v>
      </c>
      <c r="G256" s="218" t="s">
        <v>188</v>
      </c>
      <c r="H256" s="219">
        <v>49</v>
      </c>
      <c r="I256" s="220"/>
      <c r="J256" s="221">
        <f>ROUND(I256*H256,2)</f>
        <v>0</v>
      </c>
      <c r="K256" s="217" t="s">
        <v>1089</v>
      </c>
      <c r="L256" s="46"/>
      <c r="M256" s="222" t="s">
        <v>19</v>
      </c>
      <c r="N256" s="223" t="s">
        <v>46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277</v>
      </c>
      <c r="AT256" s="226" t="s">
        <v>185</v>
      </c>
      <c r="AU256" s="226" t="s">
        <v>84</v>
      </c>
      <c r="AY256" s="19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277</v>
      </c>
      <c r="BM256" s="226" t="s">
        <v>2099</v>
      </c>
    </row>
    <row r="257" s="2" customFormat="1">
      <c r="A257" s="40"/>
      <c r="B257" s="41"/>
      <c r="C257" s="42"/>
      <c r="D257" s="235" t="s">
        <v>274</v>
      </c>
      <c r="E257" s="42"/>
      <c r="F257" s="255" t="s">
        <v>4682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274</v>
      </c>
      <c r="AU257" s="19" t="s">
        <v>84</v>
      </c>
    </row>
    <row r="258" s="2" customFormat="1" ht="16.5" customHeight="1">
      <c r="A258" s="40"/>
      <c r="B258" s="41"/>
      <c r="C258" s="215" t="s">
        <v>552</v>
      </c>
      <c r="D258" s="215" t="s">
        <v>185</v>
      </c>
      <c r="E258" s="216" t="s">
        <v>4683</v>
      </c>
      <c r="F258" s="217" t="s">
        <v>4684</v>
      </c>
      <c r="G258" s="218" t="s">
        <v>188</v>
      </c>
      <c r="H258" s="219">
        <v>1</v>
      </c>
      <c r="I258" s="220"/>
      <c r="J258" s="221">
        <f>ROUND(I258*H258,2)</f>
        <v>0</v>
      </c>
      <c r="K258" s="217" t="s">
        <v>189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0.00010957</v>
      </c>
      <c r="R258" s="224">
        <f>Q258*H258</f>
        <v>0.00010957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277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277</v>
      </c>
      <c r="BM258" s="226" t="s">
        <v>2124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4685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2" customFormat="1" ht="16.5" customHeight="1">
      <c r="A260" s="40"/>
      <c r="B260" s="41"/>
      <c r="C260" s="215" t="s">
        <v>1754</v>
      </c>
      <c r="D260" s="215" t="s">
        <v>185</v>
      </c>
      <c r="E260" s="216" t="s">
        <v>4686</v>
      </c>
      <c r="F260" s="217" t="s">
        <v>4687</v>
      </c>
      <c r="G260" s="218" t="s">
        <v>188</v>
      </c>
      <c r="H260" s="219">
        <v>1</v>
      </c>
      <c r="I260" s="220"/>
      <c r="J260" s="221">
        <f>ROUND(I260*H260,2)</f>
        <v>0</v>
      </c>
      <c r="K260" s="217" t="s">
        <v>189</v>
      </c>
      <c r="L260" s="46"/>
      <c r="M260" s="222" t="s">
        <v>19</v>
      </c>
      <c r="N260" s="223" t="s">
        <v>46</v>
      </c>
      <c r="O260" s="86"/>
      <c r="P260" s="224">
        <f>O260*H260</f>
        <v>0</v>
      </c>
      <c r="Q260" s="224">
        <v>0.00017956999999999999</v>
      </c>
      <c r="R260" s="224">
        <f>Q260*H260</f>
        <v>0.00017956999999999999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277</v>
      </c>
      <c r="AT260" s="226" t="s">
        <v>185</v>
      </c>
      <c r="AU260" s="226" t="s">
        <v>84</v>
      </c>
      <c r="AY260" s="19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277</v>
      </c>
      <c r="BM260" s="226" t="s">
        <v>2137</v>
      </c>
    </row>
    <row r="261" s="2" customFormat="1">
      <c r="A261" s="40"/>
      <c r="B261" s="41"/>
      <c r="C261" s="42"/>
      <c r="D261" s="228" t="s">
        <v>192</v>
      </c>
      <c r="E261" s="42"/>
      <c r="F261" s="229" t="s">
        <v>4688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192</v>
      </c>
      <c r="AU261" s="19" t="s">
        <v>84</v>
      </c>
    </row>
    <row r="262" s="2" customFormat="1" ht="16.5" customHeight="1">
      <c r="A262" s="40"/>
      <c r="B262" s="41"/>
      <c r="C262" s="215" t="s">
        <v>557</v>
      </c>
      <c r="D262" s="215" t="s">
        <v>185</v>
      </c>
      <c r="E262" s="216" t="s">
        <v>4689</v>
      </c>
      <c r="F262" s="217" t="s">
        <v>4690</v>
      </c>
      <c r="G262" s="218" t="s">
        <v>188</v>
      </c>
      <c r="H262" s="219">
        <v>4</v>
      </c>
      <c r="I262" s="220"/>
      <c r="J262" s="221">
        <f>ROUND(I262*H262,2)</f>
        <v>0</v>
      </c>
      <c r="K262" s="217" t="s">
        <v>189</v>
      </c>
      <c r="L262" s="46"/>
      <c r="M262" s="222" t="s">
        <v>19</v>
      </c>
      <c r="N262" s="223" t="s">
        <v>46</v>
      </c>
      <c r="O262" s="86"/>
      <c r="P262" s="224">
        <f>O262*H262</f>
        <v>0</v>
      </c>
      <c r="Q262" s="224">
        <v>0.00083956999999999999</v>
      </c>
      <c r="R262" s="224">
        <f>Q262*H262</f>
        <v>0.0033582799999999999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277</v>
      </c>
      <c r="AT262" s="226" t="s">
        <v>185</v>
      </c>
      <c r="AU262" s="226" t="s">
        <v>84</v>
      </c>
      <c r="AY262" s="19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82</v>
      </c>
      <c r="BK262" s="227">
        <f>ROUND(I262*H262,2)</f>
        <v>0</v>
      </c>
      <c r="BL262" s="19" t="s">
        <v>277</v>
      </c>
      <c r="BM262" s="226" t="s">
        <v>2168</v>
      </c>
    </row>
    <row r="263" s="2" customFormat="1">
      <c r="A263" s="40"/>
      <c r="B263" s="41"/>
      <c r="C263" s="42"/>
      <c r="D263" s="228" t="s">
        <v>192</v>
      </c>
      <c r="E263" s="42"/>
      <c r="F263" s="229" t="s">
        <v>4691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192</v>
      </c>
      <c r="AU263" s="19" t="s">
        <v>84</v>
      </c>
    </row>
    <row r="264" s="2" customFormat="1" ht="16.5" customHeight="1">
      <c r="A264" s="40"/>
      <c r="B264" s="41"/>
      <c r="C264" s="215" t="s">
        <v>1766</v>
      </c>
      <c r="D264" s="215" t="s">
        <v>185</v>
      </c>
      <c r="E264" s="216" t="s">
        <v>4692</v>
      </c>
      <c r="F264" s="217" t="s">
        <v>4693</v>
      </c>
      <c r="G264" s="218" t="s">
        <v>188</v>
      </c>
      <c r="H264" s="219">
        <v>3</v>
      </c>
      <c r="I264" s="220"/>
      <c r="J264" s="221">
        <f>ROUND(I264*H264,2)</f>
        <v>0</v>
      </c>
      <c r="K264" s="217" t="s">
        <v>189</v>
      </c>
      <c r="L264" s="46"/>
      <c r="M264" s="222" t="s">
        <v>19</v>
      </c>
      <c r="N264" s="223" t="s">
        <v>46</v>
      </c>
      <c r="O264" s="86"/>
      <c r="P264" s="224">
        <f>O264*H264</f>
        <v>0</v>
      </c>
      <c r="Q264" s="224">
        <v>0.00051957000000000001</v>
      </c>
      <c r="R264" s="224">
        <f>Q264*H264</f>
        <v>0.00155871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277</v>
      </c>
      <c r="AT264" s="226" t="s">
        <v>185</v>
      </c>
      <c r="AU264" s="226" t="s">
        <v>84</v>
      </c>
      <c r="AY264" s="19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277</v>
      </c>
      <c r="BM264" s="226" t="s">
        <v>2180</v>
      </c>
    </row>
    <row r="265" s="2" customFormat="1">
      <c r="A265" s="40"/>
      <c r="B265" s="41"/>
      <c r="C265" s="42"/>
      <c r="D265" s="228" t="s">
        <v>192</v>
      </c>
      <c r="E265" s="42"/>
      <c r="F265" s="229" t="s">
        <v>4694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192</v>
      </c>
      <c r="AU265" s="19" t="s">
        <v>84</v>
      </c>
    </row>
    <row r="266" s="2" customFormat="1" ht="16.5" customHeight="1">
      <c r="A266" s="40"/>
      <c r="B266" s="41"/>
      <c r="C266" s="215" t="s">
        <v>561</v>
      </c>
      <c r="D266" s="215" t="s">
        <v>185</v>
      </c>
      <c r="E266" s="216" t="s">
        <v>4695</v>
      </c>
      <c r="F266" s="217" t="s">
        <v>4696</v>
      </c>
      <c r="G266" s="218" t="s">
        <v>188</v>
      </c>
      <c r="H266" s="219">
        <v>1</v>
      </c>
      <c r="I266" s="220"/>
      <c r="J266" s="221">
        <f>ROUND(I266*H266,2)</f>
        <v>0</v>
      </c>
      <c r="K266" s="217" t="s">
        <v>189</v>
      </c>
      <c r="L266" s="46"/>
      <c r="M266" s="222" t="s">
        <v>19</v>
      </c>
      <c r="N266" s="223" t="s">
        <v>46</v>
      </c>
      <c r="O266" s="86"/>
      <c r="P266" s="224">
        <f>O266*H266</f>
        <v>0</v>
      </c>
      <c r="Q266" s="224">
        <v>0.00024957000000000001</v>
      </c>
      <c r="R266" s="224">
        <f>Q266*H266</f>
        <v>0.00024957000000000001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277</v>
      </c>
      <c r="AT266" s="226" t="s">
        <v>185</v>
      </c>
      <c r="AU266" s="226" t="s">
        <v>84</v>
      </c>
      <c r="AY266" s="19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82</v>
      </c>
      <c r="BK266" s="227">
        <f>ROUND(I266*H266,2)</f>
        <v>0</v>
      </c>
      <c r="BL266" s="19" t="s">
        <v>277</v>
      </c>
      <c r="BM266" s="226" t="s">
        <v>2190</v>
      </c>
    </row>
    <row r="267" s="2" customFormat="1">
      <c r="A267" s="40"/>
      <c r="B267" s="41"/>
      <c r="C267" s="42"/>
      <c r="D267" s="228" t="s">
        <v>192</v>
      </c>
      <c r="E267" s="42"/>
      <c r="F267" s="229" t="s">
        <v>4697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192</v>
      </c>
      <c r="AU267" s="19" t="s">
        <v>84</v>
      </c>
    </row>
    <row r="268" s="2" customFormat="1" ht="16.5" customHeight="1">
      <c r="A268" s="40"/>
      <c r="B268" s="41"/>
      <c r="C268" s="215" t="s">
        <v>1782</v>
      </c>
      <c r="D268" s="215" t="s">
        <v>185</v>
      </c>
      <c r="E268" s="216" t="s">
        <v>4698</v>
      </c>
      <c r="F268" s="217" t="s">
        <v>4699</v>
      </c>
      <c r="G268" s="218" t="s">
        <v>188</v>
      </c>
      <c r="H268" s="219">
        <v>47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0.00023714</v>
      </c>
      <c r="R268" s="224">
        <f>Q268*H268</f>
        <v>0.01114558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277</v>
      </c>
      <c r="AT268" s="226" t="s">
        <v>185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277</v>
      </c>
      <c r="BM268" s="226" t="s">
        <v>2201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4700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84</v>
      </c>
    </row>
    <row r="270" s="2" customFormat="1">
      <c r="A270" s="40"/>
      <c r="B270" s="41"/>
      <c r="C270" s="42"/>
      <c r="D270" s="235" t="s">
        <v>274</v>
      </c>
      <c r="E270" s="42"/>
      <c r="F270" s="255" t="s">
        <v>4701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274</v>
      </c>
      <c r="AU270" s="19" t="s">
        <v>84</v>
      </c>
    </row>
    <row r="271" s="2" customFormat="1" ht="16.5" customHeight="1">
      <c r="A271" s="40"/>
      <c r="B271" s="41"/>
      <c r="C271" s="215" t="s">
        <v>566</v>
      </c>
      <c r="D271" s="215" t="s">
        <v>185</v>
      </c>
      <c r="E271" s="216" t="s">
        <v>4702</v>
      </c>
      <c r="F271" s="217" t="s">
        <v>4703</v>
      </c>
      <c r="G271" s="218" t="s">
        <v>188</v>
      </c>
      <c r="H271" s="219">
        <v>2</v>
      </c>
      <c r="I271" s="220"/>
      <c r="J271" s="221">
        <f>ROUND(I271*H271,2)</f>
        <v>0</v>
      </c>
      <c r="K271" s="217" t="s">
        <v>189</v>
      </c>
      <c r="L271" s="46"/>
      <c r="M271" s="222" t="s">
        <v>19</v>
      </c>
      <c r="N271" s="223" t="s">
        <v>46</v>
      </c>
      <c r="O271" s="86"/>
      <c r="P271" s="224">
        <f>O271*H271</f>
        <v>0</v>
      </c>
      <c r="Q271" s="224">
        <v>0.00034314000000000002</v>
      </c>
      <c r="R271" s="224">
        <f>Q271*H271</f>
        <v>0.00068628000000000005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277</v>
      </c>
      <c r="AT271" s="226" t="s">
        <v>185</v>
      </c>
      <c r="AU271" s="226" t="s">
        <v>84</v>
      </c>
      <c r="AY271" s="19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277</v>
      </c>
      <c r="BM271" s="226" t="s">
        <v>2211</v>
      </c>
    </row>
    <row r="272" s="2" customFormat="1">
      <c r="A272" s="40"/>
      <c r="B272" s="41"/>
      <c r="C272" s="42"/>
      <c r="D272" s="228" t="s">
        <v>192</v>
      </c>
      <c r="E272" s="42"/>
      <c r="F272" s="229" t="s">
        <v>4704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192</v>
      </c>
      <c r="AU272" s="19" t="s">
        <v>84</v>
      </c>
    </row>
    <row r="273" s="2" customFormat="1">
      <c r="A273" s="40"/>
      <c r="B273" s="41"/>
      <c r="C273" s="42"/>
      <c r="D273" s="235" t="s">
        <v>274</v>
      </c>
      <c r="E273" s="42"/>
      <c r="F273" s="255" t="s">
        <v>4701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274</v>
      </c>
      <c r="AU273" s="19" t="s">
        <v>84</v>
      </c>
    </row>
    <row r="274" s="2" customFormat="1" ht="16.5" customHeight="1">
      <c r="A274" s="40"/>
      <c r="B274" s="41"/>
      <c r="C274" s="215" t="s">
        <v>1794</v>
      </c>
      <c r="D274" s="215" t="s">
        <v>185</v>
      </c>
      <c r="E274" s="216" t="s">
        <v>4705</v>
      </c>
      <c r="F274" s="217" t="s">
        <v>4706</v>
      </c>
      <c r="G274" s="218" t="s">
        <v>188</v>
      </c>
      <c r="H274" s="219">
        <v>70</v>
      </c>
      <c r="I274" s="220"/>
      <c r="J274" s="221">
        <f>ROUND(I274*H274,2)</f>
        <v>0</v>
      </c>
      <c r="K274" s="217" t="s">
        <v>189</v>
      </c>
      <c r="L274" s="46"/>
      <c r="M274" s="222" t="s">
        <v>19</v>
      </c>
      <c r="N274" s="223" t="s">
        <v>46</v>
      </c>
      <c r="O274" s="86"/>
      <c r="P274" s="224">
        <f>O274*H274</f>
        <v>0</v>
      </c>
      <c r="Q274" s="224">
        <v>0.00021956999999999999</v>
      </c>
      <c r="R274" s="224">
        <f>Q274*H274</f>
        <v>0.015369899999999999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277</v>
      </c>
      <c r="AT274" s="226" t="s">
        <v>185</v>
      </c>
      <c r="AU274" s="226" t="s">
        <v>84</v>
      </c>
      <c r="AY274" s="19" t="s">
        <v>183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82</v>
      </c>
      <c r="BK274" s="227">
        <f>ROUND(I274*H274,2)</f>
        <v>0</v>
      </c>
      <c r="BL274" s="19" t="s">
        <v>277</v>
      </c>
      <c r="BM274" s="226" t="s">
        <v>2221</v>
      </c>
    </row>
    <row r="275" s="2" customFormat="1">
      <c r="A275" s="40"/>
      <c r="B275" s="41"/>
      <c r="C275" s="42"/>
      <c r="D275" s="228" t="s">
        <v>192</v>
      </c>
      <c r="E275" s="42"/>
      <c r="F275" s="229" t="s">
        <v>4707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192</v>
      </c>
      <c r="AU275" s="19" t="s">
        <v>84</v>
      </c>
    </row>
    <row r="276" s="2" customFormat="1" ht="16.5" customHeight="1">
      <c r="A276" s="40"/>
      <c r="B276" s="41"/>
      <c r="C276" s="215" t="s">
        <v>569</v>
      </c>
      <c r="D276" s="215" t="s">
        <v>185</v>
      </c>
      <c r="E276" s="216" t="s">
        <v>4708</v>
      </c>
      <c r="F276" s="217" t="s">
        <v>4709</v>
      </c>
      <c r="G276" s="218" t="s">
        <v>188</v>
      </c>
      <c r="H276" s="219">
        <v>2</v>
      </c>
      <c r="I276" s="220"/>
      <c r="J276" s="221">
        <f>ROUND(I276*H276,2)</f>
        <v>0</v>
      </c>
      <c r="K276" s="217" t="s">
        <v>189</v>
      </c>
      <c r="L276" s="46"/>
      <c r="M276" s="222" t="s">
        <v>19</v>
      </c>
      <c r="N276" s="223" t="s">
        <v>46</v>
      </c>
      <c r="O276" s="86"/>
      <c r="P276" s="224">
        <f>O276*H276</f>
        <v>0</v>
      </c>
      <c r="Q276" s="224">
        <v>0.00026957000000000001</v>
      </c>
      <c r="R276" s="224">
        <f>Q276*H276</f>
        <v>0.00053914000000000002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277</v>
      </c>
      <c r="AT276" s="226" t="s">
        <v>185</v>
      </c>
      <c r="AU276" s="226" t="s">
        <v>84</v>
      </c>
      <c r="AY276" s="19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82</v>
      </c>
      <c r="BK276" s="227">
        <f>ROUND(I276*H276,2)</f>
        <v>0</v>
      </c>
      <c r="BL276" s="19" t="s">
        <v>277</v>
      </c>
      <c r="BM276" s="226" t="s">
        <v>1006</v>
      </c>
    </row>
    <row r="277" s="2" customFormat="1">
      <c r="A277" s="40"/>
      <c r="B277" s="41"/>
      <c r="C277" s="42"/>
      <c r="D277" s="228" t="s">
        <v>192</v>
      </c>
      <c r="E277" s="42"/>
      <c r="F277" s="229" t="s">
        <v>4710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192</v>
      </c>
      <c r="AU277" s="19" t="s">
        <v>84</v>
      </c>
    </row>
    <row r="278" s="2" customFormat="1" ht="16.5" customHeight="1">
      <c r="A278" s="40"/>
      <c r="B278" s="41"/>
      <c r="C278" s="215" t="s">
        <v>4115</v>
      </c>
      <c r="D278" s="215" t="s">
        <v>185</v>
      </c>
      <c r="E278" s="216" t="s">
        <v>4711</v>
      </c>
      <c r="F278" s="217" t="s">
        <v>4712</v>
      </c>
      <c r="G278" s="218" t="s">
        <v>188</v>
      </c>
      <c r="H278" s="219">
        <v>1</v>
      </c>
      <c r="I278" s="220"/>
      <c r="J278" s="221">
        <f>ROUND(I278*H278,2)</f>
        <v>0</v>
      </c>
      <c r="K278" s="217" t="s">
        <v>189</v>
      </c>
      <c r="L278" s="46"/>
      <c r="M278" s="222" t="s">
        <v>19</v>
      </c>
      <c r="N278" s="223" t="s">
        <v>46</v>
      </c>
      <c r="O278" s="86"/>
      <c r="P278" s="224">
        <f>O278*H278</f>
        <v>0</v>
      </c>
      <c r="Q278" s="224">
        <v>0.00032957</v>
      </c>
      <c r="R278" s="224">
        <f>Q278*H278</f>
        <v>0.00032957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277</v>
      </c>
      <c r="AT278" s="226" t="s">
        <v>185</v>
      </c>
      <c r="AU278" s="226" t="s">
        <v>84</v>
      </c>
      <c r="AY278" s="19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277</v>
      </c>
      <c r="BM278" s="226" t="s">
        <v>1013</v>
      </c>
    </row>
    <row r="279" s="2" customFormat="1">
      <c r="A279" s="40"/>
      <c r="B279" s="41"/>
      <c r="C279" s="42"/>
      <c r="D279" s="228" t="s">
        <v>192</v>
      </c>
      <c r="E279" s="42"/>
      <c r="F279" s="229" t="s">
        <v>4713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192</v>
      </c>
      <c r="AU279" s="19" t="s">
        <v>84</v>
      </c>
    </row>
    <row r="280" s="2" customFormat="1" ht="16.5" customHeight="1">
      <c r="A280" s="40"/>
      <c r="B280" s="41"/>
      <c r="C280" s="215" t="s">
        <v>573</v>
      </c>
      <c r="D280" s="215" t="s">
        <v>185</v>
      </c>
      <c r="E280" s="216" t="s">
        <v>4714</v>
      </c>
      <c r="F280" s="217" t="s">
        <v>4715</v>
      </c>
      <c r="G280" s="218" t="s">
        <v>188</v>
      </c>
      <c r="H280" s="219">
        <v>4</v>
      </c>
      <c r="I280" s="220"/>
      <c r="J280" s="221">
        <f>ROUND(I280*H280,2)</f>
        <v>0</v>
      </c>
      <c r="K280" s="217" t="s">
        <v>189</v>
      </c>
      <c r="L280" s="46"/>
      <c r="M280" s="222" t="s">
        <v>19</v>
      </c>
      <c r="N280" s="223" t="s">
        <v>46</v>
      </c>
      <c r="O280" s="86"/>
      <c r="P280" s="224">
        <f>O280*H280</f>
        <v>0</v>
      </c>
      <c r="Q280" s="224">
        <v>0.00123957</v>
      </c>
      <c r="R280" s="224">
        <f>Q280*H280</f>
        <v>0.0049582799999999998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277</v>
      </c>
      <c r="AT280" s="226" t="s">
        <v>185</v>
      </c>
      <c r="AU280" s="226" t="s">
        <v>84</v>
      </c>
      <c r="AY280" s="19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277</v>
      </c>
      <c r="BM280" s="226" t="s">
        <v>2252</v>
      </c>
    </row>
    <row r="281" s="2" customFormat="1">
      <c r="A281" s="40"/>
      <c r="B281" s="41"/>
      <c r="C281" s="42"/>
      <c r="D281" s="228" t="s">
        <v>192</v>
      </c>
      <c r="E281" s="42"/>
      <c r="F281" s="229" t="s">
        <v>4716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192</v>
      </c>
      <c r="AU281" s="19" t="s">
        <v>84</v>
      </c>
    </row>
    <row r="282" s="2" customFormat="1" ht="16.5" customHeight="1">
      <c r="A282" s="40"/>
      <c r="B282" s="41"/>
      <c r="C282" s="215" t="s">
        <v>4128</v>
      </c>
      <c r="D282" s="215" t="s">
        <v>185</v>
      </c>
      <c r="E282" s="216" t="s">
        <v>4717</v>
      </c>
      <c r="F282" s="217" t="s">
        <v>4718</v>
      </c>
      <c r="G282" s="218" t="s">
        <v>188</v>
      </c>
      <c r="H282" s="219">
        <v>1</v>
      </c>
      <c r="I282" s="220"/>
      <c r="J282" s="221">
        <f>ROUND(I282*H282,2)</f>
        <v>0</v>
      </c>
      <c r="K282" s="217" t="s">
        <v>189</v>
      </c>
      <c r="L282" s="46"/>
      <c r="M282" s="222" t="s">
        <v>19</v>
      </c>
      <c r="N282" s="223" t="s">
        <v>46</v>
      </c>
      <c r="O282" s="86"/>
      <c r="P282" s="224">
        <f>O282*H282</f>
        <v>0</v>
      </c>
      <c r="Q282" s="224">
        <v>0.0011395699999999999</v>
      </c>
      <c r="R282" s="224">
        <f>Q282*H282</f>
        <v>0.0011395699999999999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277</v>
      </c>
      <c r="AT282" s="226" t="s">
        <v>185</v>
      </c>
      <c r="AU282" s="226" t="s">
        <v>84</v>
      </c>
      <c r="AY282" s="19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82</v>
      </c>
      <c r="BK282" s="227">
        <f>ROUND(I282*H282,2)</f>
        <v>0</v>
      </c>
      <c r="BL282" s="19" t="s">
        <v>277</v>
      </c>
      <c r="BM282" s="226" t="s">
        <v>1024</v>
      </c>
    </row>
    <row r="283" s="2" customFormat="1">
      <c r="A283" s="40"/>
      <c r="B283" s="41"/>
      <c r="C283" s="42"/>
      <c r="D283" s="228" t="s">
        <v>192</v>
      </c>
      <c r="E283" s="42"/>
      <c r="F283" s="229" t="s">
        <v>4719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192</v>
      </c>
      <c r="AU283" s="19" t="s">
        <v>84</v>
      </c>
    </row>
    <row r="284" s="2" customFormat="1" ht="16.5" customHeight="1">
      <c r="A284" s="40"/>
      <c r="B284" s="41"/>
      <c r="C284" s="215" t="s">
        <v>579</v>
      </c>
      <c r="D284" s="215" t="s">
        <v>185</v>
      </c>
      <c r="E284" s="216" t="s">
        <v>4720</v>
      </c>
      <c r="F284" s="217" t="s">
        <v>4721</v>
      </c>
      <c r="G284" s="218" t="s">
        <v>188</v>
      </c>
      <c r="H284" s="219">
        <v>3</v>
      </c>
      <c r="I284" s="220"/>
      <c r="J284" s="221">
        <f>ROUND(I284*H284,2)</f>
        <v>0</v>
      </c>
      <c r="K284" s="217" t="s">
        <v>189</v>
      </c>
      <c r="L284" s="46"/>
      <c r="M284" s="222" t="s">
        <v>19</v>
      </c>
      <c r="N284" s="223" t="s">
        <v>46</v>
      </c>
      <c r="O284" s="86"/>
      <c r="P284" s="224">
        <f>O284*H284</f>
        <v>0</v>
      </c>
      <c r="Q284" s="224">
        <v>0.00033956999999999998</v>
      </c>
      <c r="R284" s="224">
        <f>Q284*H284</f>
        <v>0.0010187099999999999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277</v>
      </c>
      <c r="AT284" s="226" t="s">
        <v>185</v>
      </c>
      <c r="AU284" s="226" t="s">
        <v>84</v>
      </c>
      <c r="AY284" s="19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277</v>
      </c>
      <c r="BM284" s="226" t="s">
        <v>2262</v>
      </c>
    </row>
    <row r="285" s="2" customFormat="1">
      <c r="A285" s="40"/>
      <c r="B285" s="41"/>
      <c r="C285" s="42"/>
      <c r="D285" s="228" t="s">
        <v>192</v>
      </c>
      <c r="E285" s="42"/>
      <c r="F285" s="229" t="s">
        <v>4722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192</v>
      </c>
      <c r="AU285" s="19" t="s">
        <v>84</v>
      </c>
    </row>
    <row r="286" s="2" customFormat="1" ht="16.5" customHeight="1">
      <c r="A286" s="40"/>
      <c r="B286" s="41"/>
      <c r="C286" s="215" t="s">
        <v>888</v>
      </c>
      <c r="D286" s="215" t="s">
        <v>185</v>
      </c>
      <c r="E286" s="216" t="s">
        <v>4723</v>
      </c>
      <c r="F286" s="217" t="s">
        <v>4724</v>
      </c>
      <c r="G286" s="218" t="s">
        <v>188</v>
      </c>
      <c r="H286" s="219">
        <v>1</v>
      </c>
      <c r="I286" s="220"/>
      <c r="J286" s="221">
        <f>ROUND(I286*H286,2)</f>
        <v>0</v>
      </c>
      <c r="K286" s="217" t="s">
        <v>189</v>
      </c>
      <c r="L286" s="46"/>
      <c r="M286" s="222" t="s">
        <v>19</v>
      </c>
      <c r="N286" s="223" t="s">
        <v>46</v>
      </c>
      <c r="O286" s="86"/>
      <c r="P286" s="224">
        <f>O286*H286</f>
        <v>0</v>
      </c>
      <c r="Q286" s="224">
        <v>0.00049956999999999996</v>
      </c>
      <c r="R286" s="224">
        <f>Q286*H286</f>
        <v>0.00049956999999999996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277</v>
      </c>
      <c r="AT286" s="226" t="s">
        <v>185</v>
      </c>
      <c r="AU286" s="226" t="s">
        <v>84</v>
      </c>
      <c r="AY286" s="19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277</v>
      </c>
      <c r="BM286" s="226" t="s">
        <v>2272</v>
      </c>
    </row>
    <row r="287" s="2" customFormat="1">
      <c r="A287" s="40"/>
      <c r="B287" s="41"/>
      <c r="C287" s="42"/>
      <c r="D287" s="228" t="s">
        <v>192</v>
      </c>
      <c r="E287" s="42"/>
      <c r="F287" s="229" t="s">
        <v>4725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192</v>
      </c>
      <c r="AU287" s="19" t="s">
        <v>84</v>
      </c>
    </row>
    <row r="288" s="2" customFormat="1" ht="16.5" customHeight="1">
      <c r="A288" s="40"/>
      <c r="B288" s="41"/>
      <c r="C288" s="215" t="s">
        <v>585</v>
      </c>
      <c r="D288" s="215" t="s">
        <v>185</v>
      </c>
      <c r="E288" s="216" t="s">
        <v>4726</v>
      </c>
      <c r="F288" s="217" t="s">
        <v>4727</v>
      </c>
      <c r="G288" s="218" t="s">
        <v>188</v>
      </c>
      <c r="H288" s="219">
        <v>16</v>
      </c>
      <c r="I288" s="220"/>
      <c r="J288" s="221">
        <f>ROUND(I288*H288,2)</f>
        <v>0</v>
      </c>
      <c r="K288" s="217" t="s">
        <v>189</v>
      </c>
      <c r="L288" s="46"/>
      <c r="M288" s="222" t="s">
        <v>19</v>
      </c>
      <c r="N288" s="223" t="s">
        <v>46</v>
      </c>
      <c r="O288" s="86"/>
      <c r="P288" s="224">
        <f>O288*H288</f>
        <v>0</v>
      </c>
      <c r="Q288" s="224">
        <v>0.00069957000000000005</v>
      </c>
      <c r="R288" s="224">
        <f>Q288*H288</f>
        <v>0.011193120000000001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277</v>
      </c>
      <c r="AT288" s="226" t="s">
        <v>185</v>
      </c>
      <c r="AU288" s="226" t="s">
        <v>84</v>
      </c>
      <c r="AY288" s="19" t="s">
        <v>183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82</v>
      </c>
      <c r="BK288" s="227">
        <f>ROUND(I288*H288,2)</f>
        <v>0</v>
      </c>
      <c r="BL288" s="19" t="s">
        <v>277</v>
      </c>
      <c r="BM288" s="226" t="s">
        <v>2282</v>
      </c>
    </row>
    <row r="289" s="2" customFormat="1">
      <c r="A289" s="40"/>
      <c r="B289" s="41"/>
      <c r="C289" s="42"/>
      <c r="D289" s="228" t="s">
        <v>192</v>
      </c>
      <c r="E289" s="42"/>
      <c r="F289" s="229" t="s">
        <v>4728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192</v>
      </c>
      <c r="AU289" s="19" t="s">
        <v>84</v>
      </c>
    </row>
    <row r="290" s="2" customFormat="1" ht="16.5" customHeight="1">
      <c r="A290" s="40"/>
      <c r="B290" s="41"/>
      <c r="C290" s="215" t="s">
        <v>1805</v>
      </c>
      <c r="D290" s="215" t="s">
        <v>185</v>
      </c>
      <c r="E290" s="216" t="s">
        <v>4729</v>
      </c>
      <c r="F290" s="217" t="s">
        <v>4730</v>
      </c>
      <c r="G290" s="218" t="s">
        <v>188</v>
      </c>
      <c r="H290" s="219">
        <v>7</v>
      </c>
      <c r="I290" s="220"/>
      <c r="J290" s="221">
        <f>ROUND(I290*H290,2)</f>
        <v>0</v>
      </c>
      <c r="K290" s="217" t="s">
        <v>189</v>
      </c>
      <c r="L290" s="46"/>
      <c r="M290" s="222" t="s">
        <v>19</v>
      </c>
      <c r="N290" s="223" t="s">
        <v>46</v>
      </c>
      <c r="O290" s="86"/>
      <c r="P290" s="224">
        <f>O290*H290</f>
        <v>0</v>
      </c>
      <c r="Q290" s="224">
        <v>0.0010695699999999999</v>
      </c>
      <c r="R290" s="224">
        <f>Q290*H290</f>
        <v>0.0074869899999999998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277</v>
      </c>
      <c r="AT290" s="226" t="s">
        <v>185</v>
      </c>
      <c r="AU290" s="226" t="s">
        <v>84</v>
      </c>
      <c r="AY290" s="19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277</v>
      </c>
      <c r="BM290" s="226" t="s">
        <v>2291</v>
      </c>
    </row>
    <row r="291" s="2" customFormat="1">
      <c r="A291" s="40"/>
      <c r="B291" s="41"/>
      <c r="C291" s="42"/>
      <c r="D291" s="228" t="s">
        <v>192</v>
      </c>
      <c r="E291" s="42"/>
      <c r="F291" s="229" t="s">
        <v>4731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192</v>
      </c>
      <c r="AU291" s="19" t="s">
        <v>84</v>
      </c>
    </row>
    <row r="292" s="2" customFormat="1" ht="21.75" customHeight="1">
      <c r="A292" s="40"/>
      <c r="B292" s="41"/>
      <c r="C292" s="215" t="s">
        <v>590</v>
      </c>
      <c r="D292" s="215" t="s">
        <v>185</v>
      </c>
      <c r="E292" s="216" t="s">
        <v>4732</v>
      </c>
      <c r="F292" s="217" t="s">
        <v>4733</v>
      </c>
      <c r="G292" s="218" t="s">
        <v>188</v>
      </c>
      <c r="H292" s="219">
        <v>14</v>
      </c>
      <c r="I292" s="220"/>
      <c r="J292" s="221">
        <f>ROUND(I292*H292,2)</f>
        <v>0</v>
      </c>
      <c r="K292" s="217" t="s">
        <v>189</v>
      </c>
      <c r="L292" s="46"/>
      <c r="M292" s="222" t="s">
        <v>19</v>
      </c>
      <c r="N292" s="223" t="s">
        <v>46</v>
      </c>
      <c r="O292" s="86"/>
      <c r="P292" s="224">
        <f>O292*H292</f>
        <v>0</v>
      </c>
      <c r="Q292" s="224">
        <v>0.00052756999999999999</v>
      </c>
      <c r="R292" s="224">
        <f>Q292*H292</f>
        <v>0.0073859800000000003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277</v>
      </c>
      <c r="AT292" s="226" t="s">
        <v>185</v>
      </c>
      <c r="AU292" s="226" t="s">
        <v>84</v>
      </c>
      <c r="AY292" s="19" t="s">
        <v>183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82</v>
      </c>
      <c r="BK292" s="227">
        <f>ROUND(I292*H292,2)</f>
        <v>0</v>
      </c>
      <c r="BL292" s="19" t="s">
        <v>277</v>
      </c>
      <c r="BM292" s="226" t="s">
        <v>2299</v>
      </c>
    </row>
    <row r="293" s="2" customFormat="1">
      <c r="A293" s="40"/>
      <c r="B293" s="41"/>
      <c r="C293" s="42"/>
      <c r="D293" s="228" t="s">
        <v>192</v>
      </c>
      <c r="E293" s="42"/>
      <c r="F293" s="229" t="s">
        <v>4734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192</v>
      </c>
      <c r="AU293" s="19" t="s">
        <v>84</v>
      </c>
    </row>
    <row r="294" s="2" customFormat="1" ht="21.75" customHeight="1">
      <c r="A294" s="40"/>
      <c r="B294" s="41"/>
      <c r="C294" s="215" t="s">
        <v>1807</v>
      </c>
      <c r="D294" s="215" t="s">
        <v>185</v>
      </c>
      <c r="E294" s="216" t="s">
        <v>4735</v>
      </c>
      <c r="F294" s="217" t="s">
        <v>4736</v>
      </c>
      <c r="G294" s="218" t="s">
        <v>188</v>
      </c>
      <c r="H294" s="219">
        <v>11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0.0014675700000000001</v>
      </c>
      <c r="R294" s="224">
        <f>Q294*H294</f>
        <v>0.016143270000000001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277</v>
      </c>
      <c r="AT294" s="226" t="s">
        <v>185</v>
      </c>
      <c r="AU294" s="226" t="s">
        <v>84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277</v>
      </c>
      <c r="BM294" s="226" t="s">
        <v>2305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4737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84</v>
      </c>
    </row>
    <row r="296" s="2" customFormat="1" ht="16.5" customHeight="1">
      <c r="A296" s="40"/>
      <c r="B296" s="41"/>
      <c r="C296" s="215" t="s">
        <v>595</v>
      </c>
      <c r="D296" s="215" t="s">
        <v>185</v>
      </c>
      <c r="E296" s="216" t="s">
        <v>4738</v>
      </c>
      <c r="F296" s="217" t="s">
        <v>4739</v>
      </c>
      <c r="G296" s="218" t="s">
        <v>188</v>
      </c>
      <c r="H296" s="219">
        <v>1</v>
      </c>
      <c r="I296" s="220"/>
      <c r="J296" s="221">
        <f>ROUND(I296*H296,2)</f>
        <v>0</v>
      </c>
      <c r="K296" s="217" t="s">
        <v>189</v>
      </c>
      <c r="L296" s="46"/>
      <c r="M296" s="222" t="s">
        <v>19</v>
      </c>
      <c r="N296" s="223" t="s">
        <v>46</v>
      </c>
      <c r="O296" s="86"/>
      <c r="P296" s="224">
        <f>O296*H296</f>
        <v>0</v>
      </c>
      <c r="Q296" s="224">
        <v>0.00084800000000000001</v>
      </c>
      <c r="R296" s="224">
        <f>Q296*H296</f>
        <v>0.00084800000000000001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277</v>
      </c>
      <c r="AT296" s="226" t="s">
        <v>185</v>
      </c>
      <c r="AU296" s="226" t="s">
        <v>84</v>
      </c>
      <c r="AY296" s="19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82</v>
      </c>
      <c r="BK296" s="227">
        <f>ROUND(I296*H296,2)</f>
        <v>0</v>
      </c>
      <c r="BL296" s="19" t="s">
        <v>277</v>
      </c>
      <c r="BM296" s="226" t="s">
        <v>2310</v>
      </c>
    </row>
    <row r="297" s="2" customFormat="1">
      <c r="A297" s="40"/>
      <c r="B297" s="41"/>
      <c r="C297" s="42"/>
      <c r="D297" s="228" t="s">
        <v>192</v>
      </c>
      <c r="E297" s="42"/>
      <c r="F297" s="229" t="s">
        <v>4740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192</v>
      </c>
      <c r="AU297" s="19" t="s">
        <v>84</v>
      </c>
    </row>
    <row r="298" s="2" customFormat="1" ht="16.5" customHeight="1">
      <c r="A298" s="40"/>
      <c r="B298" s="41"/>
      <c r="C298" s="215" t="s">
        <v>1814</v>
      </c>
      <c r="D298" s="215" t="s">
        <v>185</v>
      </c>
      <c r="E298" s="216" t="s">
        <v>4741</v>
      </c>
      <c r="F298" s="217" t="s">
        <v>4742</v>
      </c>
      <c r="G298" s="218" t="s">
        <v>188</v>
      </c>
      <c r="H298" s="219">
        <v>15</v>
      </c>
      <c r="I298" s="220"/>
      <c r="J298" s="221">
        <f>ROUND(I298*H298,2)</f>
        <v>0</v>
      </c>
      <c r="K298" s="217" t="s">
        <v>189</v>
      </c>
      <c r="L298" s="46"/>
      <c r="M298" s="222" t="s">
        <v>19</v>
      </c>
      <c r="N298" s="223" t="s">
        <v>46</v>
      </c>
      <c r="O298" s="86"/>
      <c r="P298" s="224">
        <f>O298*H298</f>
        <v>0</v>
      </c>
      <c r="Q298" s="224">
        <v>0.00023499999999999999</v>
      </c>
      <c r="R298" s="224">
        <f>Q298*H298</f>
        <v>0.0035249999999999999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277</v>
      </c>
      <c r="AT298" s="226" t="s">
        <v>185</v>
      </c>
      <c r="AU298" s="226" t="s">
        <v>84</v>
      </c>
      <c r="AY298" s="19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82</v>
      </c>
      <c r="BK298" s="227">
        <f>ROUND(I298*H298,2)</f>
        <v>0</v>
      </c>
      <c r="BL298" s="19" t="s">
        <v>277</v>
      </c>
      <c r="BM298" s="226" t="s">
        <v>2320</v>
      </c>
    </row>
    <row r="299" s="2" customFormat="1">
      <c r="A299" s="40"/>
      <c r="B299" s="41"/>
      <c r="C299" s="42"/>
      <c r="D299" s="228" t="s">
        <v>192</v>
      </c>
      <c r="E299" s="42"/>
      <c r="F299" s="229" t="s">
        <v>4743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192</v>
      </c>
      <c r="AU299" s="19" t="s">
        <v>84</v>
      </c>
    </row>
    <row r="300" s="2" customFormat="1">
      <c r="A300" s="40"/>
      <c r="B300" s="41"/>
      <c r="C300" s="42"/>
      <c r="D300" s="235" t="s">
        <v>274</v>
      </c>
      <c r="E300" s="42"/>
      <c r="F300" s="255" t="s">
        <v>4744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274</v>
      </c>
      <c r="AU300" s="19" t="s">
        <v>84</v>
      </c>
    </row>
    <row r="301" s="2" customFormat="1" ht="16.5" customHeight="1">
      <c r="A301" s="40"/>
      <c r="B301" s="41"/>
      <c r="C301" s="215" t="s">
        <v>600</v>
      </c>
      <c r="D301" s="215" t="s">
        <v>185</v>
      </c>
      <c r="E301" s="216" t="s">
        <v>4745</v>
      </c>
      <c r="F301" s="217" t="s">
        <v>4746</v>
      </c>
      <c r="G301" s="218" t="s">
        <v>188</v>
      </c>
      <c r="H301" s="219">
        <v>2</v>
      </c>
      <c r="I301" s="220"/>
      <c r="J301" s="221">
        <f>ROUND(I301*H301,2)</f>
        <v>0</v>
      </c>
      <c r="K301" s="217" t="s">
        <v>189</v>
      </c>
      <c r="L301" s="46"/>
      <c r="M301" s="222" t="s">
        <v>19</v>
      </c>
      <c r="N301" s="223" t="s">
        <v>46</v>
      </c>
      <c r="O301" s="86"/>
      <c r="P301" s="224">
        <f>O301*H301</f>
        <v>0</v>
      </c>
      <c r="Q301" s="224">
        <v>0.00025500000000000002</v>
      </c>
      <c r="R301" s="224">
        <f>Q301*H301</f>
        <v>0.00051000000000000004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277</v>
      </c>
      <c r="AT301" s="226" t="s">
        <v>185</v>
      </c>
      <c r="AU301" s="226" t="s">
        <v>84</v>
      </c>
      <c r="AY301" s="19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82</v>
      </c>
      <c r="BK301" s="227">
        <f>ROUND(I301*H301,2)</f>
        <v>0</v>
      </c>
      <c r="BL301" s="19" t="s">
        <v>277</v>
      </c>
      <c r="BM301" s="226" t="s">
        <v>2330</v>
      </c>
    </row>
    <row r="302" s="2" customFormat="1">
      <c r="A302" s="40"/>
      <c r="B302" s="41"/>
      <c r="C302" s="42"/>
      <c r="D302" s="228" t="s">
        <v>192</v>
      </c>
      <c r="E302" s="42"/>
      <c r="F302" s="229" t="s">
        <v>4747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192</v>
      </c>
      <c r="AU302" s="19" t="s">
        <v>84</v>
      </c>
    </row>
    <row r="303" s="2" customFormat="1">
      <c r="A303" s="40"/>
      <c r="B303" s="41"/>
      <c r="C303" s="42"/>
      <c r="D303" s="235" t="s">
        <v>274</v>
      </c>
      <c r="E303" s="42"/>
      <c r="F303" s="255" t="s">
        <v>4748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274</v>
      </c>
      <c r="AU303" s="19" t="s">
        <v>84</v>
      </c>
    </row>
    <row r="304" s="2" customFormat="1" ht="24.15" customHeight="1">
      <c r="A304" s="40"/>
      <c r="B304" s="41"/>
      <c r="C304" s="215" t="s">
        <v>1827</v>
      </c>
      <c r="D304" s="215" t="s">
        <v>185</v>
      </c>
      <c r="E304" s="216" t="s">
        <v>4749</v>
      </c>
      <c r="F304" s="217" t="s">
        <v>4750</v>
      </c>
      <c r="G304" s="218" t="s">
        <v>256</v>
      </c>
      <c r="H304" s="219">
        <v>0.216</v>
      </c>
      <c r="I304" s="220"/>
      <c r="J304" s="221">
        <f>ROUND(I304*H304,2)</f>
        <v>0</v>
      </c>
      <c r="K304" s="217" t="s">
        <v>189</v>
      </c>
      <c r="L304" s="46"/>
      <c r="M304" s="222" t="s">
        <v>19</v>
      </c>
      <c r="N304" s="223" t="s">
        <v>46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277</v>
      </c>
      <c r="AT304" s="226" t="s">
        <v>185</v>
      </c>
      <c r="AU304" s="226" t="s">
        <v>84</v>
      </c>
      <c r="AY304" s="19" t="s">
        <v>183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82</v>
      </c>
      <c r="BK304" s="227">
        <f>ROUND(I304*H304,2)</f>
        <v>0</v>
      </c>
      <c r="BL304" s="19" t="s">
        <v>277</v>
      </c>
      <c r="BM304" s="226" t="s">
        <v>2340</v>
      </c>
    </row>
    <row r="305" s="2" customFormat="1">
      <c r="A305" s="40"/>
      <c r="B305" s="41"/>
      <c r="C305" s="42"/>
      <c r="D305" s="228" t="s">
        <v>192</v>
      </c>
      <c r="E305" s="42"/>
      <c r="F305" s="229" t="s">
        <v>4751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192</v>
      </c>
      <c r="AU305" s="19" t="s">
        <v>84</v>
      </c>
    </row>
    <row r="306" s="12" customFormat="1" ht="22.8" customHeight="1">
      <c r="A306" s="12"/>
      <c r="B306" s="199"/>
      <c r="C306" s="200"/>
      <c r="D306" s="201" t="s">
        <v>74</v>
      </c>
      <c r="E306" s="213" t="s">
        <v>4752</v>
      </c>
      <c r="F306" s="213" t="s">
        <v>4753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SUM(P307:P328)</f>
        <v>0</v>
      </c>
      <c r="Q306" s="207"/>
      <c r="R306" s="208">
        <f>SUM(R307:R328)</f>
        <v>1.7376499999999999</v>
      </c>
      <c r="S306" s="207"/>
      <c r="T306" s="209">
        <f>SUM(T307:T328)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84</v>
      </c>
      <c r="AT306" s="211" t="s">
        <v>74</v>
      </c>
      <c r="AU306" s="211" t="s">
        <v>82</v>
      </c>
      <c r="AY306" s="210" t="s">
        <v>183</v>
      </c>
      <c r="BK306" s="212">
        <f>SUM(BK307:BK328)</f>
        <v>0</v>
      </c>
    </row>
    <row r="307" s="2" customFormat="1" ht="24.15" customHeight="1">
      <c r="A307" s="40"/>
      <c r="B307" s="41"/>
      <c r="C307" s="215" t="s">
        <v>606</v>
      </c>
      <c r="D307" s="215" t="s">
        <v>185</v>
      </c>
      <c r="E307" s="216" t="s">
        <v>4754</v>
      </c>
      <c r="F307" s="217" t="s">
        <v>4755</v>
      </c>
      <c r="G307" s="218" t="s">
        <v>188</v>
      </c>
      <c r="H307" s="219">
        <v>2</v>
      </c>
      <c r="I307" s="220"/>
      <c r="J307" s="221">
        <f>ROUND(I307*H307,2)</f>
        <v>0</v>
      </c>
      <c r="K307" s="217" t="s">
        <v>189</v>
      </c>
      <c r="L307" s="46"/>
      <c r="M307" s="222" t="s">
        <v>19</v>
      </c>
      <c r="N307" s="223" t="s">
        <v>46</v>
      </c>
      <c r="O307" s="86"/>
      <c r="P307" s="224">
        <f>O307*H307</f>
        <v>0</v>
      </c>
      <c r="Q307" s="224">
        <v>0.01035</v>
      </c>
      <c r="R307" s="224">
        <f>Q307*H307</f>
        <v>0.0207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277</v>
      </c>
      <c r="AT307" s="226" t="s">
        <v>185</v>
      </c>
      <c r="AU307" s="226" t="s">
        <v>84</v>
      </c>
      <c r="AY307" s="19" t="s">
        <v>183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82</v>
      </c>
      <c r="BK307" s="227">
        <f>ROUND(I307*H307,2)</f>
        <v>0</v>
      </c>
      <c r="BL307" s="19" t="s">
        <v>277</v>
      </c>
      <c r="BM307" s="226" t="s">
        <v>2347</v>
      </c>
    </row>
    <row r="308" s="2" customFormat="1">
      <c r="A308" s="40"/>
      <c r="B308" s="41"/>
      <c r="C308" s="42"/>
      <c r="D308" s="228" t="s">
        <v>192</v>
      </c>
      <c r="E308" s="42"/>
      <c r="F308" s="229" t="s">
        <v>4756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192</v>
      </c>
      <c r="AU308" s="19" t="s">
        <v>84</v>
      </c>
    </row>
    <row r="309" s="2" customFormat="1" ht="24.15" customHeight="1">
      <c r="A309" s="40"/>
      <c r="B309" s="41"/>
      <c r="C309" s="215" t="s">
        <v>1846</v>
      </c>
      <c r="D309" s="215" t="s">
        <v>185</v>
      </c>
      <c r="E309" s="216" t="s">
        <v>4757</v>
      </c>
      <c r="F309" s="217" t="s">
        <v>4758</v>
      </c>
      <c r="G309" s="218" t="s">
        <v>188</v>
      </c>
      <c r="H309" s="219">
        <v>1</v>
      </c>
      <c r="I309" s="220"/>
      <c r="J309" s="221">
        <f>ROUND(I309*H309,2)</f>
        <v>0</v>
      </c>
      <c r="K309" s="217" t="s">
        <v>189</v>
      </c>
      <c r="L309" s="46"/>
      <c r="M309" s="222" t="s">
        <v>19</v>
      </c>
      <c r="N309" s="223" t="s">
        <v>46</v>
      </c>
      <c r="O309" s="86"/>
      <c r="P309" s="224">
        <f>O309*H309</f>
        <v>0</v>
      </c>
      <c r="Q309" s="224">
        <v>0.013400000000000001</v>
      </c>
      <c r="R309" s="224">
        <f>Q309*H309</f>
        <v>0.013400000000000001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277</v>
      </c>
      <c r="AT309" s="226" t="s">
        <v>185</v>
      </c>
      <c r="AU309" s="226" t="s">
        <v>84</v>
      </c>
      <c r="AY309" s="19" t="s">
        <v>183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82</v>
      </c>
      <c r="BK309" s="227">
        <f>ROUND(I309*H309,2)</f>
        <v>0</v>
      </c>
      <c r="BL309" s="19" t="s">
        <v>277</v>
      </c>
      <c r="BM309" s="226" t="s">
        <v>2356</v>
      </c>
    </row>
    <row r="310" s="2" customFormat="1">
      <c r="A310" s="40"/>
      <c r="B310" s="41"/>
      <c r="C310" s="42"/>
      <c r="D310" s="228" t="s">
        <v>192</v>
      </c>
      <c r="E310" s="42"/>
      <c r="F310" s="229" t="s">
        <v>4759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192</v>
      </c>
      <c r="AU310" s="19" t="s">
        <v>84</v>
      </c>
    </row>
    <row r="311" s="2" customFormat="1" ht="24.15" customHeight="1">
      <c r="A311" s="40"/>
      <c r="B311" s="41"/>
      <c r="C311" s="215" t="s">
        <v>611</v>
      </c>
      <c r="D311" s="215" t="s">
        <v>185</v>
      </c>
      <c r="E311" s="216" t="s">
        <v>4760</v>
      </c>
      <c r="F311" s="217" t="s">
        <v>4761</v>
      </c>
      <c r="G311" s="218" t="s">
        <v>188</v>
      </c>
      <c r="H311" s="219">
        <v>1</v>
      </c>
      <c r="I311" s="220"/>
      <c r="J311" s="221">
        <f>ROUND(I311*H311,2)</f>
        <v>0</v>
      </c>
      <c r="K311" s="217" t="s">
        <v>189</v>
      </c>
      <c r="L311" s="46"/>
      <c r="M311" s="222" t="s">
        <v>19</v>
      </c>
      <c r="N311" s="223" t="s">
        <v>46</v>
      </c>
      <c r="O311" s="86"/>
      <c r="P311" s="224">
        <f>O311*H311</f>
        <v>0</v>
      </c>
      <c r="Q311" s="224">
        <v>0.016549999999999999</v>
      </c>
      <c r="R311" s="224">
        <f>Q311*H311</f>
        <v>0.016549999999999999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277</v>
      </c>
      <c r="AT311" s="226" t="s">
        <v>185</v>
      </c>
      <c r="AU311" s="226" t="s">
        <v>84</v>
      </c>
      <c r="AY311" s="19" t="s">
        <v>183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82</v>
      </c>
      <c r="BK311" s="227">
        <f>ROUND(I311*H311,2)</f>
        <v>0</v>
      </c>
      <c r="BL311" s="19" t="s">
        <v>277</v>
      </c>
      <c r="BM311" s="226" t="s">
        <v>2364</v>
      </c>
    </row>
    <row r="312" s="2" customFormat="1">
      <c r="A312" s="40"/>
      <c r="B312" s="41"/>
      <c r="C312" s="42"/>
      <c r="D312" s="228" t="s">
        <v>192</v>
      </c>
      <c r="E312" s="42"/>
      <c r="F312" s="229" t="s">
        <v>4762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192</v>
      </c>
      <c r="AU312" s="19" t="s">
        <v>84</v>
      </c>
    </row>
    <row r="313" s="2" customFormat="1" ht="24.15" customHeight="1">
      <c r="A313" s="40"/>
      <c r="B313" s="41"/>
      <c r="C313" s="215" t="s">
        <v>1858</v>
      </c>
      <c r="D313" s="215" t="s">
        <v>185</v>
      </c>
      <c r="E313" s="216" t="s">
        <v>4763</v>
      </c>
      <c r="F313" s="217" t="s">
        <v>4764</v>
      </c>
      <c r="G313" s="218" t="s">
        <v>188</v>
      </c>
      <c r="H313" s="219">
        <v>5</v>
      </c>
      <c r="I313" s="220"/>
      <c r="J313" s="221">
        <f>ROUND(I313*H313,2)</f>
        <v>0</v>
      </c>
      <c r="K313" s="217" t="s">
        <v>189</v>
      </c>
      <c r="L313" s="46"/>
      <c r="M313" s="222" t="s">
        <v>19</v>
      </c>
      <c r="N313" s="223" t="s">
        <v>46</v>
      </c>
      <c r="O313" s="86"/>
      <c r="P313" s="224">
        <f>O313*H313</f>
        <v>0</v>
      </c>
      <c r="Q313" s="224">
        <v>0.0309</v>
      </c>
      <c r="R313" s="224">
        <f>Q313*H313</f>
        <v>0.1545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277</v>
      </c>
      <c r="AT313" s="226" t="s">
        <v>185</v>
      </c>
      <c r="AU313" s="226" t="s">
        <v>84</v>
      </c>
      <c r="AY313" s="19" t="s">
        <v>183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82</v>
      </c>
      <c r="BK313" s="227">
        <f>ROUND(I313*H313,2)</f>
        <v>0</v>
      </c>
      <c r="BL313" s="19" t="s">
        <v>277</v>
      </c>
      <c r="BM313" s="226" t="s">
        <v>2372</v>
      </c>
    </row>
    <row r="314" s="2" customFormat="1">
      <c r="A314" s="40"/>
      <c r="B314" s="41"/>
      <c r="C314" s="42"/>
      <c r="D314" s="228" t="s">
        <v>192</v>
      </c>
      <c r="E314" s="42"/>
      <c r="F314" s="229" t="s">
        <v>4765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192</v>
      </c>
      <c r="AU314" s="19" t="s">
        <v>84</v>
      </c>
    </row>
    <row r="315" s="2" customFormat="1" ht="24.15" customHeight="1">
      <c r="A315" s="40"/>
      <c r="B315" s="41"/>
      <c r="C315" s="215" t="s">
        <v>617</v>
      </c>
      <c r="D315" s="215" t="s">
        <v>185</v>
      </c>
      <c r="E315" s="216" t="s">
        <v>4766</v>
      </c>
      <c r="F315" s="217" t="s">
        <v>4767</v>
      </c>
      <c r="G315" s="218" t="s">
        <v>188</v>
      </c>
      <c r="H315" s="219">
        <v>17</v>
      </c>
      <c r="I315" s="220"/>
      <c r="J315" s="221">
        <f>ROUND(I315*H315,2)</f>
        <v>0</v>
      </c>
      <c r="K315" s="217" t="s">
        <v>189</v>
      </c>
      <c r="L315" s="46"/>
      <c r="M315" s="222" t="s">
        <v>19</v>
      </c>
      <c r="N315" s="223" t="s">
        <v>46</v>
      </c>
      <c r="O315" s="86"/>
      <c r="P315" s="224">
        <f>O315*H315</f>
        <v>0</v>
      </c>
      <c r="Q315" s="224">
        <v>0.036639999999999999</v>
      </c>
      <c r="R315" s="224">
        <f>Q315*H315</f>
        <v>0.62287999999999999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277</v>
      </c>
      <c r="AT315" s="226" t="s">
        <v>185</v>
      </c>
      <c r="AU315" s="226" t="s">
        <v>84</v>
      </c>
      <c r="AY315" s="19" t="s">
        <v>183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277</v>
      </c>
      <c r="BM315" s="226" t="s">
        <v>2381</v>
      </c>
    </row>
    <row r="316" s="2" customFormat="1">
      <c r="A316" s="40"/>
      <c r="B316" s="41"/>
      <c r="C316" s="42"/>
      <c r="D316" s="228" t="s">
        <v>192</v>
      </c>
      <c r="E316" s="42"/>
      <c r="F316" s="229" t="s">
        <v>4768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192</v>
      </c>
      <c r="AU316" s="19" t="s">
        <v>84</v>
      </c>
    </row>
    <row r="317" s="2" customFormat="1" ht="24.15" customHeight="1">
      <c r="A317" s="40"/>
      <c r="B317" s="41"/>
      <c r="C317" s="215" t="s">
        <v>1869</v>
      </c>
      <c r="D317" s="215" t="s">
        <v>185</v>
      </c>
      <c r="E317" s="216" t="s">
        <v>4769</v>
      </c>
      <c r="F317" s="217" t="s">
        <v>4770</v>
      </c>
      <c r="G317" s="218" t="s">
        <v>188</v>
      </c>
      <c r="H317" s="219">
        <v>9</v>
      </c>
      <c r="I317" s="220"/>
      <c r="J317" s="221">
        <f>ROUND(I317*H317,2)</f>
        <v>0</v>
      </c>
      <c r="K317" s="217" t="s">
        <v>189</v>
      </c>
      <c r="L317" s="46"/>
      <c r="M317" s="222" t="s">
        <v>19</v>
      </c>
      <c r="N317" s="223" t="s">
        <v>46</v>
      </c>
      <c r="O317" s="86"/>
      <c r="P317" s="224">
        <f>O317*H317</f>
        <v>0</v>
      </c>
      <c r="Q317" s="224">
        <v>0.042380000000000001</v>
      </c>
      <c r="R317" s="224">
        <f>Q317*H317</f>
        <v>0.38141999999999998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277</v>
      </c>
      <c r="AT317" s="226" t="s">
        <v>185</v>
      </c>
      <c r="AU317" s="226" t="s">
        <v>84</v>
      </c>
      <c r="AY317" s="19" t="s">
        <v>183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82</v>
      </c>
      <c r="BK317" s="227">
        <f>ROUND(I317*H317,2)</f>
        <v>0</v>
      </c>
      <c r="BL317" s="19" t="s">
        <v>277</v>
      </c>
      <c r="BM317" s="226" t="s">
        <v>2389</v>
      </c>
    </row>
    <row r="318" s="2" customFormat="1">
      <c r="A318" s="40"/>
      <c r="B318" s="41"/>
      <c r="C318" s="42"/>
      <c r="D318" s="228" t="s">
        <v>192</v>
      </c>
      <c r="E318" s="42"/>
      <c r="F318" s="229" t="s">
        <v>4771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192</v>
      </c>
      <c r="AU318" s="19" t="s">
        <v>84</v>
      </c>
    </row>
    <row r="319" s="2" customFormat="1" ht="24.15" customHeight="1">
      <c r="A319" s="40"/>
      <c r="B319" s="41"/>
      <c r="C319" s="215" t="s">
        <v>621</v>
      </c>
      <c r="D319" s="215" t="s">
        <v>185</v>
      </c>
      <c r="E319" s="216" t="s">
        <v>4772</v>
      </c>
      <c r="F319" s="217" t="s">
        <v>4773</v>
      </c>
      <c r="G319" s="218" t="s">
        <v>188</v>
      </c>
      <c r="H319" s="219">
        <v>7</v>
      </c>
      <c r="I319" s="220"/>
      <c r="J319" s="221">
        <f>ROUND(I319*H319,2)</f>
        <v>0</v>
      </c>
      <c r="K319" s="217" t="s">
        <v>189</v>
      </c>
      <c r="L319" s="46"/>
      <c r="M319" s="222" t="s">
        <v>19</v>
      </c>
      <c r="N319" s="223" t="s">
        <v>46</v>
      </c>
      <c r="O319" s="86"/>
      <c r="P319" s="224">
        <f>O319*H319</f>
        <v>0</v>
      </c>
      <c r="Q319" s="224">
        <v>0.048120000000000003</v>
      </c>
      <c r="R319" s="224">
        <f>Q319*H319</f>
        <v>0.33684000000000003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277</v>
      </c>
      <c r="AT319" s="226" t="s">
        <v>185</v>
      </c>
      <c r="AU319" s="226" t="s">
        <v>84</v>
      </c>
      <c r="AY319" s="19" t="s">
        <v>183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277</v>
      </c>
      <c r="BM319" s="226" t="s">
        <v>2397</v>
      </c>
    </row>
    <row r="320" s="2" customFormat="1">
      <c r="A320" s="40"/>
      <c r="B320" s="41"/>
      <c r="C320" s="42"/>
      <c r="D320" s="228" t="s">
        <v>192</v>
      </c>
      <c r="E320" s="42"/>
      <c r="F320" s="229" t="s">
        <v>4774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192</v>
      </c>
      <c r="AU320" s="19" t="s">
        <v>84</v>
      </c>
    </row>
    <row r="321" s="2" customFormat="1" ht="24.15" customHeight="1">
      <c r="A321" s="40"/>
      <c r="B321" s="41"/>
      <c r="C321" s="215" t="s">
        <v>1879</v>
      </c>
      <c r="D321" s="215" t="s">
        <v>185</v>
      </c>
      <c r="E321" s="216" t="s">
        <v>4775</v>
      </c>
      <c r="F321" s="217" t="s">
        <v>4776</v>
      </c>
      <c r="G321" s="218" t="s">
        <v>188</v>
      </c>
      <c r="H321" s="219">
        <v>4</v>
      </c>
      <c r="I321" s="220"/>
      <c r="J321" s="221">
        <f>ROUND(I321*H321,2)</f>
        <v>0</v>
      </c>
      <c r="K321" s="217" t="s">
        <v>189</v>
      </c>
      <c r="L321" s="46"/>
      <c r="M321" s="222" t="s">
        <v>19</v>
      </c>
      <c r="N321" s="223" t="s">
        <v>46</v>
      </c>
      <c r="O321" s="86"/>
      <c r="P321" s="224">
        <f>O321*H321</f>
        <v>0</v>
      </c>
      <c r="Q321" s="224">
        <v>0.047840000000000001</v>
      </c>
      <c r="R321" s="224">
        <f>Q321*H321</f>
        <v>0.19136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277</v>
      </c>
      <c r="AT321" s="226" t="s">
        <v>185</v>
      </c>
      <c r="AU321" s="226" t="s">
        <v>84</v>
      </c>
      <c r="AY321" s="19" t="s">
        <v>183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82</v>
      </c>
      <c r="BK321" s="227">
        <f>ROUND(I321*H321,2)</f>
        <v>0</v>
      </c>
      <c r="BL321" s="19" t="s">
        <v>277</v>
      </c>
      <c r="BM321" s="226" t="s">
        <v>2406</v>
      </c>
    </row>
    <row r="322" s="2" customFormat="1">
      <c r="A322" s="40"/>
      <c r="B322" s="41"/>
      <c r="C322" s="42"/>
      <c r="D322" s="228" t="s">
        <v>192</v>
      </c>
      <c r="E322" s="42"/>
      <c r="F322" s="229" t="s">
        <v>4777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192</v>
      </c>
      <c r="AU322" s="19" t="s">
        <v>84</v>
      </c>
    </row>
    <row r="323" s="2" customFormat="1" ht="16.5" customHeight="1">
      <c r="A323" s="40"/>
      <c r="B323" s="41"/>
      <c r="C323" s="215" t="s">
        <v>628</v>
      </c>
      <c r="D323" s="215" t="s">
        <v>185</v>
      </c>
      <c r="E323" s="216" t="s">
        <v>4778</v>
      </c>
      <c r="F323" s="217" t="s">
        <v>4779</v>
      </c>
      <c r="G323" s="218" t="s">
        <v>188</v>
      </c>
      <c r="H323" s="219">
        <v>46</v>
      </c>
      <c r="I323" s="220"/>
      <c r="J323" s="221">
        <f>ROUND(I323*H323,2)</f>
        <v>0</v>
      </c>
      <c r="K323" s="217" t="s">
        <v>189</v>
      </c>
      <c r="L323" s="46"/>
      <c r="M323" s="222" t="s">
        <v>19</v>
      </c>
      <c r="N323" s="223" t="s">
        <v>46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277</v>
      </c>
      <c r="AT323" s="226" t="s">
        <v>185</v>
      </c>
      <c r="AU323" s="226" t="s">
        <v>84</v>
      </c>
      <c r="AY323" s="19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82</v>
      </c>
      <c r="BK323" s="227">
        <f>ROUND(I323*H323,2)</f>
        <v>0</v>
      </c>
      <c r="BL323" s="19" t="s">
        <v>277</v>
      </c>
      <c r="BM323" s="226" t="s">
        <v>2415</v>
      </c>
    </row>
    <row r="324" s="2" customFormat="1">
      <c r="A324" s="40"/>
      <c r="B324" s="41"/>
      <c r="C324" s="42"/>
      <c r="D324" s="228" t="s">
        <v>192</v>
      </c>
      <c r="E324" s="42"/>
      <c r="F324" s="229" t="s">
        <v>4780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192</v>
      </c>
      <c r="AU324" s="19" t="s">
        <v>84</v>
      </c>
    </row>
    <row r="325" s="2" customFormat="1" ht="16.5" customHeight="1">
      <c r="A325" s="40"/>
      <c r="B325" s="41"/>
      <c r="C325" s="215" t="s">
        <v>1888</v>
      </c>
      <c r="D325" s="215" t="s">
        <v>185</v>
      </c>
      <c r="E325" s="216" t="s">
        <v>4781</v>
      </c>
      <c r="F325" s="217" t="s">
        <v>4782</v>
      </c>
      <c r="G325" s="218" t="s">
        <v>304</v>
      </c>
      <c r="H325" s="219">
        <v>15</v>
      </c>
      <c r="I325" s="220"/>
      <c r="J325" s="221">
        <f>ROUND(I325*H325,2)</f>
        <v>0</v>
      </c>
      <c r="K325" s="217" t="s">
        <v>189</v>
      </c>
      <c r="L325" s="46"/>
      <c r="M325" s="222" t="s">
        <v>19</v>
      </c>
      <c r="N325" s="223" t="s">
        <v>46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277</v>
      </c>
      <c r="AT325" s="226" t="s">
        <v>185</v>
      </c>
      <c r="AU325" s="226" t="s">
        <v>84</v>
      </c>
      <c r="AY325" s="19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277</v>
      </c>
      <c r="BM325" s="226" t="s">
        <v>2422</v>
      </c>
    </row>
    <row r="326" s="2" customFormat="1">
      <c r="A326" s="40"/>
      <c r="B326" s="41"/>
      <c r="C326" s="42"/>
      <c r="D326" s="228" t="s">
        <v>192</v>
      </c>
      <c r="E326" s="42"/>
      <c r="F326" s="229" t="s">
        <v>4783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192</v>
      </c>
      <c r="AU326" s="19" t="s">
        <v>84</v>
      </c>
    </row>
    <row r="327" s="2" customFormat="1" ht="24.15" customHeight="1">
      <c r="A327" s="40"/>
      <c r="B327" s="41"/>
      <c r="C327" s="215" t="s">
        <v>632</v>
      </c>
      <c r="D327" s="215" t="s">
        <v>185</v>
      </c>
      <c r="E327" s="216" t="s">
        <v>4784</v>
      </c>
      <c r="F327" s="217" t="s">
        <v>4785</v>
      </c>
      <c r="G327" s="218" t="s">
        <v>256</v>
      </c>
      <c r="H327" s="219">
        <v>1.738</v>
      </c>
      <c r="I327" s="220"/>
      <c r="J327" s="221">
        <f>ROUND(I327*H327,2)</f>
        <v>0</v>
      </c>
      <c r="K327" s="217" t="s">
        <v>189</v>
      </c>
      <c r="L327" s="46"/>
      <c r="M327" s="222" t="s">
        <v>19</v>
      </c>
      <c r="N327" s="223" t="s">
        <v>46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277</v>
      </c>
      <c r="AT327" s="226" t="s">
        <v>185</v>
      </c>
      <c r="AU327" s="226" t="s">
        <v>84</v>
      </c>
      <c r="AY327" s="19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82</v>
      </c>
      <c r="BK327" s="227">
        <f>ROUND(I327*H327,2)</f>
        <v>0</v>
      </c>
      <c r="BL327" s="19" t="s">
        <v>277</v>
      </c>
      <c r="BM327" s="226" t="s">
        <v>2428</v>
      </c>
    </row>
    <row r="328" s="2" customFormat="1">
      <c r="A328" s="40"/>
      <c r="B328" s="41"/>
      <c r="C328" s="42"/>
      <c r="D328" s="228" t="s">
        <v>192</v>
      </c>
      <c r="E328" s="42"/>
      <c r="F328" s="229" t="s">
        <v>4786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192</v>
      </c>
      <c r="AU328" s="19" t="s">
        <v>84</v>
      </c>
    </row>
    <row r="329" s="12" customFormat="1" ht="22.8" customHeight="1">
      <c r="A329" s="12"/>
      <c r="B329" s="199"/>
      <c r="C329" s="200"/>
      <c r="D329" s="201" t="s">
        <v>74</v>
      </c>
      <c r="E329" s="213" t="s">
        <v>1045</v>
      </c>
      <c r="F329" s="213" t="s">
        <v>1046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SUM(P330:P346)</f>
        <v>0</v>
      </c>
      <c r="Q329" s="207"/>
      <c r="R329" s="208">
        <f>SUM(R330:R346)</f>
        <v>0.07349265625000001</v>
      </c>
      <c r="S329" s="207"/>
      <c r="T329" s="209">
        <f>SUM(T330:T346)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84</v>
      </c>
      <c r="AT329" s="211" t="s">
        <v>74</v>
      </c>
      <c r="AU329" s="211" t="s">
        <v>82</v>
      </c>
      <c r="AY329" s="210" t="s">
        <v>183</v>
      </c>
      <c r="BK329" s="212">
        <f>SUM(BK330:BK346)</f>
        <v>0</v>
      </c>
    </row>
    <row r="330" s="2" customFormat="1" ht="16.5" customHeight="1">
      <c r="A330" s="40"/>
      <c r="B330" s="41"/>
      <c r="C330" s="215" t="s">
        <v>1895</v>
      </c>
      <c r="D330" s="215" t="s">
        <v>185</v>
      </c>
      <c r="E330" s="216" t="s">
        <v>4787</v>
      </c>
      <c r="F330" s="217" t="s">
        <v>4788</v>
      </c>
      <c r="G330" s="218" t="s">
        <v>375</v>
      </c>
      <c r="H330" s="219">
        <v>1212.5</v>
      </c>
      <c r="I330" s="220"/>
      <c r="J330" s="221">
        <f>ROUND(I330*H330,2)</f>
        <v>0</v>
      </c>
      <c r="K330" s="217" t="s">
        <v>189</v>
      </c>
      <c r="L330" s="46"/>
      <c r="M330" s="222" t="s">
        <v>19</v>
      </c>
      <c r="N330" s="223" t="s">
        <v>46</v>
      </c>
      <c r="O330" s="86"/>
      <c r="P330" s="224">
        <f>O330*H330</f>
        <v>0</v>
      </c>
      <c r="Q330" s="224">
        <v>6.0612500000000003E-05</v>
      </c>
      <c r="R330" s="224">
        <f>Q330*H330</f>
        <v>0.07349265625000001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277</v>
      </c>
      <c r="AT330" s="226" t="s">
        <v>185</v>
      </c>
      <c r="AU330" s="226" t="s">
        <v>84</v>
      </c>
      <c r="AY330" s="19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277</v>
      </c>
      <c r="BM330" s="226" t="s">
        <v>2441</v>
      </c>
    </row>
    <row r="331" s="2" customFormat="1">
      <c r="A331" s="40"/>
      <c r="B331" s="41"/>
      <c r="C331" s="42"/>
      <c r="D331" s="228" t="s">
        <v>192</v>
      </c>
      <c r="E331" s="42"/>
      <c r="F331" s="229" t="s">
        <v>4789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192</v>
      </c>
      <c r="AU331" s="19" t="s">
        <v>84</v>
      </c>
    </row>
    <row r="332" s="2" customFormat="1">
      <c r="A332" s="40"/>
      <c r="B332" s="41"/>
      <c r="C332" s="42"/>
      <c r="D332" s="235" t="s">
        <v>274</v>
      </c>
      <c r="E332" s="42"/>
      <c r="F332" s="255" t="s">
        <v>4790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274</v>
      </c>
      <c r="AU332" s="19" t="s">
        <v>84</v>
      </c>
    </row>
    <row r="333" s="13" customFormat="1">
      <c r="A333" s="13"/>
      <c r="B333" s="233"/>
      <c r="C333" s="234"/>
      <c r="D333" s="235" t="s">
        <v>194</v>
      </c>
      <c r="E333" s="236" t="s">
        <v>19</v>
      </c>
      <c r="F333" s="237" t="s">
        <v>4791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194</v>
      </c>
      <c r="AU333" s="243" t="s">
        <v>84</v>
      </c>
      <c r="AV333" s="13" t="s">
        <v>82</v>
      </c>
      <c r="AW333" s="13" t="s">
        <v>36</v>
      </c>
      <c r="AX333" s="13" t="s">
        <v>75</v>
      </c>
      <c r="AY333" s="243" t="s">
        <v>183</v>
      </c>
    </row>
    <row r="334" s="14" customFormat="1">
      <c r="A334" s="14"/>
      <c r="B334" s="244"/>
      <c r="C334" s="245"/>
      <c r="D334" s="235" t="s">
        <v>194</v>
      </c>
      <c r="E334" s="246" t="s">
        <v>19</v>
      </c>
      <c r="F334" s="247" t="s">
        <v>4792</v>
      </c>
      <c r="G334" s="245"/>
      <c r="H334" s="248">
        <v>90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194</v>
      </c>
      <c r="AU334" s="254" t="s">
        <v>84</v>
      </c>
      <c r="AV334" s="14" t="s">
        <v>84</v>
      </c>
      <c r="AW334" s="14" t="s">
        <v>36</v>
      </c>
      <c r="AX334" s="14" t="s">
        <v>75</v>
      </c>
      <c r="AY334" s="254" t="s">
        <v>183</v>
      </c>
    </row>
    <row r="335" s="13" customFormat="1">
      <c r="A335" s="13"/>
      <c r="B335" s="233"/>
      <c r="C335" s="234"/>
      <c r="D335" s="235" t="s">
        <v>194</v>
      </c>
      <c r="E335" s="236" t="s">
        <v>19</v>
      </c>
      <c r="F335" s="237" t="s">
        <v>4793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194</v>
      </c>
      <c r="AU335" s="243" t="s">
        <v>84</v>
      </c>
      <c r="AV335" s="13" t="s">
        <v>82</v>
      </c>
      <c r="AW335" s="13" t="s">
        <v>36</v>
      </c>
      <c r="AX335" s="13" t="s">
        <v>75</v>
      </c>
      <c r="AY335" s="243" t="s">
        <v>183</v>
      </c>
    </row>
    <row r="336" s="14" customFormat="1">
      <c r="A336" s="14"/>
      <c r="B336" s="244"/>
      <c r="C336" s="245"/>
      <c r="D336" s="235" t="s">
        <v>194</v>
      </c>
      <c r="E336" s="246" t="s">
        <v>19</v>
      </c>
      <c r="F336" s="247" t="s">
        <v>4794</v>
      </c>
      <c r="G336" s="245"/>
      <c r="H336" s="248">
        <v>40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194</v>
      </c>
      <c r="AU336" s="254" t="s">
        <v>84</v>
      </c>
      <c r="AV336" s="14" t="s">
        <v>84</v>
      </c>
      <c r="AW336" s="14" t="s">
        <v>36</v>
      </c>
      <c r="AX336" s="14" t="s">
        <v>75</v>
      </c>
      <c r="AY336" s="254" t="s">
        <v>183</v>
      </c>
    </row>
    <row r="337" s="13" customFormat="1">
      <c r="A337" s="13"/>
      <c r="B337" s="233"/>
      <c r="C337" s="234"/>
      <c r="D337" s="235" t="s">
        <v>194</v>
      </c>
      <c r="E337" s="236" t="s">
        <v>19</v>
      </c>
      <c r="F337" s="237" t="s">
        <v>4795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194</v>
      </c>
      <c r="AU337" s="243" t="s">
        <v>84</v>
      </c>
      <c r="AV337" s="13" t="s">
        <v>82</v>
      </c>
      <c r="AW337" s="13" t="s">
        <v>36</v>
      </c>
      <c r="AX337" s="13" t="s">
        <v>75</v>
      </c>
      <c r="AY337" s="243" t="s">
        <v>183</v>
      </c>
    </row>
    <row r="338" s="14" customFormat="1">
      <c r="A338" s="14"/>
      <c r="B338" s="244"/>
      <c r="C338" s="245"/>
      <c r="D338" s="235" t="s">
        <v>194</v>
      </c>
      <c r="E338" s="246" t="s">
        <v>19</v>
      </c>
      <c r="F338" s="247" t="s">
        <v>4796</v>
      </c>
      <c r="G338" s="245"/>
      <c r="H338" s="248">
        <v>400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194</v>
      </c>
      <c r="AU338" s="254" t="s">
        <v>84</v>
      </c>
      <c r="AV338" s="14" t="s">
        <v>84</v>
      </c>
      <c r="AW338" s="14" t="s">
        <v>36</v>
      </c>
      <c r="AX338" s="14" t="s">
        <v>75</v>
      </c>
      <c r="AY338" s="254" t="s">
        <v>183</v>
      </c>
    </row>
    <row r="339" s="13" customFormat="1">
      <c r="A339" s="13"/>
      <c r="B339" s="233"/>
      <c r="C339" s="234"/>
      <c r="D339" s="235" t="s">
        <v>194</v>
      </c>
      <c r="E339" s="236" t="s">
        <v>19</v>
      </c>
      <c r="F339" s="237" t="s">
        <v>4797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194</v>
      </c>
      <c r="AU339" s="243" t="s">
        <v>84</v>
      </c>
      <c r="AV339" s="13" t="s">
        <v>82</v>
      </c>
      <c r="AW339" s="13" t="s">
        <v>36</v>
      </c>
      <c r="AX339" s="13" t="s">
        <v>75</v>
      </c>
      <c r="AY339" s="243" t="s">
        <v>183</v>
      </c>
    </row>
    <row r="340" s="14" customFormat="1">
      <c r="A340" s="14"/>
      <c r="B340" s="244"/>
      <c r="C340" s="245"/>
      <c r="D340" s="235" t="s">
        <v>194</v>
      </c>
      <c r="E340" s="246" t="s">
        <v>19</v>
      </c>
      <c r="F340" s="247" t="s">
        <v>4798</v>
      </c>
      <c r="G340" s="245"/>
      <c r="H340" s="248">
        <v>577.5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194</v>
      </c>
      <c r="AU340" s="254" t="s">
        <v>84</v>
      </c>
      <c r="AV340" s="14" t="s">
        <v>84</v>
      </c>
      <c r="AW340" s="14" t="s">
        <v>36</v>
      </c>
      <c r="AX340" s="14" t="s">
        <v>75</v>
      </c>
      <c r="AY340" s="254" t="s">
        <v>183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4799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194</v>
      </c>
      <c r="AU341" s="243" t="s">
        <v>84</v>
      </c>
      <c r="AV341" s="13" t="s">
        <v>82</v>
      </c>
      <c r="AW341" s="13" t="s">
        <v>36</v>
      </c>
      <c r="AX341" s="13" t="s">
        <v>75</v>
      </c>
      <c r="AY341" s="243" t="s">
        <v>183</v>
      </c>
    </row>
    <row r="342" s="14" customFormat="1">
      <c r="A342" s="14"/>
      <c r="B342" s="244"/>
      <c r="C342" s="245"/>
      <c r="D342" s="235" t="s">
        <v>194</v>
      </c>
      <c r="E342" s="246" t="s">
        <v>19</v>
      </c>
      <c r="F342" s="247" t="s">
        <v>4800</v>
      </c>
      <c r="G342" s="245"/>
      <c r="H342" s="248">
        <v>105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194</v>
      </c>
      <c r="AU342" s="254" t="s">
        <v>84</v>
      </c>
      <c r="AV342" s="14" t="s">
        <v>84</v>
      </c>
      <c r="AW342" s="14" t="s">
        <v>36</v>
      </c>
      <c r="AX342" s="14" t="s">
        <v>75</v>
      </c>
      <c r="AY342" s="254" t="s">
        <v>183</v>
      </c>
    </row>
    <row r="343" s="15" customFormat="1">
      <c r="A343" s="15"/>
      <c r="B343" s="259"/>
      <c r="C343" s="260"/>
      <c r="D343" s="235" t="s">
        <v>194</v>
      </c>
      <c r="E343" s="261" t="s">
        <v>19</v>
      </c>
      <c r="F343" s="262" t="s">
        <v>320</v>
      </c>
      <c r="G343" s="260"/>
      <c r="H343" s="263">
        <v>1212.5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194</v>
      </c>
      <c r="AU343" s="269" t="s">
        <v>84</v>
      </c>
      <c r="AV343" s="15" t="s">
        <v>190</v>
      </c>
      <c r="AW343" s="15" t="s">
        <v>36</v>
      </c>
      <c r="AX343" s="15" t="s">
        <v>82</v>
      </c>
      <c r="AY343" s="269" t="s">
        <v>183</v>
      </c>
    </row>
    <row r="344" s="2" customFormat="1" ht="16.5" customHeight="1">
      <c r="A344" s="40"/>
      <c r="B344" s="41"/>
      <c r="C344" s="215" t="s">
        <v>637</v>
      </c>
      <c r="D344" s="215" t="s">
        <v>185</v>
      </c>
      <c r="E344" s="216" t="s">
        <v>4801</v>
      </c>
      <c r="F344" s="217" t="s">
        <v>4802</v>
      </c>
      <c r="G344" s="218" t="s">
        <v>375</v>
      </c>
      <c r="H344" s="219">
        <v>1212.5</v>
      </c>
      <c r="I344" s="220"/>
      <c r="J344" s="221">
        <f>ROUND(I344*H344,2)</f>
        <v>0</v>
      </c>
      <c r="K344" s="217" t="s">
        <v>1089</v>
      </c>
      <c r="L344" s="46"/>
      <c r="M344" s="222" t="s">
        <v>19</v>
      </c>
      <c r="N344" s="223" t="s">
        <v>46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277</v>
      </c>
      <c r="AT344" s="226" t="s">
        <v>185</v>
      </c>
      <c r="AU344" s="226" t="s">
        <v>84</v>
      </c>
      <c r="AY344" s="19" t="s">
        <v>183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82</v>
      </c>
      <c r="BK344" s="227">
        <f>ROUND(I344*H344,2)</f>
        <v>0</v>
      </c>
      <c r="BL344" s="19" t="s">
        <v>277</v>
      </c>
      <c r="BM344" s="226" t="s">
        <v>2451</v>
      </c>
    </row>
    <row r="345" s="2" customFormat="1" ht="24.15" customHeight="1">
      <c r="A345" s="40"/>
      <c r="B345" s="41"/>
      <c r="C345" s="215" t="s">
        <v>1901</v>
      </c>
      <c r="D345" s="215" t="s">
        <v>185</v>
      </c>
      <c r="E345" s="216" t="s">
        <v>4803</v>
      </c>
      <c r="F345" s="217" t="s">
        <v>4804</v>
      </c>
      <c r="G345" s="218" t="s">
        <v>256</v>
      </c>
      <c r="H345" s="219">
        <v>1.2849999999999999</v>
      </c>
      <c r="I345" s="220"/>
      <c r="J345" s="221">
        <f>ROUND(I345*H345,2)</f>
        <v>0</v>
      </c>
      <c r="K345" s="217" t="s">
        <v>189</v>
      </c>
      <c r="L345" s="46"/>
      <c r="M345" s="222" t="s">
        <v>19</v>
      </c>
      <c r="N345" s="223" t="s">
        <v>46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277</v>
      </c>
      <c r="AT345" s="226" t="s">
        <v>185</v>
      </c>
      <c r="AU345" s="226" t="s">
        <v>84</v>
      </c>
      <c r="AY345" s="19" t="s">
        <v>183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277</v>
      </c>
      <c r="BM345" s="226" t="s">
        <v>2456</v>
      </c>
    </row>
    <row r="346" s="2" customFormat="1">
      <c r="A346" s="40"/>
      <c r="B346" s="41"/>
      <c r="C346" s="42"/>
      <c r="D346" s="228" t="s">
        <v>192</v>
      </c>
      <c r="E346" s="42"/>
      <c r="F346" s="229" t="s">
        <v>4805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192</v>
      </c>
      <c r="AU346" s="19" t="s">
        <v>84</v>
      </c>
    </row>
    <row r="347" s="12" customFormat="1" ht="22.8" customHeight="1">
      <c r="A347" s="12"/>
      <c r="B347" s="199"/>
      <c r="C347" s="200"/>
      <c r="D347" s="201" t="s">
        <v>74</v>
      </c>
      <c r="E347" s="213" t="s">
        <v>2945</v>
      </c>
      <c r="F347" s="213" t="s">
        <v>2946</v>
      </c>
      <c r="G347" s="200"/>
      <c r="H347" s="200"/>
      <c r="I347" s="203"/>
      <c r="J347" s="214">
        <f>BK347</f>
        <v>0</v>
      </c>
      <c r="K347" s="200"/>
      <c r="L347" s="205"/>
      <c r="M347" s="206"/>
      <c r="N347" s="207"/>
      <c r="O347" s="207"/>
      <c r="P347" s="208">
        <f>SUM(P348:P367)</f>
        <v>0</v>
      </c>
      <c r="Q347" s="207"/>
      <c r="R347" s="208">
        <f>SUM(R348:R367)</f>
        <v>0.056502562999999999</v>
      </c>
      <c r="S347" s="207"/>
      <c r="T347" s="209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84</v>
      </c>
      <c r="AT347" s="211" t="s">
        <v>74</v>
      </c>
      <c r="AU347" s="211" t="s">
        <v>82</v>
      </c>
      <c r="AY347" s="210" t="s">
        <v>183</v>
      </c>
      <c r="BK347" s="212">
        <f>SUM(BK348:BK367)</f>
        <v>0</v>
      </c>
    </row>
    <row r="348" s="2" customFormat="1" ht="16.5" customHeight="1">
      <c r="A348" s="40"/>
      <c r="B348" s="41"/>
      <c r="C348" s="215" t="s">
        <v>640</v>
      </c>
      <c r="D348" s="215" t="s">
        <v>185</v>
      </c>
      <c r="E348" s="216" t="s">
        <v>2955</v>
      </c>
      <c r="F348" s="217" t="s">
        <v>2956</v>
      </c>
      <c r="G348" s="218" t="s">
        <v>304</v>
      </c>
      <c r="H348" s="219">
        <v>78.780000000000001</v>
      </c>
      <c r="I348" s="220"/>
      <c r="J348" s="221">
        <f>ROUND(I348*H348,2)</f>
        <v>0</v>
      </c>
      <c r="K348" s="217" t="s">
        <v>189</v>
      </c>
      <c r="L348" s="46"/>
      <c r="M348" s="222" t="s">
        <v>19</v>
      </c>
      <c r="N348" s="223" t="s">
        <v>46</v>
      </c>
      <c r="O348" s="86"/>
      <c r="P348" s="224">
        <f>O348*H348</f>
        <v>0</v>
      </c>
      <c r="Q348" s="224">
        <v>0.000135</v>
      </c>
      <c r="R348" s="224">
        <f>Q348*H348</f>
        <v>0.0106353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277</v>
      </c>
      <c r="AT348" s="226" t="s">
        <v>185</v>
      </c>
      <c r="AU348" s="226" t="s">
        <v>84</v>
      </c>
      <c r="AY348" s="19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82</v>
      </c>
      <c r="BK348" s="227">
        <f>ROUND(I348*H348,2)</f>
        <v>0</v>
      </c>
      <c r="BL348" s="19" t="s">
        <v>277</v>
      </c>
      <c r="BM348" s="226" t="s">
        <v>2466</v>
      </c>
    </row>
    <row r="349" s="2" customFormat="1">
      <c r="A349" s="40"/>
      <c r="B349" s="41"/>
      <c r="C349" s="42"/>
      <c r="D349" s="228" t="s">
        <v>192</v>
      </c>
      <c r="E349" s="42"/>
      <c r="F349" s="229" t="s">
        <v>2958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192</v>
      </c>
      <c r="AU349" s="19" t="s">
        <v>84</v>
      </c>
    </row>
    <row r="350" s="14" customFormat="1">
      <c r="A350" s="14"/>
      <c r="B350" s="244"/>
      <c r="C350" s="245"/>
      <c r="D350" s="235" t="s">
        <v>194</v>
      </c>
      <c r="E350" s="246" t="s">
        <v>19</v>
      </c>
      <c r="F350" s="247" t="s">
        <v>4806</v>
      </c>
      <c r="G350" s="245"/>
      <c r="H350" s="248">
        <v>78.780000000000001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194</v>
      </c>
      <c r="AU350" s="254" t="s">
        <v>84</v>
      </c>
      <c r="AV350" s="14" t="s">
        <v>84</v>
      </c>
      <c r="AW350" s="14" t="s">
        <v>36</v>
      </c>
      <c r="AX350" s="14" t="s">
        <v>75</v>
      </c>
      <c r="AY350" s="254" t="s">
        <v>183</v>
      </c>
    </row>
    <row r="351" s="15" customFormat="1">
      <c r="A351" s="15"/>
      <c r="B351" s="259"/>
      <c r="C351" s="260"/>
      <c r="D351" s="235" t="s">
        <v>194</v>
      </c>
      <c r="E351" s="261" t="s">
        <v>19</v>
      </c>
      <c r="F351" s="262" t="s">
        <v>320</v>
      </c>
      <c r="G351" s="260"/>
      <c r="H351" s="263">
        <v>78.780000000000001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9" t="s">
        <v>194</v>
      </c>
      <c r="AU351" s="269" t="s">
        <v>84</v>
      </c>
      <c r="AV351" s="15" t="s">
        <v>190</v>
      </c>
      <c r="AW351" s="15" t="s">
        <v>36</v>
      </c>
      <c r="AX351" s="15" t="s">
        <v>82</v>
      </c>
      <c r="AY351" s="269" t="s">
        <v>183</v>
      </c>
    </row>
    <row r="352" s="2" customFormat="1" ht="16.5" customHeight="1">
      <c r="A352" s="40"/>
      <c r="B352" s="41"/>
      <c r="C352" s="215" t="s">
        <v>1911</v>
      </c>
      <c r="D352" s="215" t="s">
        <v>185</v>
      </c>
      <c r="E352" s="216" t="s">
        <v>4807</v>
      </c>
      <c r="F352" s="217" t="s">
        <v>4808</v>
      </c>
      <c r="G352" s="218" t="s">
        <v>304</v>
      </c>
      <c r="H352" s="219">
        <v>78.780000000000001</v>
      </c>
      <c r="I352" s="220"/>
      <c r="J352" s="221">
        <f>ROUND(I352*H352,2)</f>
        <v>0</v>
      </c>
      <c r="K352" s="217" t="s">
        <v>189</v>
      </c>
      <c r="L352" s="46"/>
      <c r="M352" s="222" t="s">
        <v>19</v>
      </c>
      <c r="N352" s="223" t="s">
        <v>46</v>
      </c>
      <c r="O352" s="86"/>
      <c r="P352" s="224">
        <f>O352*H352</f>
        <v>0</v>
      </c>
      <c r="Q352" s="224">
        <v>0.00012305000000000001</v>
      </c>
      <c r="R352" s="224">
        <f>Q352*H352</f>
        <v>0.0096938790000000007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277</v>
      </c>
      <c r="AT352" s="226" t="s">
        <v>185</v>
      </c>
      <c r="AU352" s="226" t="s">
        <v>84</v>
      </c>
      <c r="AY352" s="19" t="s">
        <v>183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82</v>
      </c>
      <c r="BK352" s="227">
        <f>ROUND(I352*H352,2)</f>
        <v>0</v>
      </c>
      <c r="BL352" s="19" t="s">
        <v>277</v>
      </c>
      <c r="BM352" s="226" t="s">
        <v>2476</v>
      </c>
    </row>
    <row r="353" s="2" customFormat="1">
      <c r="A353" s="40"/>
      <c r="B353" s="41"/>
      <c r="C353" s="42"/>
      <c r="D353" s="228" t="s">
        <v>192</v>
      </c>
      <c r="E353" s="42"/>
      <c r="F353" s="229" t="s">
        <v>4809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192</v>
      </c>
      <c r="AU353" s="19" t="s">
        <v>84</v>
      </c>
    </row>
    <row r="354" s="2" customFormat="1" ht="16.5" customHeight="1">
      <c r="A354" s="40"/>
      <c r="B354" s="41"/>
      <c r="C354" s="215" t="s">
        <v>646</v>
      </c>
      <c r="D354" s="215" t="s">
        <v>185</v>
      </c>
      <c r="E354" s="216" t="s">
        <v>4810</v>
      </c>
      <c r="F354" s="217" t="s">
        <v>4811</v>
      </c>
      <c r="G354" s="218" t="s">
        <v>304</v>
      </c>
      <c r="H354" s="219">
        <v>15</v>
      </c>
      <c r="I354" s="220"/>
      <c r="J354" s="221">
        <f>ROUND(I354*H354,2)</f>
        <v>0</v>
      </c>
      <c r="K354" s="217" t="s">
        <v>189</v>
      </c>
      <c r="L354" s="46"/>
      <c r="M354" s="222" t="s">
        <v>19</v>
      </c>
      <c r="N354" s="223" t="s">
        <v>46</v>
      </c>
      <c r="O354" s="86"/>
      <c r="P354" s="224">
        <f>O354*H354</f>
        <v>0</v>
      </c>
      <c r="Q354" s="224">
        <v>0.000233</v>
      </c>
      <c r="R354" s="224">
        <f>Q354*H354</f>
        <v>0.0034949999999999998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277</v>
      </c>
      <c r="AT354" s="226" t="s">
        <v>185</v>
      </c>
      <c r="AU354" s="226" t="s">
        <v>84</v>
      </c>
      <c r="AY354" s="19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82</v>
      </c>
      <c r="BK354" s="227">
        <f>ROUND(I354*H354,2)</f>
        <v>0</v>
      </c>
      <c r="BL354" s="19" t="s">
        <v>277</v>
      </c>
      <c r="BM354" s="226" t="s">
        <v>2486</v>
      </c>
    </row>
    <row r="355" s="2" customFormat="1">
      <c r="A355" s="40"/>
      <c r="B355" s="41"/>
      <c r="C355" s="42"/>
      <c r="D355" s="228" t="s">
        <v>192</v>
      </c>
      <c r="E355" s="42"/>
      <c r="F355" s="229" t="s">
        <v>4812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192</v>
      </c>
      <c r="AU355" s="19" t="s">
        <v>84</v>
      </c>
    </row>
    <row r="356" s="2" customFormat="1" ht="16.5" customHeight="1">
      <c r="A356" s="40"/>
      <c r="B356" s="41"/>
      <c r="C356" s="215" t="s">
        <v>922</v>
      </c>
      <c r="D356" s="215" t="s">
        <v>185</v>
      </c>
      <c r="E356" s="216" t="s">
        <v>4813</v>
      </c>
      <c r="F356" s="217" t="s">
        <v>4814</v>
      </c>
      <c r="G356" s="218" t="s">
        <v>304</v>
      </c>
      <c r="H356" s="219">
        <v>15</v>
      </c>
      <c r="I356" s="220"/>
      <c r="J356" s="221">
        <f>ROUND(I356*H356,2)</f>
        <v>0</v>
      </c>
      <c r="K356" s="217" t="s">
        <v>189</v>
      </c>
      <c r="L356" s="46"/>
      <c r="M356" s="222" t="s">
        <v>19</v>
      </c>
      <c r="N356" s="223" t="s">
        <v>46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277</v>
      </c>
      <c r="AT356" s="226" t="s">
        <v>185</v>
      </c>
      <c r="AU356" s="226" t="s">
        <v>84</v>
      </c>
      <c r="AY356" s="19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277</v>
      </c>
      <c r="BM356" s="226" t="s">
        <v>2496</v>
      </c>
    </row>
    <row r="357" s="2" customFormat="1">
      <c r="A357" s="40"/>
      <c r="B357" s="41"/>
      <c r="C357" s="42"/>
      <c r="D357" s="228" t="s">
        <v>192</v>
      </c>
      <c r="E357" s="42"/>
      <c r="F357" s="229" t="s">
        <v>4815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192</v>
      </c>
      <c r="AU357" s="19" t="s">
        <v>84</v>
      </c>
    </row>
    <row r="358" s="2" customFormat="1" ht="24.15" customHeight="1">
      <c r="A358" s="40"/>
      <c r="B358" s="41"/>
      <c r="C358" s="215" t="s">
        <v>653</v>
      </c>
      <c r="D358" s="215" t="s">
        <v>185</v>
      </c>
      <c r="E358" s="216" t="s">
        <v>4816</v>
      </c>
      <c r="F358" s="217" t="s">
        <v>4817</v>
      </c>
      <c r="G358" s="218" t="s">
        <v>438</v>
      </c>
      <c r="H358" s="219">
        <v>990</v>
      </c>
      <c r="I358" s="220"/>
      <c r="J358" s="221">
        <f>ROUND(I358*H358,2)</f>
        <v>0</v>
      </c>
      <c r="K358" s="217" t="s">
        <v>189</v>
      </c>
      <c r="L358" s="46"/>
      <c r="M358" s="222" t="s">
        <v>19</v>
      </c>
      <c r="N358" s="223" t="s">
        <v>46</v>
      </c>
      <c r="O358" s="86"/>
      <c r="P358" s="224">
        <f>O358*H358</f>
        <v>0</v>
      </c>
      <c r="Q358" s="224">
        <v>2.4382000000000001E-05</v>
      </c>
      <c r="R358" s="224">
        <f>Q358*H358</f>
        <v>0.024138180000000002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277</v>
      </c>
      <c r="AT358" s="226" t="s">
        <v>185</v>
      </c>
      <c r="AU358" s="226" t="s">
        <v>84</v>
      </c>
      <c r="AY358" s="19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82</v>
      </c>
      <c r="BK358" s="227">
        <f>ROUND(I358*H358,2)</f>
        <v>0</v>
      </c>
      <c r="BL358" s="19" t="s">
        <v>277</v>
      </c>
      <c r="BM358" s="226" t="s">
        <v>2506</v>
      </c>
    </row>
    <row r="359" s="2" customFormat="1">
      <c r="A359" s="40"/>
      <c r="B359" s="41"/>
      <c r="C359" s="42"/>
      <c r="D359" s="228" t="s">
        <v>192</v>
      </c>
      <c r="E359" s="42"/>
      <c r="F359" s="229" t="s">
        <v>4818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192</v>
      </c>
      <c r="AU359" s="19" t="s">
        <v>84</v>
      </c>
    </row>
    <row r="360" s="14" customFormat="1">
      <c r="A360" s="14"/>
      <c r="B360" s="244"/>
      <c r="C360" s="245"/>
      <c r="D360" s="235" t="s">
        <v>194</v>
      </c>
      <c r="E360" s="246" t="s">
        <v>19</v>
      </c>
      <c r="F360" s="247" t="s">
        <v>4819</v>
      </c>
      <c r="G360" s="245"/>
      <c r="H360" s="248">
        <v>990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194</v>
      </c>
      <c r="AU360" s="254" t="s">
        <v>84</v>
      </c>
      <c r="AV360" s="14" t="s">
        <v>84</v>
      </c>
      <c r="AW360" s="14" t="s">
        <v>36</v>
      </c>
      <c r="AX360" s="14" t="s">
        <v>75</v>
      </c>
      <c r="AY360" s="254" t="s">
        <v>183</v>
      </c>
    </row>
    <row r="361" s="15" customFormat="1">
      <c r="A361" s="15"/>
      <c r="B361" s="259"/>
      <c r="C361" s="260"/>
      <c r="D361" s="235" t="s">
        <v>194</v>
      </c>
      <c r="E361" s="261" t="s">
        <v>19</v>
      </c>
      <c r="F361" s="262" t="s">
        <v>320</v>
      </c>
      <c r="G361" s="260"/>
      <c r="H361" s="263">
        <v>990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9" t="s">
        <v>194</v>
      </c>
      <c r="AU361" s="269" t="s">
        <v>84</v>
      </c>
      <c r="AV361" s="15" t="s">
        <v>190</v>
      </c>
      <c r="AW361" s="15" t="s">
        <v>36</v>
      </c>
      <c r="AX361" s="15" t="s">
        <v>82</v>
      </c>
      <c r="AY361" s="269" t="s">
        <v>183</v>
      </c>
    </row>
    <row r="362" s="2" customFormat="1" ht="24.15" customHeight="1">
      <c r="A362" s="40"/>
      <c r="B362" s="41"/>
      <c r="C362" s="215" t="s">
        <v>931</v>
      </c>
      <c r="D362" s="215" t="s">
        <v>185</v>
      </c>
      <c r="E362" s="216" t="s">
        <v>4820</v>
      </c>
      <c r="F362" s="217" t="s">
        <v>4821</v>
      </c>
      <c r="G362" s="218" t="s">
        <v>438</v>
      </c>
      <c r="H362" s="219">
        <v>38</v>
      </c>
      <c r="I362" s="220"/>
      <c r="J362" s="221">
        <f>ROUND(I362*H362,2)</f>
        <v>0</v>
      </c>
      <c r="K362" s="217" t="s">
        <v>189</v>
      </c>
      <c r="L362" s="46"/>
      <c r="M362" s="222" t="s">
        <v>19</v>
      </c>
      <c r="N362" s="223" t="s">
        <v>46</v>
      </c>
      <c r="O362" s="86"/>
      <c r="P362" s="224">
        <f>O362*H362</f>
        <v>0</v>
      </c>
      <c r="Q362" s="224">
        <v>4.6628000000000001E-05</v>
      </c>
      <c r="R362" s="224">
        <f>Q362*H362</f>
        <v>0.0017718640000000002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277</v>
      </c>
      <c r="AT362" s="226" t="s">
        <v>185</v>
      </c>
      <c r="AU362" s="226" t="s">
        <v>84</v>
      </c>
      <c r="AY362" s="19" t="s">
        <v>183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82</v>
      </c>
      <c r="BK362" s="227">
        <f>ROUND(I362*H362,2)</f>
        <v>0</v>
      </c>
      <c r="BL362" s="19" t="s">
        <v>277</v>
      </c>
      <c r="BM362" s="226" t="s">
        <v>2516</v>
      </c>
    </row>
    <row r="363" s="2" customFormat="1">
      <c r="A363" s="40"/>
      <c r="B363" s="41"/>
      <c r="C363" s="42"/>
      <c r="D363" s="228" t="s">
        <v>192</v>
      </c>
      <c r="E363" s="42"/>
      <c r="F363" s="229" t="s">
        <v>4822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192</v>
      </c>
      <c r="AU363" s="19" t="s">
        <v>84</v>
      </c>
    </row>
    <row r="364" s="2" customFormat="1" ht="16.5" customHeight="1">
      <c r="A364" s="40"/>
      <c r="B364" s="41"/>
      <c r="C364" s="215" t="s">
        <v>660</v>
      </c>
      <c r="D364" s="215" t="s">
        <v>185</v>
      </c>
      <c r="E364" s="216" t="s">
        <v>4823</v>
      </c>
      <c r="F364" s="217" t="s">
        <v>4824</v>
      </c>
      <c r="G364" s="218" t="s">
        <v>304</v>
      </c>
      <c r="H364" s="219">
        <v>15</v>
      </c>
      <c r="I364" s="220"/>
      <c r="J364" s="221">
        <f>ROUND(I364*H364,2)</f>
        <v>0</v>
      </c>
      <c r="K364" s="217" t="s">
        <v>189</v>
      </c>
      <c r="L364" s="46"/>
      <c r="M364" s="222" t="s">
        <v>19</v>
      </c>
      <c r="N364" s="223" t="s">
        <v>46</v>
      </c>
      <c r="O364" s="86"/>
      <c r="P364" s="224">
        <f>O364*H364</f>
        <v>0</v>
      </c>
      <c r="Q364" s="224">
        <v>0.00042779999999999999</v>
      </c>
      <c r="R364" s="224">
        <f>Q364*H364</f>
        <v>0.006417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277</v>
      </c>
      <c r="AT364" s="226" t="s">
        <v>185</v>
      </c>
      <c r="AU364" s="226" t="s">
        <v>84</v>
      </c>
      <c r="AY364" s="19" t="s">
        <v>183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82</v>
      </c>
      <c r="BK364" s="227">
        <f>ROUND(I364*H364,2)</f>
        <v>0</v>
      </c>
      <c r="BL364" s="19" t="s">
        <v>277</v>
      </c>
      <c r="BM364" s="226" t="s">
        <v>2526</v>
      </c>
    </row>
    <row r="365" s="2" customFormat="1">
      <c r="A365" s="40"/>
      <c r="B365" s="41"/>
      <c r="C365" s="42"/>
      <c r="D365" s="228" t="s">
        <v>192</v>
      </c>
      <c r="E365" s="42"/>
      <c r="F365" s="229" t="s">
        <v>4825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192</v>
      </c>
      <c r="AU365" s="19" t="s">
        <v>84</v>
      </c>
    </row>
    <row r="366" s="2" customFormat="1" ht="21.75" customHeight="1">
      <c r="A366" s="40"/>
      <c r="B366" s="41"/>
      <c r="C366" s="215" t="s">
        <v>941</v>
      </c>
      <c r="D366" s="215" t="s">
        <v>185</v>
      </c>
      <c r="E366" s="216" t="s">
        <v>4826</v>
      </c>
      <c r="F366" s="217" t="s">
        <v>4827</v>
      </c>
      <c r="G366" s="218" t="s">
        <v>438</v>
      </c>
      <c r="H366" s="219">
        <v>11</v>
      </c>
      <c r="I366" s="220"/>
      <c r="J366" s="221">
        <f>ROUND(I366*H366,2)</f>
        <v>0</v>
      </c>
      <c r="K366" s="217" t="s">
        <v>189</v>
      </c>
      <c r="L366" s="46"/>
      <c r="M366" s="222" t="s">
        <v>19</v>
      </c>
      <c r="N366" s="223" t="s">
        <v>46</v>
      </c>
      <c r="O366" s="86"/>
      <c r="P366" s="224">
        <f>O366*H366</f>
        <v>0</v>
      </c>
      <c r="Q366" s="224">
        <v>3.1940000000000003E-05</v>
      </c>
      <c r="R366" s="224">
        <f>Q366*H366</f>
        <v>0.00035134000000000001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277</v>
      </c>
      <c r="AT366" s="226" t="s">
        <v>185</v>
      </c>
      <c r="AU366" s="226" t="s">
        <v>84</v>
      </c>
      <c r="AY366" s="19" t="s">
        <v>183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82</v>
      </c>
      <c r="BK366" s="227">
        <f>ROUND(I366*H366,2)</f>
        <v>0</v>
      </c>
      <c r="BL366" s="19" t="s">
        <v>277</v>
      </c>
      <c r="BM366" s="226" t="s">
        <v>2536</v>
      </c>
    </row>
    <row r="367" s="2" customFormat="1">
      <c r="A367" s="40"/>
      <c r="B367" s="41"/>
      <c r="C367" s="42"/>
      <c r="D367" s="228" t="s">
        <v>192</v>
      </c>
      <c r="E367" s="42"/>
      <c r="F367" s="229" t="s">
        <v>4828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192</v>
      </c>
      <c r="AU367" s="19" t="s">
        <v>84</v>
      </c>
    </row>
    <row r="368" s="12" customFormat="1" ht="25.92" customHeight="1">
      <c r="A368" s="12"/>
      <c r="B368" s="199"/>
      <c r="C368" s="200"/>
      <c r="D368" s="201" t="s">
        <v>74</v>
      </c>
      <c r="E368" s="202" t="s">
        <v>1155</v>
      </c>
      <c r="F368" s="202" t="s">
        <v>1156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SUM(P369:P388)</f>
        <v>0</v>
      </c>
      <c r="Q368" s="207"/>
      <c r="R368" s="208">
        <f>SUM(R369:R388)</f>
        <v>0</v>
      </c>
      <c r="S368" s="207"/>
      <c r="T368" s="209">
        <f>SUM(T369:T388)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190</v>
      </c>
      <c r="AT368" s="211" t="s">
        <v>74</v>
      </c>
      <c r="AU368" s="211" t="s">
        <v>75</v>
      </c>
      <c r="AY368" s="210" t="s">
        <v>183</v>
      </c>
      <c r="BK368" s="212">
        <f>SUM(BK369:BK388)</f>
        <v>0</v>
      </c>
    </row>
    <row r="369" s="2" customFormat="1" ht="21.75" customHeight="1">
      <c r="A369" s="40"/>
      <c r="B369" s="41"/>
      <c r="C369" s="215" t="s">
        <v>663</v>
      </c>
      <c r="D369" s="215" t="s">
        <v>185</v>
      </c>
      <c r="E369" s="216" t="s">
        <v>4829</v>
      </c>
      <c r="F369" s="217" t="s">
        <v>4830</v>
      </c>
      <c r="G369" s="218" t="s">
        <v>1159</v>
      </c>
      <c r="H369" s="219">
        <v>28</v>
      </c>
      <c r="I369" s="220"/>
      <c r="J369" s="221">
        <f>ROUND(I369*H369,2)</f>
        <v>0</v>
      </c>
      <c r="K369" s="217" t="s">
        <v>189</v>
      </c>
      <c r="L369" s="46"/>
      <c r="M369" s="222" t="s">
        <v>19</v>
      </c>
      <c r="N369" s="223" t="s">
        <v>46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1160</v>
      </c>
      <c r="AT369" s="226" t="s">
        <v>185</v>
      </c>
      <c r="AU369" s="226" t="s">
        <v>82</v>
      </c>
      <c r="AY369" s="19" t="s">
        <v>183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82</v>
      </c>
      <c r="BK369" s="227">
        <f>ROUND(I369*H369,2)</f>
        <v>0</v>
      </c>
      <c r="BL369" s="19" t="s">
        <v>1160</v>
      </c>
      <c r="BM369" s="226" t="s">
        <v>2547</v>
      </c>
    </row>
    <row r="370" s="2" customFormat="1">
      <c r="A370" s="40"/>
      <c r="B370" s="41"/>
      <c r="C370" s="42"/>
      <c r="D370" s="228" t="s">
        <v>192</v>
      </c>
      <c r="E370" s="42"/>
      <c r="F370" s="229" t="s">
        <v>4831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192</v>
      </c>
      <c r="AU370" s="19" t="s">
        <v>82</v>
      </c>
    </row>
    <row r="371" s="2" customFormat="1">
      <c r="A371" s="40"/>
      <c r="B371" s="41"/>
      <c r="C371" s="42"/>
      <c r="D371" s="235" t="s">
        <v>274</v>
      </c>
      <c r="E371" s="42"/>
      <c r="F371" s="255" t="s">
        <v>1163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274</v>
      </c>
      <c r="AU371" s="19" t="s">
        <v>82</v>
      </c>
    </row>
    <row r="372" s="13" customFormat="1">
      <c r="A372" s="13"/>
      <c r="B372" s="233"/>
      <c r="C372" s="234"/>
      <c r="D372" s="235" t="s">
        <v>194</v>
      </c>
      <c r="E372" s="236" t="s">
        <v>19</v>
      </c>
      <c r="F372" s="237" t="s">
        <v>4832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194</v>
      </c>
      <c r="AU372" s="243" t="s">
        <v>82</v>
      </c>
      <c r="AV372" s="13" t="s">
        <v>82</v>
      </c>
      <c r="AW372" s="13" t="s">
        <v>36</v>
      </c>
      <c r="AX372" s="13" t="s">
        <v>75</v>
      </c>
      <c r="AY372" s="243" t="s">
        <v>183</v>
      </c>
    </row>
    <row r="373" s="14" customFormat="1">
      <c r="A373" s="14"/>
      <c r="B373" s="244"/>
      <c r="C373" s="245"/>
      <c r="D373" s="235" t="s">
        <v>194</v>
      </c>
      <c r="E373" s="246" t="s">
        <v>19</v>
      </c>
      <c r="F373" s="247" t="s">
        <v>4833</v>
      </c>
      <c r="G373" s="245"/>
      <c r="H373" s="248">
        <v>15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194</v>
      </c>
      <c r="AU373" s="254" t="s">
        <v>82</v>
      </c>
      <c r="AV373" s="14" t="s">
        <v>84</v>
      </c>
      <c r="AW373" s="14" t="s">
        <v>36</v>
      </c>
      <c r="AX373" s="14" t="s">
        <v>75</v>
      </c>
      <c r="AY373" s="254" t="s">
        <v>183</v>
      </c>
    </row>
    <row r="374" s="13" customFormat="1">
      <c r="A374" s="13"/>
      <c r="B374" s="233"/>
      <c r="C374" s="234"/>
      <c r="D374" s="235" t="s">
        <v>194</v>
      </c>
      <c r="E374" s="236" t="s">
        <v>19</v>
      </c>
      <c r="F374" s="237" t="s">
        <v>4834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194</v>
      </c>
      <c r="AU374" s="243" t="s">
        <v>82</v>
      </c>
      <c r="AV374" s="13" t="s">
        <v>82</v>
      </c>
      <c r="AW374" s="13" t="s">
        <v>36</v>
      </c>
      <c r="AX374" s="13" t="s">
        <v>75</v>
      </c>
      <c r="AY374" s="243" t="s">
        <v>183</v>
      </c>
    </row>
    <row r="375" s="14" customFormat="1">
      <c r="A375" s="14"/>
      <c r="B375" s="244"/>
      <c r="C375" s="245"/>
      <c r="D375" s="235" t="s">
        <v>194</v>
      </c>
      <c r="E375" s="246" t="s">
        <v>19</v>
      </c>
      <c r="F375" s="247" t="s">
        <v>4835</v>
      </c>
      <c r="G375" s="245"/>
      <c r="H375" s="248">
        <v>13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194</v>
      </c>
      <c r="AU375" s="254" t="s">
        <v>82</v>
      </c>
      <c r="AV375" s="14" t="s">
        <v>84</v>
      </c>
      <c r="AW375" s="14" t="s">
        <v>36</v>
      </c>
      <c r="AX375" s="14" t="s">
        <v>75</v>
      </c>
      <c r="AY375" s="254" t="s">
        <v>183</v>
      </c>
    </row>
    <row r="376" s="13" customFormat="1">
      <c r="A376" s="13"/>
      <c r="B376" s="233"/>
      <c r="C376" s="234"/>
      <c r="D376" s="235" t="s">
        <v>194</v>
      </c>
      <c r="E376" s="236" t="s">
        <v>19</v>
      </c>
      <c r="F376" s="237" t="s">
        <v>4836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194</v>
      </c>
      <c r="AU376" s="243" t="s">
        <v>82</v>
      </c>
      <c r="AV376" s="13" t="s">
        <v>82</v>
      </c>
      <c r="AW376" s="13" t="s">
        <v>36</v>
      </c>
      <c r="AX376" s="13" t="s">
        <v>75</v>
      </c>
      <c r="AY376" s="243" t="s">
        <v>183</v>
      </c>
    </row>
    <row r="377" s="13" customFormat="1">
      <c r="A377" s="13"/>
      <c r="B377" s="233"/>
      <c r="C377" s="234"/>
      <c r="D377" s="235" t="s">
        <v>194</v>
      </c>
      <c r="E377" s="236" t="s">
        <v>19</v>
      </c>
      <c r="F377" s="237" t="s">
        <v>4837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194</v>
      </c>
      <c r="AU377" s="243" t="s">
        <v>82</v>
      </c>
      <c r="AV377" s="13" t="s">
        <v>82</v>
      </c>
      <c r="AW377" s="13" t="s">
        <v>36</v>
      </c>
      <c r="AX377" s="13" t="s">
        <v>75</v>
      </c>
      <c r="AY377" s="243" t="s">
        <v>183</v>
      </c>
    </row>
    <row r="378" s="15" customFormat="1">
      <c r="A378" s="15"/>
      <c r="B378" s="259"/>
      <c r="C378" s="260"/>
      <c r="D378" s="235" t="s">
        <v>194</v>
      </c>
      <c r="E378" s="261" t="s">
        <v>19</v>
      </c>
      <c r="F378" s="262" t="s">
        <v>320</v>
      </c>
      <c r="G378" s="260"/>
      <c r="H378" s="263">
        <v>28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194</v>
      </c>
      <c r="AU378" s="269" t="s">
        <v>82</v>
      </c>
      <c r="AV378" s="15" t="s">
        <v>190</v>
      </c>
      <c r="AW378" s="15" t="s">
        <v>36</v>
      </c>
      <c r="AX378" s="15" t="s">
        <v>82</v>
      </c>
      <c r="AY378" s="269" t="s">
        <v>183</v>
      </c>
    </row>
    <row r="379" s="2" customFormat="1" ht="16.5" customHeight="1">
      <c r="A379" s="40"/>
      <c r="B379" s="41"/>
      <c r="C379" s="215" t="s">
        <v>1924</v>
      </c>
      <c r="D379" s="215" t="s">
        <v>185</v>
      </c>
      <c r="E379" s="216" t="s">
        <v>4838</v>
      </c>
      <c r="F379" s="217" t="s">
        <v>4839</v>
      </c>
      <c r="G379" s="218" t="s">
        <v>1159</v>
      </c>
      <c r="H379" s="219">
        <v>188</v>
      </c>
      <c r="I379" s="220"/>
      <c r="J379" s="221">
        <f>ROUND(I379*H379,2)</f>
        <v>0</v>
      </c>
      <c r="K379" s="217" t="s">
        <v>189</v>
      </c>
      <c r="L379" s="46"/>
      <c r="M379" s="222" t="s">
        <v>19</v>
      </c>
      <c r="N379" s="223" t="s">
        <v>46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1160</v>
      </c>
      <c r="AT379" s="226" t="s">
        <v>185</v>
      </c>
      <c r="AU379" s="226" t="s">
        <v>82</v>
      </c>
      <c r="AY379" s="19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1160</v>
      </c>
      <c r="BM379" s="226" t="s">
        <v>2560</v>
      </c>
    </row>
    <row r="380" s="2" customFormat="1">
      <c r="A380" s="40"/>
      <c r="B380" s="41"/>
      <c r="C380" s="42"/>
      <c r="D380" s="228" t="s">
        <v>192</v>
      </c>
      <c r="E380" s="42"/>
      <c r="F380" s="229" t="s">
        <v>4840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192</v>
      </c>
      <c r="AU380" s="19" t="s">
        <v>82</v>
      </c>
    </row>
    <row r="381" s="2" customFormat="1">
      <c r="A381" s="40"/>
      <c r="B381" s="41"/>
      <c r="C381" s="42"/>
      <c r="D381" s="235" t="s">
        <v>274</v>
      </c>
      <c r="E381" s="42"/>
      <c r="F381" s="255" t="s">
        <v>1163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274</v>
      </c>
      <c r="AU381" s="19" t="s">
        <v>82</v>
      </c>
    </row>
    <row r="382" s="13" customFormat="1">
      <c r="A382" s="13"/>
      <c r="B382" s="233"/>
      <c r="C382" s="234"/>
      <c r="D382" s="235" t="s">
        <v>194</v>
      </c>
      <c r="E382" s="236" t="s">
        <v>19</v>
      </c>
      <c r="F382" s="237" t="s">
        <v>4841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194</v>
      </c>
      <c r="AU382" s="243" t="s">
        <v>82</v>
      </c>
      <c r="AV382" s="13" t="s">
        <v>82</v>
      </c>
      <c r="AW382" s="13" t="s">
        <v>36</v>
      </c>
      <c r="AX382" s="13" t="s">
        <v>75</v>
      </c>
      <c r="AY382" s="243" t="s">
        <v>183</v>
      </c>
    </row>
    <row r="383" s="14" customFormat="1">
      <c r="A383" s="14"/>
      <c r="B383" s="244"/>
      <c r="C383" s="245"/>
      <c r="D383" s="235" t="s">
        <v>194</v>
      </c>
      <c r="E383" s="246" t="s">
        <v>19</v>
      </c>
      <c r="F383" s="247" t="s">
        <v>4842</v>
      </c>
      <c r="G383" s="245"/>
      <c r="H383" s="248">
        <v>16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194</v>
      </c>
      <c r="AU383" s="254" t="s">
        <v>82</v>
      </c>
      <c r="AV383" s="14" t="s">
        <v>84</v>
      </c>
      <c r="AW383" s="14" t="s">
        <v>36</v>
      </c>
      <c r="AX383" s="14" t="s">
        <v>75</v>
      </c>
      <c r="AY383" s="254" t="s">
        <v>183</v>
      </c>
    </row>
    <row r="384" s="13" customFormat="1">
      <c r="A384" s="13"/>
      <c r="B384" s="233"/>
      <c r="C384" s="234"/>
      <c r="D384" s="235" t="s">
        <v>194</v>
      </c>
      <c r="E384" s="236" t="s">
        <v>19</v>
      </c>
      <c r="F384" s="237" t="s">
        <v>4843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194</v>
      </c>
      <c r="AU384" s="243" t="s">
        <v>82</v>
      </c>
      <c r="AV384" s="13" t="s">
        <v>82</v>
      </c>
      <c r="AW384" s="13" t="s">
        <v>36</v>
      </c>
      <c r="AX384" s="13" t="s">
        <v>75</v>
      </c>
      <c r="AY384" s="243" t="s">
        <v>183</v>
      </c>
    </row>
    <row r="385" s="14" customFormat="1">
      <c r="A385" s="14"/>
      <c r="B385" s="244"/>
      <c r="C385" s="245"/>
      <c r="D385" s="235" t="s">
        <v>194</v>
      </c>
      <c r="E385" s="246" t="s">
        <v>19</v>
      </c>
      <c r="F385" s="247" t="s">
        <v>1169</v>
      </c>
      <c r="G385" s="245"/>
      <c r="H385" s="248">
        <v>12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194</v>
      </c>
      <c r="AU385" s="254" t="s">
        <v>82</v>
      </c>
      <c r="AV385" s="14" t="s">
        <v>84</v>
      </c>
      <c r="AW385" s="14" t="s">
        <v>36</v>
      </c>
      <c r="AX385" s="14" t="s">
        <v>75</v>
      </c>
      <c r="AY385" s="254" t="s">
        <v>183</v>
      </c>
    </row>
    <row r="386" s="13" customFormat="1">
      <c r="A386" s="13"/>
      <c r="B386" s="233"/>
      <c r="C386" s="234"/>
      <c r="D386" s="235" t="s">
        <v>194</v>
      </c>
      <c r="E386" s="236" t="s">
        <v>19</v>
      </c>
      <c r="F386" s="237" t="s">
        <v>4844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194</v>
      </c>
      <c r="AU386" s="243" t="s">
        <v>82</v>
      </c>
      <c r="AV386" s="13" t="s">
        <v>82</v>
      </c>
      <c r="AW386" s="13" t="s">
        <v>36</v>
      </c>
      <c r="AX386" s="13" t="s">
        <v>75</v>
      </c>
      <c r="AY386" s="243" t="s">
        <v>183</v>
      </c>
    </row>
    <row r="387" s="14" customFormat="1">
      <c r="A387" s="14"/>
      <c r="B387" s="244"/>
      <c r="C387" s="245"/>
      <c r="D387" s="235" t="s">
        <v>194</v>
      </c>
      <c r="E387" s="246" t="s">
        <v>19</v>
      </c>
      <c r="F387" s="247" t="s">
        <v>4845</v>
      </c>
      <c r="G387" s="245"/>
      <c r="H387" s="248">
        <v>160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194</v>
      </c>
      <c r="AU387" s="254" t="s">
        <v>82</v>
      </c>
      <c r="AV387" s="14" t="s">
        <v>84</v>
      </c>
      <c r="AW387" s="14" t="s">
        <v>36</v>
      </c>
      <c r="AX387" s="14" t="s">
        <v>75</v>
      </c>
      <c r="AY387" s="254" t="s">
        <v>183</v>
      </c>
    </row>
    <row r="388" s="15" customFormat="1">
      <c r="A388" s="15"/>
      <c r="B388" s="259"/>
      <c r="C388" s="260"/>
      <c r="D388" s="235" t="s">
        <v>194</v>
      </c>
      <c r="E388" s="261" t="s">
        <v>19</v>
      </c>
      <c r="F388" s="262" t="s">
        <v>320</v>
      </c>
      <c r="G388" s="260"/>
      <c r="H388" s="263">
        <v>188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9" t="s">
        <v>194</v>
      </c>
      <c r="AU388" s="269" t="s">
        <v>82</v>
      </c>
      <c r="AV388" s="15" t="s">
        <v>190</v>
      </c>
      <c r="AW388" s="15" t="s">
        <v>36</v>
      </c>
      <c r="AX388" s="15" t="s">
        <v>82</v>
      </c>
      <c r="AY388" s="269" t="s">
        <v>183</v>
      </c>
    </row>
    <row r="389" s="12" customFormat="1" ht="25.92" customHeight="1">
      <c r="A389" s="12"/>
      <c r="B389" s="199"/>
      <c r="C389" s="200"/>
      <c r="D389" s="201" t="s">
        <v>74</v>
      </c>
      <c r="E389" s="202" t="s">
        <v>3097</v>
      </c>
      <c r="F389" s="202" t="s">
        <v>3098</v>
      </c>
      <c r="G389" s="200"/>
      <c r="H389" s="200"/>
      <c r="I389" s="203"/>
      <c r="J389" s="204">
        <f>BK389</f>
        <v>0</v>
      </c>
      <c r="K389" s="200"/>
      <c r="L389" s="205"/>
      <c r="M389" s="206"/>
      <c r="N389" s="207"/>
      <c r="O389" s="207"/>
      <c r="P389" s="208">
        <f>P390</f>
        <v>0</v>
      </c>
      <c r="Q389" s="207"/>
      <c r="R389" s="208">
        <f>R390</f>
        <v>0</v>
      </c>
      <c r="S389" s="207"/>
      <c r="T389" s="209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190</v>
      </c>
      <c r="AT389" s="211" t="s">
        <v>74</v>
      </c>
      <c r="AU389" s="211" t="s">
        <v>75</v>
      </c>
      <c r="AY389" s="210" t="s">
        <v>183</v>
      </c>
      <c r="BK389" s="212">
        <f>BK390</f>
        <v>0</v>
      </c>
    </row>
    <row r="390" s="12" customFormat="1" ht="22.8" customHeight="1">
      <c r="A390" s="12"/>
      <c r="B390" s="199"/>
      <c r="C390" s="200"/>
      <c r="D390" s="201" t="s">
        <v>74</v>
      </c>
      <c r="E390" s="213" t="s">
        <v>4846</v>
      </c>
      <c r="F390" s="213" t="s">
        <v>3098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SUM(P391:P397)</f>
        <v>0</v>
      </c>
      <c r="Q390" s="207"/>
      <c r="R390" s="208">
        <f>SUM(R391:R397)</f>
        <v>0</v>
      </c>
      <c r="S390" s="207"/>
      <c r="T390" s="209">
        <f>SUM(T391:T397)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82</v>
      </c>
      <c r="AT390" s="211" t="s">
        <v>74</v>
      </c>
      <c r="AU390" s="211" t="s">
        <v>82</v>
      </c>
      <c r="AY390" s="210" t="s">
        <v>183</v>
      </c>
      <c r="BK390" s="212">
        <f>SUM(BK391:BK397)</f>
        <v>0</v>
      </c>
    </row>
    <row r="391" s="2" customFormat="1" ht="16.5" customHeight="1">
      <c r="A391" s="40"/>
      <c r="B391" s="41"/>
      <c r="C391" s="215" t="s">
        <v>950</v>
      </c>
      <c r="D391" s="215" t="s">
        <v>185</v>
      </c>
      <c r="E391" s="216" t="s">
        <v>4847</v>
      </c>
      <c r="F391" s="217" t="s">
        <v>4848</v>
      </c>
      <c r="G391" s="218" t="s">
        <v>1085</v>
      </c>
      <c r="H391" s="219">
        <v>1</v>
      </c>
      <c r="I391" s="220"/>
      <c r="J391" s="221">
        <f>ROUND(I391*H391,2)</f>
        <v>0</v>
      </c>
      <c r="K391" s="217" t="s">
        <v>1089</v>
      </c>
      <c r="L391" s="46"/>
      <c r="M391" s="222" t="s">
        <v>19</v>
      </c>
      <c r="N391" s="223" t="s">
        <v>46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190</v>
      </c>
      <c r="AT391" s="226" t="s">
        <v>185</v>
      </c>
      <c r="AU391" s="226" t="s">
        <v>84</v>
      </c>
      <c r="AY391" s="19" t="s">
        <v>183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82</v>
      </c>
      <c r="BK391" s="227">
        <f>ROUND(I391*H391,2)</f>
        <v>0</v>
      </c>
      <c r="BL391" s="19" t="s">
        <v>190</v>
      </c>
      <c r="BM391" s="226" t="s">
        <v>2576</v>
      </c>
    </row>
    <row r="392" s="2" customFormat="1">
      <c r="A392" s="40"/>
      <c r="B392" s="41"/>
      <c r="C392" s="42"/>
      <c r="D392" s="235" t="s">
        <v>274</v>
      </c>
      <c r="E392" s="42"/>
      <c r="F392" s="255" t="s">
        <v>4849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274</v>
      </c>
      <c r="AU392" s="19" t="s">
        <v>84</v>
      </c>
    </row>
    <row r="393" s="2" customFormat="1" ht="24.15" customHeight="1">
      <c r="A393" s="40"/>
      <c r="B393" s="41"/>
      <c r="C393" s="215" t="s">
        <v>671</v>
      </c>
      <c r="D393" s="215" t="s">
        <v>185</v>
      </c>
      <c r="E393" s="216" t="s">
        <v>4850</v>
      </c>
      <c r="F393" s="217" t="s">
        <v>4851</v>
      </c>
      <c r="G393" s="218" t="s">
        <v>4281</v>
      </c>
      <c r="H393" s="219">
        <v>12</v>
      </c>
      <c r="I393" s="220"/>
      <c r="J393" s="221">
        <f>ROUND(I393*H393,2)</f>
        <v>0</v>
      </c>
      <c r="K393" s="217" t="s">
        <v>1089</v>
      </c>
      <c r="L393" s="46"/>
      <c r="M393" s="222" t="s">
        <v>19</v>
      </c>
      <c r="N393" s="223" t="s">
        <v>46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190</v>
      </c>
      <c r="AT393" s="226" t="s">
        <v>185</v>
      </c>
      <c r="AU393" s="226" t="s">
        <v>84</v>
      </c>
      <c r="AY393" s="19" t="s">
        <v>183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82</v>
      </c>
      <c r="BK393" s="227">
        <f>ROUND(I393*H393,2)</f>
        <v>0</v>
      </c>
      <c r="BL393" s="19" t="s">
        <v>190</v>
      </c>
      <c r="BM393" s="226" t="s">
        <v>2586</v>
      </c>
    </row>
    <row r="394" s="2" customFormat="1">
      <c r="A394" s="40"/>
      <c r="B394" s="41"/>
      <c r="C394" s="42"/>
      <c r="D394" s="235" t="s">
        <v>274</v>
      </c>
      <c r="E394" s="42"/>
      <c r="F394" s="255" t="s">
        <v>4852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274</v>
      </c>
      <c r="AU394" s="19" t="s">
        <v>84</v>
      </c>
    </row>
    <row r="395" s="13" customFormat="1">
      <c r="A395" s="13"/>
      <c r="B395" s="233"/>
      <c r="C395" s="234"/>
      <c r="D395" s="235" t="s">
        <v>194</v>
      </c>
      <c r="E395" s="236" t="s">
        <v>19</v>
      </c>
      <c r="F395" s="237" t="s">
        <v>4853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194</v>
      </c>
      <c r="AU395" s="243" t="s">
        <v>84</v>
      </c>
      <c r="AV395" s="13" t="s">
        <v>82</v>
      </c>
      <c r="AW395" s="13" t="s">
        <v>36</v>
      </c>
      <c r="AX395" s="13" t="s">
        <v>75</v>
      </c>
      <c r="AY395" s="243" t="s">
        <v>183</v>
      </c>
    </row>
    <row r="396" s="14" customFormat="1">
      <c r="A396" s="14"/>
      <c r="B396" s="244"/>
      <c r="C396" s="245"/>
      <c r="D396" s="235" t="s">
        <v>194</v>
      </c>
      <c r="E396" s="246" t="s">
        <v>19</v>
      </c>
      <c r="F396" s="247" t="s">
        <v>4854</v>
      </c>
      <c r="G396" s="245"/>
      <c r="H396" s="248">
        <v>12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194</v>
      </c>
      <c r="AU396" s="254" t="s">
        <v>84</v>
      </c>
      <c r="AV396" s="14" t="s">
        <v>84</v>
      </c>
      <c r="AW396" s="14" t="s">
        <v>36</v>
      </c>
      <c r="AX396" s="14" t="s">
        <v>75</v>
      </c>
      <c r="AY396" s="254" t="s">
        <v>183</v>
      </c>
    </row>
    <row r="397" s="15" customFormat="1">
      <c r="A397" s="15"/>
      <c r="B397" s="259"/>
      <c r="C397" s="260"/>
      <c r="D397" s="235" t="s">
        <v>194</v>
      </c>
      <c r="E397" s="261" t="s">
        <v>19</v>
      </c>
      <c r="F397" s="262" t="s">
        <v>320</v>
      </c>
      <c r="G397" s="260"/>
      <c r="H397" s="263">
        <v>12</v>
      </c>
      <c r="I397" s="264"/>
      <c r="J397" s="260"/>
      <c r="K397" s="260"/>
      <c r="L397" s="265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9" t="s">
        <v>194</v>
      </c>
      <c r="AU397" s="269" t="s">
        <v>84</v>
      </c>
      <c r="AV397" s="15" t="s">
        <v>190</v>
      </c>
      <c r="AW397" s="15" t="s">
        <v>36</v>
      </c>
      <c r="AX397" s="15" t="s">
        <v>82</v>
      </c>
      <c r="AY397" s="269" t="s">
        <v>183</v>
      </c>
    </row>
    <row r="398" s="2" customFormat="1" ht="6.96" customHeight="1">
      <c r="A398" s="40"/>
      <c r="B398" s="61"/>
      <c r="C398" s="62"/>
      <c r="D398" s="62"/>
      <c r="E398" s="62"/>
      <c r="F398" s="62"/>
      <c r="G398" s="62"/>
      <c r="H398" s="62"/>
      <c r="I398" s="62"/>
      <c r="J398" s="62"/>
      <c r="K398" s="62"/>
      <c r="L398" s="46"/>
      <c r="M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</sheetData>
  <sheetProtection sheet="1" autoFilter="0" formatColumns="0" formatRows="0" objects="1" scenarios="1" spinCount="100000" saltValue="rlw9BAby6GvOytkIK+SelFtKgIfIDO+HHAXp7w6Esa/BMQWE5WPhhUQIB8MJju/6UqbOPT+UaU/m3fPw03v+7Q==" hashValue="Sk+0IVT7L+eapYy41JvTNOh66vGurMYLo1byft2b3oPdMuJDhvdqCEMjMYTs3De+ND51FdvO4TvEh4xaZo/+pw==" algorithmName="SHA-512" password="CC35"/>
  <autoFilter ref="C100:K3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3_01/713311211"/>
    <hyperlink ref="F110" r:id="rId2" display="https://podminky.urs.cz/item/CS_URS_2023_01/713311221"/>
    <hyperlink ref="F117" r:id="rId3" display="https://podminky.urs.cz/item/CS_URS_2023_01/713391111"/>
    <hyperlink ref="F121" r:id="rId4" display="https://podminky.urs.cz/item/CS_URS_2023_01/713391112"/>
    <hyperlink ref="F128" r:id="rId5" display="https://podminky.urs.cz/item/CS_URS_2023_01/713463311"/>
    <hyperlink ref="F136" r:id="rId6" display="https://podminky.urs.cz/item/CS_URS_2023_01/713463312"/>
    <hyperlink ref="F148" r:id="rId7" display="https://podminky.urs.cz/item/CS_URS_2023_01/713463411"/>
    <hyperlink ref="F159" r:id="rId8" display="https://podminky.urs.cz/item/CS_URS_2023_01/713491111"/>
    <hyperlink ref="F167" r:id="rId9" display="https://podminky.urs.cz/item/CS_URS_2023_01/998713101"/>
    <hyperlink ref="F170" r:id="rId10" display="https://podminky.urs.cz/item/CS_URS_2023_01/733111122"/>
    <hyperlink ref="F172" r:id="rId11" display="https://podminky.urs.cz/item/CS_URS_2023_01/733111123"/>
    <hyperlink ref="F174" r:id="rId12" display="https://podminky.urs.cz/item/CS_URS_2023_01/733111124"/>
    <hyperlink ref="F176" r:id="rId13" display="https://podminky.urs.cz/item/CS_URS_2023_01/733111125"/>
    <hyperlink ref="F178" r:id="rId14" display="https://podminky.urs.cz/item/CS_URS_2023_01/733111126"/>
    <hyperlink ref="F180" r:id="rId15" display="https://podminky.urs.cz/item/CS_URS_2023_01/733111127"/>
    <hyperlink ref="F182" r:id="rId16" display="https://podminky.urs.cz/item/CS_URS_2023_01/733111128"/>
    <hyperlink ref="F184" r:id="rId17" display="https://podminky.urs.cz/item/CS_URS_2023_01/733113116"/>
    <hyperlink ref="F186" r:id="rId18" display="https://podminky.urs.cz/item/CS_URS_2023_01/733121162"/>
    <hyperlink ref="F188" r:id="rId19" display="https://podminky.urs.cz/item/CS_URS_2023_01/733124119"/>
    <hyperlink ref="F190" r:id="rId20" display="https://podminky.urs.cz/item/CS_URS_2023_01/733190107"/>
    <hyperlink ref="F194" r:id="rId21" display="https://podminky.urs.cz/item/CS_URS_2023_01/733190108"/>
    <hyperlink ref="F196" r:id="rId22" display="https://podminky.urs.cz/item/CS_URS_2023_01/733190217"/>
    <hyperlink ref="F198" r:id="rId23" display="https://podminky.urs.cz/item/CS_URS_2023_01/733190225"/>
    <hyperlink ref="F200" r:id="rId24" display="https://podminky.urs.cz/item/CS_URS_2023_01/733191926"/>
    <hyperlink ref="F202" r:id="rId25" display="https://podminky.urs.cz/item/CS_URS_2023_01/733223202"/>
    <hyperlink ref="F204" r:id="rId26" display="https://podminky.urs.cz/item/CS_URS_2023_01/733223203"/>
    <hyperlink ref="F206" r:id="rId27" display="https://podminky.urs.cz/item/CS_URS_2023_01/733223204"/>
    <hyperlink ref="F208" r:id="rId28" display="https://podminky.urs.cz/item/CS_URS_2023_01/733224222"/>
    <hyperlink ref="F210" r:id="rId29" display="https://podminky.urs.cz/item/CS_URS_2023_01/733224223"/>
    <hyperlink ref="F212" r:id="rId30" display="https://podminky.urs.cz/item/CS_URS_2023_01/733291101"/>
    <hyperlink ref="F221" r:id="rId31" display="https://podminky.urs.cz/item/CS_URS_2023_01/734173216"/>
    <hyperlink ref="F223" r:id="rId32" display="https://podminky.urs.cz/item/CS_URS_2023_01/734173412"/>
    <hyperlink ref="F225" r:id="rId33" display="https://podminky.urs.cz/item/CS_URS_2023_01/734173413"/>
    <hyperlink ref="F227" r:id="rId34" display="https://podminky.urs.cz/item/CS_URS_2023_01/734173416"/>
    <hyperlink ref="F229" r:id="rId35" display="https://podminky.urs.cz/item/CS_URS_2023_01/734193115"/>
    <hyperlink ref="F231" r:id="rId36" display="https://podminky.urs.cz/item/CS_URS_2023_01/734209113"/>
    <hyperlink ref="F235" r:id="rId37" display="https://podminky.urs.cz/item/CS_URS_2023_01/734209123"/>
    <hyperlink ref="F238" r:id="rId38" display="https://podminky.urs.cz/item/CS_URS_2023_01/734209124"/>
    <hyperlink ref="F241" r:id="rId39" display="https://podminky.urs.cz/item/CS_URS_2023_01/734209125"/>
    <hyperlink ref="F244" r:id="rId40" display="https://podminky.urs.cz/item/CS_URS_2023_01/734211119"/>
    <hyperlink ref="F247" r:id="rId41" display="https://podminky.urs.cz/item/CS_URS_2023_01/734220102"/>
    <hyperlink ref="F249" r:id="rId42" display="https://podminky.urs.cz/item/CS_URS_2023_01/734220103"/>
    <hyperlink ref="F251" r:id="rId43" display="https://podminky.urs.cz/item/CS_URS_2023_01/734221532R"/>
    <hyperlink ref="F254" r:id="rId44" display="https://podminky.urs.cz/item/CS_URS_2023_01/734221533R"/>
    <hyperlink ref="F259" r:id="rId45" display="https://podminky.urs.cz/item/CS_URS_2023_01/734242411"/>
    <hyperlink ref="F261" r:id="rId46" display="https://podminky.urs.cz/item/CS_URS_2023_01/734242413"/>
    <hyperlink ref="F263" r:id="rId47" display="https://podminky.urs.cz/item/CS_URS_2023_01/734242415"/>
    <hyperlink ref="F265" r:id="rId48" display="https://podminky.urs.cz/item/CS_URS_2023_01/734242416"/>
    <hyperlink ref="F267" r:id="rId49" display="https://podminky.urs.cz/item/CS_URS_2023_01/734251211"/>
    <hyperlink ref="F269" r:id="rId50" display="https://podminky.urs.cz/item/CS_URS_2023_01/734261417"/>
    <hyperlink ref="F272" r:id="rId51" display="https://podminky.urs.cz/item/CS_URS_2023_01/734261418"/>
    <hyperlink ref="F275" r:id="rId52" display="https://podminky.urs.cz/item/CS_URS_2023_01/734291123"/>
    <hyperlink ref="F277" r:id="rId53" display="https://podminky.urs.cz/item/CS_URS_2023_01/734291124"/>
    <hyperlink ref="F279" r:id="rId54" display="https://podminky.urs.cz/item/CS_URS_2023_01/734291263"/>
    <hyperlink ref="F281" r:id="rId55" display="https://podminky.urs.cz/item/CS_URS_2023_01/734291265"/>
    <hyperlink ref="F283" r:id="rId56" display="https://podminky.urs.cz/item/CS_URS_2023_01/734291266"/>
    <hyperlink ref="F285" r:id="rId57" display="https://podminky.urs.cz/item/CS_URS_2023_01/734292714"/>
    <hyperlink ref="F287" r:id="rId58" display="https://podminky.urs.cz/item/CS_URS_2023_01/734292715"/>
    <hyperlink ref="F289" r:id="rId59" display="https://podminky.urs.cz/item/CS_URS_2023_01/734292716"/>
    <hyperlink ref="F291" r:id="rId60" display="https://podminky.urs.cz/item/CS_URS_2023_01/734292717"/>
    <hyperlink ref="F293" r:id="rId61" display="https://podminky.urs.cz/item/CS_URS_2023_01/734411101"/>
    <hyperlink ref="F295" r:id="rId62" display="https://podminky.urs.cz/item/CS_URS_2023_01/734421101"/>
    <hyperlink ref="F297" r:id="rId63" display="https://podminky.urs.cz/item/CS_URS_2023_01/734424102"/>
    <hyperlink ref="F299" r:id="rId64" display="https://podminky.urs.cz/item/CS_URS_2023_01/734494213"/>
    <hyperlink ref="F302" r:id="rId65" display="https://podminky.urs.cz/item/CS_URS_2023_01/734494214"/>
    <hyperlink ref="F305" r:id="rId66" display="https://podminky.urs.cz/item/CS_URS_2023_01/998734101"/>
    <hyperlink ref="F308" r:id="rId67" display="https://podminky.urs.cz/item/CS_URS_2023_01/735151271"/>
    <hyperlink ref="F310" r:id="rId68" display="https://podminky.urs.cz/item/CS_URS_2023_01/735151471"/>
    <hyperlink ref="F312" r:id="rId69" display="https://podminky.urs.cz/item/CS_URS_2023_01/735151472"/>
    <hyperlink ref="F314" r:id="rId70" display="https://podminky.urs.cz/item/CS_URS_2023_01/735151477"/>
    <hyperlink ref="F316" r:id="rId71" display="https://podminky.urs.cz/item/CS_URS_2023_01/735151479"/>
    <hyperlink ref="F318" r:id="rId72" display="https://podminky.urs.cz/item/CS_URS_2023_01/735151480"/>
    <hyperlink ref="F320" r:id="rId73" display="https://podminky.urs.cz/item/CS_URS_2023_01/735151481"/>
    <hyperlink ref="F322" r:id="rId74" display="https://podminky.urs.cz/item/CS_URS_2023_01/735151580"/>
    <hyperlink ref="F324" r:id="rId75" display="https://podminky.urs.cz/item/CS_URS_2023_01/735159230"/>
    <hyperlink ref="F326" r:id="rId76" display="https://podminky.urs.cz/item/CS_URS_2023_01/735191904"/>
    <hyperlink ref="F328" r:id="rId77" display="https://podminky.urs.cz/item/CS_URS_2023_01/998735101"/>
    <hyperlink ref="F331" r:id="rId78" display="https://podminky.urs.cz/item/CS_URS_2023_01/767995112"/>
    <hyperlink ref="F346" r:id="rId79" display="https://podminky.urs.cz/item/CS_URS_2023_01/998767101"/>
    <hyperlink ref="F349" r:id="rId80" display="https://podminky.urs.cz/item/CS_URS_2023_01/783314203"/>
    <hyperlink ref="F353" r:id="rId81" display="https://podminky.urs.cz/item/CS_URS_2023_01/783317101"/>
    <hyperlink ref="F355" r:id="rId82" display="https://podminky.urs.cz/item/CS_URS_2023_01/783601345"/>
    <hyperlink ref="F357" r:id="rId83" display="https://podminky.urs.cz/item/CS_URS_2023_01/783601441"/>
    <hyperlink ref="F359" r:id="rId84" display="https://podminky.urs.cz/item/CS_URS_2023_01/783614653"/>
    <hyperlink ref="F363" r:id="rId85" display="https://podminky.urs.cz/item/CS_URS_2023_01/783614663"/>
    <hyperlink ref="F365" r:id="rId86" display="https://podminky.urs.cz/item/CS_URS_2023_01/783617147"/>
    <hyperlink ref="F367" r:id="rId87" display="https://podminky.urs.cz/item/CS_URS_2023_01/783617611"/>
    <hyperlink ref="F370" r:id="rId88" display="https://podminky.urs.cz/item/CS_URS_2023_01/HZS2491"/>
    <hyperlink ref="F380" r:id="rId89" display="https://podminky.urs.cz/item/CS_URS_2023_01/HZS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4855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ROUND((SUM(BE102:BE381)),  2)</f>
        <v>0</v>
      </c>
      <c r="G37" s="40"/>
      <c r="H37" s="40"/>
      <c r="I37" s="160">
        <v>0.20999999999999999</v>
      </c>
      <c r="J37" s="159">
        <f>ROUND(((SUM(BE102:BE381))*I37),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ROUND((SUM(BF102:BF381)),  2)</f>
        <v>0</v>
      </c>
      <c r="G38" s="40"/>
      <c r="H38" s="40"/>
      <c r="I38" s="160">
        <v>0.14999999999999999</v>
      </c>
      <c r="J38" s="159">
        <f>ROUND(((SUM(BF102:BF381))*I38),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ROUND((SUM(BG102:BG381)),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ROUND((SUM(BH102:BH381)),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ROUND((SUM(BI102:BI381)),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D.1.4.4 - Silnoprouda elektrotechnika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4856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4857</v>
      </c>
      <c r="E69" s="185"/>
      <c r="F69" s="185"/>
      <c r="G69" s="185"/>
      <c r="H69" s="185"/>
      <c r="I69" s="185"/>
      <c r="J69" s="186">
        <f>J104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4858</v>
      </c>
      <c r="E70" s="185"/>
      <c r="F70" s="185"/>
      <c r="G70" s="185"/>
      <c r="H70" s="185"/>
      <c r="I70" s="185"/>
      <c r="J70" s="186">
        <f>J120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4859</v>
      </c>
      <c r="E71" s="185"/>
      <c r="F71" s="185"/>
      <c r="G71" s="185"/>
      <c r="H71" s="185"/>
      <c r="I71" s="185"/>
      <c r="J71" s="186">
        <f>J228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4860</v>
      </c>
      <c r="E72" s="180"/>
      <c r="F72" s="180"/>
      <c r="G72" s="180"/>
      <c r="H72" s="180"/>
      <c r="I72" s="180"/>
      <c r="J72" s="181">
        <f>J230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4861</v>
      </c>
      <c r="E73" s="185"/>
      <c r="F73" s="185"/>
      <c r="G73" s="185"/>
      <c r="H73" s="185"/>
      <c r="I73" s="185"/>
      <c r="J73" s="186">
        <f>J231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1184</v>
      </c>
      <c r="E74" s="180"/>
      <c r="F74" s="180"/>
      <c r="G74" s="180"/>
      <c r="H74" s="180"/>
      <c r="I74" s="180"/>
      <c r="J74" s="181">
        <f>J351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688</v>
      </c>
      <c r="E75" s="180"/>
      <c r="F75" s="180"/>
      <c r="G75" s="180"/>
      <c r="H75" s="180"/>
      <c r="I75" s="180"/>
      <c r="J75" s="181">
        <f>J368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689</v>
      </c>
      <c r="E76" s="185"/>
      <c r="F76" s="185"/>
      <c r="G76" s="185"/>
      <c r="H76" s="185"/>
      <c r="I76" s="185"/>
      <c r="J76" s="186">
        <f>J369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690</v>
      </c>
      <c r="E77" s="185"/>
      <c r="F77" s="185"/>
      <c r="G77" s="185"/>
      <c r="H77" s="185"/>
      <c r="I77" s="185"/>
      <c r="J77" s="186">
        <f>J372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691</v>
      </c>
      <c r="E78" s="185"/>
      <c r="F78" s="185"/>
      <c r="G78" s="185"/>
      <c r="H78" s="185"/>
      <c r="I78" s="185"/>
      <c r="J78" s="186">
        <f>J375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168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PROJEKTOVÁ DOKUMENTACE PRO VÝSTAVBU NOVÉ HALY V DÍLNÁCH SŠ KRALOVICE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155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1174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157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298" t="s">
        <v>3712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3165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D.1.4.4 - Silnoprouda elektrotechnika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>p.č.664, 5665/2, 5665/3, obec:Kralovice [559075]</v>
      </c>
      <c r="G96" s="42"/>
      <c r="H96" s="42"/>
      <c r="I96" s="34" t="s">
        <v>23</v>
      </c>
      <c r="J96" s="74" t="str">
        <f>IF(J16="","",J16)</f>
        <v>3. 11. 2023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54.45" customHeight="1">
      <c r="A98" s="40"/>
      <c r="B98" s="41"/>
      <c r="C98" s="34" t="s">
        <v>25</v>
      </c>
      <c r="D98" s="42"/>
      <c r="E98" s="42"/>
      <c r="F98" s="29" t="str">
        <f>E19</f>
        <v>Střední škola,Kralovice,nám.Osvobození 32,Kralovic</v>
      </c>
      <c r="G98" s="42"/>
      <c r="H98" s="42"/>
      <c r="I98" s="34" t="s">
        <v>33</v>
      </c>
      <c r="J98" s="38" t="str">
        <f>E25</f>
        <v>TORION, projekční kancelář s.r.o.,Mánesova 1,Plzeň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IF(E22="","",E22)</f>
        <v>Vyplň údaj</v>
      </c>
      <c r="G99" s="42"/>
      <c r="H99" s="42"/>
      <c r="I99" s="34" t="s">
        <v>37</v>
      </c>
      <c r="J99" s="38" t="str">
        <f>E28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8"/>
      <c r="B101" s="189"/>
      <c r="C101" s="190" t="s">
        <v>169</v>
      </c>
      <c r="D101" s="191" t="s">
        <v>60</v>
      </c>
      <c r="E101" s="191" t="s">
        <v>56</v>
      </c>
      <c r="F101" s="191" t="s">
        <v>57</v>
      </c>
      <c r="G101" s="191" t="s">
        <v>170</v>
      </c>
      <c r="H101" s="191" t="s">
        <v>171</v>
      </c>
      <c r="I101" s="191" t="s">
        <v>172</v>
      </c>
      <c r="J101" s="191" t="s">
        <v>162</v>
      </c>
      <c r="K101" s="192" t="s">
        <v>173</v>
      </c>
      <c r="L101" s="193"/>
      <c r="M101" s="94" t="s">
        <v>19</v>
      </c>
      <c r="N101" s="95" t="s">
        <v>45</v>
      </c>
      <c r="O101" s="95" t="s">
        <v>174</v>
      </c>
      <c r="P101" s="95" t="s">
        <v>175</v>
      </c>
      <c r="Q101" s="95" t="s">
        <v>176</v>
      </c>
      <c r="R101" s="95" t="s">
        <v>177</v>
      </c>
      <c r="S101" s="95" t="s">
        <v>178</v>
      </c>
      <c r="T101" s="96" t="s">
        <v>179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0"/>
      <c r="B102" s="41"/>
      <c r="C102" s="101" t="s">
        <v>180</v>
      </c>
      <c r="D102" s="42"/>
      <c r="E102" s="42"/>
      <c r="F102" s="42"/>
      <c r="G102" s="42"/>
      <c r="H102" s="42"/>
      <c r="I102" s="42"/>
      <c r="J102" s="194">
        <f>BK102</f>
        <v>0</v>
      </c>
      <c r="K102" s="42"/>
      <c r="L102" s="46"/>
      <c r="M102" s="97"/>
      <c r="N102" s="195"/>
      <c r="O102" s="98"/>
      <c r="P102" s="196">
        <f>P103+P230+P351+P368</f>
        <v>0</v>
      </c>
      <c r="Q102" s="98"/>
      <c r="R102" s="196">
        <f>R103+R230+R351+R368</f>
        <v>2.00827</v>
      </c>
      <c r="S102" s="98"/>
      <c r="T102" s="197">
        <f>T103+T230+T351+T368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74</v>
      </c>
      <c r="AU102" s="19" t="s">
        <v>163</v>
      </c>
      <c r="BK102" s="198">
        <f>BK103+BK230+BK351+BK368</f>
        <v>0</v>
      </c>
    </row>
    <row r="103" s="12" customFormat="1" ht="25.92" customHeight="1">
      <c r="A103" s="12"/>
      <c r="B103" s="199"/>
      <c r="C103" s="200"/>
      <c r="D103" s="201" t="s">
        <v>74</v>
      </c>
      <c r="E103" s="202" t="s">
        <v>181</v>
      </c>
      <c r="F103" s="202" t="s">
        <v>181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P104+P120+P228</f>
        <v>0</v>
      </c>
      <c r="Q103" s="207"/>
      <c r="R103" s="208">
        <f>R104+R120+R228</f>
        <v>2.00827</v>
      </c>
      <c r="S103" s="207"/>
      <c r="T103" s="209">
        <f>T104+T120+T228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82</v>
      </c>
      <c r="AT103" s="211" t="s">
        <v>74</v>
      </c>
      <c r="AU103" s="211" t="s">
        <v>75</v>
      </c>
      <c r="AY103" s="210" t="s">
        <v>183</v>
      </c>
      <c r="BK103" s="212">
        <f>BK104+BK120+BK228</f>
        <v>0</v>
      </c>
    </row>
    <row r="104" s="12" customFormat="1" ht="22.8" customHeight="1">
      <c r="A104" s="12"/>
      <c r="B104" s="199"/>
      <c r="C104" s="200"/>
      <c r="D104" s="201" t="s">
        <v>74</v>
      </c>
      <c r="E104" s="213" t="s">
        <v>4862</v>
      </c>
      <c r="F104" s="213" t="s">
        <v>4863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SUM(P105:P119)</f>
        <v>0</v>
      </c>
      <c r="Q104" s="207"/>
      <c r="R104" s="208">
        <f>SUM(R105:R119)</f>
        <v>0</v>
      </c>
      <c r="S104" s="207"/>
      <c r="T104" s="209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74</v>
      </c>
      <c r="AU104" s="211" t="s">
        <v>82</v>
      </c>
      <c r="AY104" s="210" t="s">
        <v>183</v>
      </c>
      <c r="BK104" s="212">
        <f>SUM(BK105:BK119)</f>
        <v>0</v>
      </c>
    </row>
    <row r="105" s="2" customFormat="1" ht="16.5" customHeight="1">
      <c r="A105" s="40"/>
      <c r="B105" s="41"/>
      <c r="C105" s="215" t="s">
        <v>82</v>
      </c>
      <c r="D105" s="215" t="s">
        <v>185</v>
      </c>
      <c r="E105" s="216" t="s">
        <v>4864</v>
      </c>
      <c r="F105" s="217" t="s">
        <v>4865</v>
      </c>
      <c r="G105" s="218" t="s">
        <v>4281</v>
      </c>
      <c r="H105" s="219">
        <v>35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84</v>
      </c>
    </row>
    <row r="106" s="2" customFormat="1" ht="16.5" customHeight="1">
      <c r="A106" s="40"/>
      <c r="B106" s="41"/>
      <c r="C106" s="215" t="s">
        <v>84</v>
      </c>
      <c r="D106" s="215" t="s">
        <v>185</v>
      </c>
      <c r="E106" s="216" t="s">
        <v>4866</v>
      </c>
      <c r="F106" s="217" t="s">
        <v>4867</v>
      </c>
      <c r="G106" s="218" t="s">
        <v>4281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190</v>
      </c>
      <c r="AT106" s="226" t="s">
        <v>185</v>
      </c>
      <c r="AU106" s="226" t="s">
        <v>84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190</v>
      </c>
      <c r="BM106" s="226" t="s">
        <v>190</v>
      </c>
    </row>
    <row r="107" s="2" customFormat="1" ht="16.5" customHeight="1">
      <c r="A107" s="40"/>
      <c r="B107" s="41"/>
      <c r="C107" s="215" t="s">
        <v>114</v>
      </c>
      <c r="D107" s="215" t="s">
        <v>185</v>
      </c>
      <c r="E107" s="216" t="s">
        <v>4868</v>
      </c>
      <c r="F107" s="217" t="s">
        <v>4869</v>
      </c>
      <c r="G107" s="218" t="s">
        <v>4281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214</v>
      </c>
    </row>
    <row r="108" s="2" customFormat="1" ht="16.5" customHeight="1">
      <c r="A108" s="40"/>
      <c r="B108" s="41"/>
      <c r="C108" s="215" t="s">
        <v>190</v>
      </c>
      <c r="D108" s="215" t="s">
        <v>185</v>
      </c>
      <c r="E108" s="216" t="s">
        <v>4870</v>
      </c>
      <c r="F108" s="217" t="s">
        <v>4871</v>
      </c>
      <c r="G108" s="218" t="s">
        <v>4281</v>
      </c>
      <c r="H108" s="219">
        <v>4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226</v>
      </c>
    </row>
    <row r="109" s="2" customFormat="1" ht="16.5" customHeight="1">
      <c r="A109" s="40"/>
      <c r="B109" s="41"/>
      <c r="C109" s="215" t="s">
        <v>208</v>
      </c>
      <c r="D109" s="215" t="s">
        <v>185</v>
      </c>
      <c r="E109" s="216" t="s">
        <v>4872</v>
      </c>
      <c r="F109" s="217" t="s">
        <v>4873</v>
      </c>
      <c r="G109" s="218" t="s">
        <v>4281</v>
      </c>
      <c r="H109" s="219">
        <v>15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190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190</v>
      </c>
      <c r="BM109" s="226" t="s">
        <v>239</v>
      </c>
    </row>
    <row r="110" s="2" customFormat="1" ht="16.5" customHeight="1">
      <c r="A110" s="40"/>
      <c r="B110" s="41"/>
      <c r="C110" s="215" t="s">
        <v>214</v>
      </c>
      <c r="D110" s="215" t="s">
        <v>185</v>
      </c>
      <c r="E110" s="216" t="s">
        <v>4874</v>
      </c>
      <c r="F110" s="217" t="s">
        <v>4875</v>
      </c>
      <c r="G110" s="218" t="s">
        <v>4281</v>
      </c>
      <c r="H110" s="219">
        <v>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253</v>
      </c>
    </row>
    <row r="111" s="2" customFormat="1" ht="16.5" customHeight="1">
      <c r="A111" s="40"/>
      <c r="B111" s="41"/>
      <c r="C111" s="215" t="s">
        <v>219</v>
      </c>
      <c r="D111" s="215" t="s">
        <v>185</v>
      </c>
      <c r="E111" s="216" t="s">
        <v>4876</v>
      </c>
      <c r="F111" s="217" t="s">
        <v>4877</v>
      </c>
      <c r="G111" s="218" t="s">
        <v>4281</v>
      </c>
      <c r="H111" s="219">
        <v>13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264</v>
      </c>
    </row>
    <row r="112" s="2" customFormat="1" ht="16.5" customHeight="1">
      <c r="A112" s="40"/>
      <c r="B112" s="41"/>
      <c r="C112" s="215" t="s">
        <v>226</v>
      </c>
      <c r="D112" s="215" t="s">
        <v>185</v>
      </c>
      <c r="E112" s="216" t="s">
        <v>4878</v>
      </c>
      <c r="F112" s="217" t="s">
        <v>4879</v>
      </c>
      <c r="G112" s="218" t="s">
        <v>4281</v>
      </c>
      <c r="H112" s="219">
        <v>60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190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190</v>
      </c>
      <c r="BM112" s="226" t="s">
        <v>277</v>
      </c>
    </row>
    <row r="113" s="2" customFormat="1" ht="16.5" customHeight="1">
      <c r="A113" s="40"/>
      <c r="B113" s="41"/>
      <c r="C113" s="215" t="s">
        <v>224</v>
      </c>
      <c r="D113" s="215" t="s">
        <v>185</v>
      </c>
      <c r="E113" s="216" t="s">
        <v>4880</v>
      </c>
      <c r="F113" s="217" t="s">
        <v>4881</v>
      </c>
      <c r="G113" s="218" t="s">
        <v>4281</v>
      </c>
      <c r="H113" s="219">
        <v>15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84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333</v>
      </c>
    </row>
    <row r="114" s="2" customFormat="1" ht="16.5" customHeight="1">
      <c r="A114" s="40"/>
      <c r="B114" s="41"/>
      <c r="C114" s="215" t="s">
        <v>239</v>
      </c>
      <c r="D114" s="215" t="s">
        <v>185</v>
      </c>
      <c r="E114" s="216" t="s">
        <v>4882</v>
      </c>
      <c r="F114" s="217" t="s">
        <v>4883</v>
      </c>
      <c r="G114" s="218" t="s">
        <v>4281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338</v>
      </c>
    </row>
    <row r="115" s="2" customFormat="1" ht="16.5" customHeight="1">
      <c r="A115" s="40"/>
      <c r="B115" s="41"/>
      <c r="C115" s="215" t="s">
        <v>245</v>
      </c>
      <c r="D115" s="215" t="s">
        <v>185</v>
      </c>
      <c r="E115" s="216" t="s">
        <v>4884</v>
      </c>
      <c r="F115" s="217" t="s">
        <v>4885</v>
      </c>
      <c r="G115" s="218" t="s">
        <v>4281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344</v>
      </c>
    </row>
    <row r="116" s="2" customFormat="1" ht="16.5" customHeight="1">
      <c r="A116" s="40"/>
      <c r="B116" s="41"/>
      <c r="C116" s="215" t="s">
        <v>253</v>
      </c>
      <c r="D116" s="215" t="s">
        <v>185</v>
      </c>
      <c r="E116" s="216" t="s">
        <v>4886</v>
      </c>
      <c r="F116" s="217" t="s">
        <v>4887</v>
      </c>
      <c r="G116" s="218" t="s">
        <v>4281</v>
      </c>
      <c r="H116" s="219">
        <v>6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351</v>
      </c>
    </row>
    <row r="117" s="2" customFormat="1" ht="16.5" customHeight="1">
      <c r="A117" s="40"/>
      <c r="B117" s="41"/>
      <c r="C117" s="215" t="s">
        <v>259</v>
      </c>
      <c r="D117" s="215" t="s">
        <v>185</v>
      </c>
      <c r="E117" s="216" t="s">
        <v>4888</v>
      </c>
      <c r="F117" s="217" t="s">
        <v>4889</v>
      </c>
      <c r="G117" s="218" t="s">
        <v>4281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190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190</v>
      </c>
      <c r="BM117" s="226" t="s">
        <v>355</v>
      </c>
    </row>
    <row r="118" s="2" customFormat="1" ht="16.5" customHeight="1">
      <c r="A118" s="40"/>
      <c r="B118" s="41"/>
      <c r="C118" s="215" t="s">
        <v>264</v>
      </c>
      <c r="D118" s="215" t="s">
        <v>185</v>
      </c>
      <c r="E118" s="216" t="s">
        <v>4890</v>
      </c>
      <c r="F118" s="217" t="s">
        <v>4891</v>
      </c>
      <c r="G118" s="218" t="s">
        <v>4281</v>
      </c>
      <c r="H118" s="219">
        <v>3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361</v>
      </c>
    </row>
    <row r="119" s="2" customFormat="1" ht="16.5" customHeight="1">
      <c r="A119" s="40"/>
      <c r="B119" s="41"/>
      <c r="C119" s="215" t="s">
        <v>8</v>
      </c>
      <c r="D119" s="215" t="s">
        <v>185</v>
      </c>
      <c r="E119" s="216" t="s">
        <v>4892</v>
      </c>
      <c r="F119" s="217" t="s">
        <v>4893</v>
      </c>
      <c r="G119" s="218" t="s">
        <v>4281</v>
      </c>
      <c r="H119" s="219">
        <v>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365</v>
      </c>
    </row>
    <row r="120" s="12" customFormat="1" ht="22.8" customHeight="1">
      <c r="A120" s="12"/>
      <c r="B120" s="199"/>
      <c r="C120" s="200"/>
      <c r="D120" s="201" t="s">
        <v>74</v>
      </c>
      <c r="E120" s="213" t="s">
        <v>4894</v>
      </c>
      <c r="F120" s="213" t="s">
        <v>4895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SUM(P121:P227)</f>
        <v>0</v>
      </c>
      <c r="Q120" s="207"/>
      <c r="R120" s="208">
        <f>SUM(R121:R227)</f>
        <v>2.00827</v>
      </c>
      <c r="S120" s="207"/>
      <c r="T120" s="209">
        <f>SUM(T121:T227)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82</v>
      </c>
      <c r="AT120" s="211" t="s">
        <v>74</v>
      </c>
      <c r="AU120" s="211" t="s">
        <v>82</v>
      </c>
      <c r="AY120" s="210" t="s">
        <v>183</v>
      </c>
      <c r="BK120" s="212">
        <f>SUM(BK121:BK227)</f>
        <v>0</v>
      </c>
    </row>
    <row r="121" s="2" customFormat="1" ht="16.5" customHeight="1">
      <c r="A121" s="40"/>
      <c r="B121" s="41"/>
      <c r="C121" s="270" t="s">
        <v>277</v>
      </c>
      <c r="D121" s="270" t="s">
        <v>348</v>
      </c>
      <c r="E121" s="271" t="s">
        <v>4896</v>
      </c>
      <c r="F121" s="272" t="s">
        <v>4897</v>
      </c>
      <c r="G121" s="273" t="s">
        <v>438</v>
      </c>
      <c r="H121" s="274">
        <v>300</v>
      </c>
      <c r="I121" s="275"/>
      <c r="J121" s="276">
        <f>ROUND(I121*H121,2)</f>
        <v>0</v>
      </c>
      <c r="K121" s="272" t="s">
        <v>189</v>
      </c>
      <c r="L121" s="277"/>
      <c r="M121" s="278" t="s">
        <v>19</v>
      </c>
      <c r="N121" s="279" t="s">
        <v>46</v>
      </c>
      <c r="O121" s="86"/>
      <c r="P121" s="224">
        <f>O121*H121</f>
        <v>0</v>
      </c>
      <c r="Q121" s="224">
        <v>8.0000000000000007E-05</v>
      </c>
      <c r="R121" s="224">
        <f>Q121*H121</f>
        <v>0.024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226</v>
      </c>
      <c r="AT121" s="226" t="s">
        <v>348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4898</v>
      </c>
    </row>
    <row r="122" s="13" customFormat="1">
      <c r="A122" s="13"/>
      <c r="B122" s="233"/>
      <c r="C122" s="234"/>
      <c r="D122" s="235" t="s">
        <v>194</v>
      </c>
      <c r="E122" s="236" t="s">
        <v>19</v>
      </c>
      <c r="F122" s="237" t="s">
        <v>4899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194</v>
      </c>
      <c r="AU122" s="243" t="s">
        <v>84</v>
      </c>
      <c r="AV122" s="13" t="s">
        <v>82</v>
      </c>
      <c r="AW122" s="13" t="s">
        <v>36</v>
      </c>
      <c r="AX122" s="13" t="s">
        <v>75</v>
      </c>
      <c r="AY122" s="243" t="s">
        <v>183</v>
      </c>
    </row>
    <row r="123" s="14" customFormat="1">
      <c r="A123" s="14"/>
      <c r="B123" s="244"/>
      <c r="C123" s="245"/>
      <c r="D123" s="235" t="s">
        <v>194</v>
      </c>
      <c r="E123" s="246" t="s">
        <v>19</v>
      </c>
      <c r="F123" s="247" t="s">
        <v>2742</v>
      </c>
      <c r="G123" s="245"/>
      <c r="H123" s="248">
        <v>300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194</v>
      </c>
      <c r="AU123" s="254" t="s">
        <v>84</v>
      </c>
      <c r="AV123" s="14" t="s">
        <v>84</v>
      </c>
      <c r="AW123" s="14" t="s">
        <v>36</v>
      </c>
      <c r="AX123" s="14" t="s">
        <v>82</v>
      </c>
      <c r="AY123" s="254" t="s">
        <v>183</v>
      </c>
    </row>
    <row r="124" s="2" customFormat="1" ht="16.5" customHeight="1">
      <c r="A124" s="40"/>
      <c r="B124" s="41"/>
      <c r="C124" s="270" t="s">
        <v>283</v>
      </c>
      <c r="D124" s="270" t="s">
        <v>348</v>
      </c>
      <c r="E124" s="271" t="s">
        <v>4900</v>
      </c>
      <c r="F124" s="272" t="s">
        <v>4901</v>
      </c>
      <c r="G124" s="273" t="s">
        <v>438</v>
      </c>
      <c r="H124" s="274">
        <v>120</v>
      </c>
      <c r="I124" s="275"/>
      <c r="J124" s="276">
        <f>ROUND(I124*H124,2)</f>
        <v>0</v>
      </c>
      <c r="K124" s="272" t="s">
        <v>189</v>
      </c>
      <c r="L124" s="277"/>
      <c r="M124" s="278" t="s">
        <v>19</v>
      </c>
      <c r="N124" s="279" t="s">
        <v>46</v>
      </c>
      <c r="O124" s="86"/>
      <c r="P124" s="224">
        <f>O124*H124</f>
        <v>0</v>
      </c>
      <c r="Q124" s="224">
        <v>0.00034000000000000002</v>
      </c>
      <c r="R124" s="224">
        <f>Q124*H124</f>
        <v>0.040800000000000003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226</v>
      </c>
      <c r="AT124" s="226" t="s">
        <v>348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190</v>
      </c>
      <c r="BM124" s="226" t="s">
        <v>4902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4903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194</v>
      </c>
      <c r="AU125" s="243" t="s">
        <v>84</v>
      </c>
      <c r="AV125" s="13" t="s">
        <v>82</v>
      </c>
      <c r="AW125" s="13" t="s">
        <v>36</v>
      </c>
      <c r="AX125" s="13" t="s">
        <v>75</v>
      </c>
      <c r="AY125" s="243" t="s">
        <v>183</v>
      </c>
    </row>
    <row r="126" s="14" customFormat="1">
      <c r="A126" s="14"/>
      <c r="B126" s="244"/>
      <c r="C126" s="245"/>
      <c r="D126" s="235" t="s">
        <v>194</v>
      </c>
      <c r="E126" s="246" t="s">
        <v>19</v>
      </c>
      <c r="F126" s="247" t="s">
        <v>637</v>
      </c>
      <c r="G126" s="245"/>
      <c r="H126" s="248">
        <v>120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194</v>
      </c>
      <c r="AU126" s="254" t="s">
        <v>84</v>
      </c>
      <c r="AV126" s="14" t="s">
        <v>84</v>
      </c>
      <c r="AW126" s="14" t="s">
        <v>36</v>
      </c>
      <c r="AX126" s="14" t="s">
        <v>82</v>
      </c>
      <c r="AY126" s="254" t="s">
        <v>183</v>
      </c>
    </row>
    <row r="127" s="2" customFormat="1" ht="16.5" customHeight="1">
      <c r="A127" s="40"/>
      <c r="B127" s="41"/>
      <c r="C127" s="270" t="s">
        <v>333</v>
      </c>
      <c r="D127" s="270" t="s">
        <v>348</v>
      </c>
      <c r="E127" s="271" t="s">
        <v>4904</v>
      </c>
      <c r="F127" s="272" t="s">
        <v>4905</v>
      </c>
      <c r="G127" s="273" t="s">
        <v>188</v>
      </c>
      <c r="H127" s="274">
        <v>28</v>
      </c>
      <c r="I127" s="275"/>
      <c r="J127" s="276">
        <f>ROUND(I127*H127,2)</f>
        <v>0</v>
      </c>
      <c r="K127" s="272" t="s">
        <v>189</v>
      </c>
      <c r="L127" s="277"/>
      <c r="M127" s="278" t="s">
        <v>19</v>
      </c>
      <c r="N127" s="279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226</v>
      </c>
      <c r="AT127" s="226" t="s">
        <v>348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4906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4907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194</v>
      </c>
      <c r="AU128" s="243" t="s">
        <v>84</v>
      </c>
      <c r="AV128" s="13" t="s">
        <v>82</v>
      </c>
      <c r="AW128" s="13" t="s">
        <v>36</v>
      </c>
      <c r="AX128" s="13" t="s">
        <v>75</v>
      </c>
      <c r="AY128" s="243" t="s">
        <v>183</v>
      </c>
    </row>
    <row r="129" s="14" customFormat="1">
      <c r="A129" s="14"/>
      <c r="B129" s="244"/>
      <c r="C129" s="245"/>
      <c r="D129" s="235" t="s">
        <v>194</v>
      </c>
      <c r="E129" s="246" t="s">
        <v>19</v>
      </c>
      <c r="F129" s="247" t="s">
        <v>361</v>
      </c>
      <c r="G129" s="245"/>
      <c r="H129" s="248">
        <v>28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194</v>
      </c>
      <c r="AU129" s="254" t="s">
        <v>84</v>
      </c>
      <c r="AV129" s="14" t="s">
        <v>84</v>
      </c>
      <c r="AW129" s="14" t="s">
        <v>36</v>
      </c>
      <c r="AX129" s="14" t="s">
        <v>82</v>
      </c>
      <c r="AY129" s="254" t="s">
        <v>183</v>
      </c>
    </row>
    <row r="130" s="2" customFormat="1" ht="16.5" customHeight="1">
      <c r="A130" s="40"/>
      <c r="B130" s="41"/>
      <c r="C130" s="270" t="s">
        <v>384</v>
      </c>
      <c r="D130" s="270" t="s">
        <v>348</v>
      </c>
      <c r="E130" s="271" t="s">
        <v>4908</v>
      </c>
      <c r="F130" s="272" t="s">
        <v>4909</v>
      </c>
      <c r="G130" s="273" t="s">
        <v>438</v>
      </c>
      <c r="H130" s="274">
        <v>860</v>
      </c>
      <c r="I130" s="275"/>
      <c r="J130" s="276">
        <f>ROUND(I130*H130,2)</f>
        <v>0</v>
      </c>
      <c r="K130" s="272" t="s">
        <v>189</v>
      </c>
      <c r="L130" s="277"/>
      <c r="M130" s="278" t="s">
        <v>19</v>
      </c>
      <c r="N130" s="279" t="s">
        <v>46</v>
      </c>
      <c r="O130" s="86"/>
      <c r="P130" s="224">
        <f>O130*H130</f>
        <v>0</v>
      </c>
      <c r="Q130" s="224">
        <v>0.00012</v>
      </c>
      <c r="R130" s="224">
        <f>Q130*H130</f>
        <v>0.1032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226</v>
      </c>
      <c r="AT130" s="226" t="s">
        <v>348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4910</v>
      </c>
    </row>
    <row r="131" s="13" customFormat="1">
      <c r="A131" s="13"/>
      <c r="B131" s="233"/>
      <c r="C131" s="234"/>
      <c r="D131" s="235" t="s">
        <v>194</v>
      </c>
      <c r="E131" s="236" t="s">
        <v>19</v>
      </c>
      <c r="F131" s="237" t="s">
        <v>4911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194</v>
      </c>
      <c r="AU131" s="243" t="s">
        <v>84</v>
      </c>
      <c r="AV131" s="13" t="s">
        <v>82</v>
      </c>
      <c r="AW131" s="13" t="s">
        <v>36</v>
      </c>
      <c r="AX131" s="13" t="s">
        <v>75</v>
      </c>
      <c r="AY131" s="243" t="s">
        <v>183</v>
      </c>
    </row>
    <row r="132" s="14" customFormat="1">
      <c r="A132" s="14"/>
      <c r="B132" s="244"/>
      <c r="C132" s="245"/>
      <c r="D132" s="235" t="s">
        <v>194</v>
      </c>
      <c r="E132" s="246" t="s">
        <v>19</v>
      </c>
      <c r="F132" s="247" t="s">
        <v>4912</v>
      </c>
      <c r="G132" s="245"/>
      <c r="H132" s="248">
        <v>860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194</v>
      </c>
      <c r="AU132" s="254" t="s">
        <v>84</v>
      </c>
      <c r="AV132" s="14" t="s">
        <v>84</v>
      </c>
      <c r="AW132" s="14" t="s">
        <v>36</v>
      </c>
      <c r="AX132" s="14" t="s">
        <v>82</v>
      </c>
      <c r="AY132" s="254" t="s">
        <v>183</v>
      </c>
    </row>
    <row r="133" s="2" customFormat="1" ht="16.5" customHeight="1">
      <c r="A133" s="40"/>
      <c r="B133" s="41"/>
      <c r="C133" s="270" t="s">
        <v>338</v>
      </c>
      <c r="D133" s="270" t="s">
        <v>348</v>
      </c>
      <c r="E133" s="271" t="s">
        <v>4913</v>
      </c>
      <c r="F133" s="272" t="s">
        <v>4914</v>
      </c>
      <c r="G133" s="273" t="s">
        <v>438</v>
      </c>
      <c r="H133" s="274">
        <v>480</v>
      </c>
      <c r="I133" s="275"/>
      <c r="J133" s="276">
        <f>ROUND(I133*H133,2)</f>
        <v>0</v>
      </c>
      <c r="K133" s="272" t="s">
        <v>189</v>
      </c>
      <c r="L133" s="277"/>
      <c r="M133" s="278" t="s">
        <v>19</v>
      </c>
      <c r="N133" s="279" t="s">
        <v>46</v>
      </c>
      <c r="O133" s="86"/>
      <c r="P133" s="224">
        <f>O133*H133</f>
        <v>0</v>
      </c>
      <c r="Q133" s="224">
        <v>0.00017000000000000001</v>
      </c>
      <c r="R133" s="224">
        <f>Q133*H133</f>
        <v>0.081600000000000006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226</v>
      </c>
      <c r="AT133" s="226" t="s">
        <v>348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4915</v>
      </c>
    </row>
    <row r="134" s="13" customFormat="1">
      <c r="A134" s="13"/>
      <c r="B134" s="233"/>
      <c r="C134" s="234"/>
      <c r="D134" s="235" t="s">
        <v>194</v>
      </c>
      <c r="E134" s="236" t="s">
        <v>19</v>
      </c>
      <c r="F134" s="237" t="s">
        <v>4916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194</v>
      </c>
      <c r="AU134" s="243" t="s">
        <v>84</v>
      </c>
      <c r="AV134" s="13" t="s">
        <v>82</v>
      </c>
      <c r="AW134" s="13" t="s">
        <v>36</v>
      </c>
      <c r="AX134" s="13" t="s">
        <v>75</v>
      </c>
      <c r="AY134" s="243" t="s">
        <v>183</v>
      </c>
    </row>
    <row r="135" s="14" customFormat="1">
      <c r="A135" s="14"/>
      <c r="B135" s="244"/>
      <c r="C135" s="245"/>
      <c r="D135" s="235" t="s">
        <v>194</v>
      </c>
      <c r="E135" s="246" t="s">
        <v>19</v>
      </c>
      <c r="F135" s="247" t="s">
        <v>4917</v>
      </c>
      <c r="G135" s="245"/>
      <c r="H135" s="248">
        <v>480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194</v>
      </c>
      <c r="AU135" s="254" t="s">
        <v>84</v>
      </c>
      <c r="AV135" s="14" t="s">
        <v>84</v>
      </c>
      <c r="AW135" s="14" t="s">
        <v>36</v>
      </c>
      <c r="AX135" s="14" t="s">
        <v>82</v>
      </c>
      <c r="AY135" s="254" t="s">
        <v>183</v>
      </c>
    </row>
    <row r="136" s="2" customFormat="1" ht="16.5" customHeight="1">
      <c r="A136" s="40"/>
      <c r="B136" s="41"/>
      <c r="C136" s="270" t="s">
        <v>7</v>
      </c>
      <c r="D136" s="270" t="s">
        <v>348</v>
      </c>
      <c r="E136" s="271" t="s">
        <v>4918</v>
      </c>
      <c r="F136" s="272" t="s">
        <v>4919</v>
      </c>
      <c r="G136" s="273" t="s">
        <v>438</v>
      </c>
      <c r="H136" s="274">
        <v>1150</v>
      </c>
      <c r="I136" s="275"/>
      <c r="J136" s="276">
        <f>ROUND(I136*H136,2)</f>
        <v>0</v>
      </c>
      <c r="K136" s="272" t="s">
        <v>189</v>
      </c>
      <c r="L136" s="277"/>
      <c r="M136" s="278" t="s">
        <v>19</v>
      </c>
      <c r="N136" s="279" t="s">
        <v>46</v>
      </c>
      <c r="O136" s="86"/>
      <c r="P136" s="224">
        <f>O136*H136</f>
        <v>0</v>
      </c>
      <c r="Q136" s="224">
        <v>0.00016000000000000001</v>
      </c>
      <c r="R136" s="224">
        <f>Q136*H136</f>
        <v>0.18400000000000003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226</v>
      </c>
      <c r="AT136" s="226" t="s">
        <v>348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4920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4921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194</v>
      </c>
      <c r="AU137" s="243" t="s">
        <v>84</v>
      </c>
      <c r="AV137" s="13" t="s">
        <v>82</v>
      </c>
      <c r="AW137" s="13" t="s">
        <v>36</v>
      </c>
      <c r="AX137" s="13" t="s">
        <v>75</v>
      </c>
      <c r="AY137" s="243" t="s">
        <v>183</v>
      </c>
    </row>
    <row r="138" s="14" customFormat="1">
      <c r="A138" s="14"/>
      <c r="B138" s="244"/>
      <c r="C138" s="245"/>
      <c r="D138" s="235" t="s">
        <v>194</v>
      </c>
      <c r="E138" s="246" t="s">
        <v>19</v>
      </c>
      <c r="F138" s="247" t="s">
        <v>4922</v>
      </c>
      <c r="G138" s="245"/>
      <c r="H138" s="248">
        <v>1150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194</v>
      </c>
      <c r="AU138" s="254" t="s">
        <v>84</v>
      </c>
      <c r="AV138" s="14" t="s">
        <v>84</v>
      </c>
      <c r="AW138" s="14" t="s">
        <v>36</v>
      </c>
      <c r="AX138" s="14" t="s">
        <v>82</v>
      </c>
      <c r="AY138" s="254" t="s">
        <v>183</v>
      </c>
    </row>
    <row r="139" s="2" customFormat="1" ht="16.5" customHeight="1">
      <c r="A139" s="40"/>
      <c r="B139" s="41"/>
      <c r="C139" s="270" t="s">
        <v>344</v>
      </c>
      <c r="D139" s="270" t="s">
        <v>348</v>
      </c>
      <c r="E139" s="271" t="s">
        <v>4923</v>
      </c>
      <c r="F139" s="272" t="s">
        <v>4924</v>
      </c>
      <c r="G139" s="273" t="s">
        <v>438</v>
      </c>
      <c r="H139" s="274">
        <v>1080</v>
      </c>
      <c r="I139" s="275"/>
      <c r="J139" s="276">
        <f>ROUND(I139*H139,2)</f>
        <v>0</v>
      </c>
      <c r="K139" s="272" t="s">
        <v>189</v>
      </c>
      <c r="L139" s="277"/>
      <c r="M139" s="278" t="s">
        <v>19</v>
      </c>
      <c r="N139" s="279" t="s">
        <v>46</v>
      </c>
      <c r="O139" s="86"/>
      <c r="P139" s="224">
        <f>O139*H139</f>
        <v>0</v>
      </c>
      <c r="Q139" s="224">
        <v>0.00025000000000000001</v>
      </c>
      <c r="R139" s="224">
        <f>Q139*H139</f>
        <v>0.27000000000000002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226</v>
      </c>
      <c r="AT139" s="226" t="s">
        <v>348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4925</v>
      </c>
    </row>
    <row r="140" s="13" customFormat="1">
      <c r="A140" s="13"/>
      <c r="B140" s="233"/>
      <c r="C140" s="234"/>
      <c r="D140" s="235" t="s">
        <v>194</v>
      </c>
      <c r="E140" s="236" t="s">
        <v>19</v>
      </c>
      <c r="F140" s="237" t="s">
        <v>4926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194</v>
      </c>
      <c r="AU140" s="243" t="s">
        <v>84</v>
      </c>
      <c r="AV140" s="13" t="s">
        <v>82</v>
      </c>
      <c r="AW140" s="13" t="s">
        <v>36</v>
      </c>
      <c r="AX140" s="13" t="s">
        <v>75</v>
      </c>
      <c r="AY140" s="243" t="s">
        <v>183</v>
      </c>
    </row>
    <row r="141" s="14" customFormat="1">
      <c r="A141" s="14"/>
      <c r="B141" s="244"/>
      <c r="C141" s="245"/>
      <c r="D141" s="235" t="s">
        <v>194</v>
      </c>
      <c r="E141" s="246" t="s">
        <v>19</v>
      </c>
      <c r="F141" s="247" t="s">
        <v>4927</v>
      </c>
      <c r="G141" s="245"/>
      <c r="H141" s="248">
        <v>1080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194</v>
      </c>
      <c r="AU141" s="254" t="s">
        <v>84</v>
      </c>
      <c r="AV141" s="14" t="s">
        <v>84</v>
      </c>
      <c r="AW141" s="14" t="s">
        <v>36</v>
      </c>
      <c r="AX141" s="14" t="s">
        <v>82</v>
      </c>
      <c r="AY141" s="254" t="s">
        <v>183</v>
      </c>
    </row>
    <row r="142" s="2" customFormat="1" ht="16.5" customHeight="1">
      <c r="A142" s="40"/>
      <c r="B142" s="41"/>
      <c r="C142" s="270" t="s">
        <v>401</v>
      </c>
      <c r="D142" s="270" t="s">
        <v>348</v>
      </c>
      <c r="E142" s="271" t="s">
        <v>4928</v>
      </c>
      <c r="F142" s="272" t="s">
        <v>4929</v>
      </c>
      <c r="G142" s="273" t="s">
        <v>438</v>
      </c>
      <c r="H142" s="274">
        <v>820</v>
      </c>
      <c r="I142" s="275"/>
      <c r="J142" s="276">
        <f>ROUND(I142*H142,2)</f>
        <v>0</v>
      </c>
      <c r="K142" s="272" t="s">
        <v>189</v>
      </c>
      <c r="L142" s="277"/>
      <c r="M142" s="278" t="s">
        <v>19</v>
      </c>
      <c r="N142" s="279" t="s">
        <v>46</v>
      </c>
      <c r="O142" s="86"/>
      <c r="P142" s="224">
        <f>O142*H142</f>
        <v>0</v>
      </c>
      <c r="Q142" s="224">
        <v>0.00034000000000000002</v>
      </c>
      <c r="R142" s="224">
        <f>Q142*H142</f>
        <v>0.27880000000000005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226</v>
      </c>
      <c r="AT142" s="226" t="s">
        <v>348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4930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4931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194</v>
      </c>
      <c r="AU143" s="243" t="s">
        <v>84</v>
      </c>
      <c r="AV143" s="13" t="s">
        <v>82</v>
      </c>
      <c r="AW143" s="13" t="s">
        <v>36</v>
      </c>
      <c r="AX143" s="13" t="s">
        <v>75</v>
      </c>
      <c r="AY143" s="243" t="s">
        <v>183</v>
      </c>
    </row>
    <row r="144" s="14" customFormat="1">
      <c r="A144" s="14"/>
      <c r="B144" s="244"/>
      <c r="C144" s="245"/>
      <c r="D144" s="235" t="s">
        <v>194</v>
      </c>
      <c r="E144" s="246" t="s">
        <v>19</v>
      </c>
      <c r="F144" s="247" t="s">
        <v>4932</v>
      </c>
      <c r="G144" s="245"/>
      <c r="H144" s="248">
        <v>820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194</v>
      </c>
      <c r="AU144" s="254" t="s">
        <v>84</v>
      </c>
      <c r="AV144" s="14" t="s">
        <v>84</v>
      </c>
      <c r="AW144" s="14" t="s">
        <v>36</v>
      </c>
      <c r="AX144" s="14" t="s">
        <v>82</v>
      </c>
      <c r="AY144" s="254" t="s">
        <v>183</v>
      </c>
    </row>
    <row r="145" s="2" customFormat="1" ht="16.5" customHeight="1">
      <c r="A145" s="40"/>
      <c r="B145" s="41"/>
      <c r="C145" s="270" t="s">
        <v>351</v>
      </c>
      <c r="D145" s="270" t="s">
        <v>348</v>
      </c>
      <c r="E145" s="271" t="s">
        <v>4933</v>
      </c>
      <c r="F145" s="272" t="s">
        <v>4934</v>
      </c>
      <c r="G145" s="273" t="s">
        <v>438</v>
      </c>
      <c r="H145" s="274">
        <v>940</v>
      </c>
      <c r="I145" s="275"/>
      <c r="J145" s="276">
        <f>ROUND(I145*H145,2)</f>
        <v>0</v>
      </c>
      <c r="K145" s="272" t="s">
        <v>189</v>
      </c>
      <c r="L145" s="277"/>
      <c r="M145" s="278" t="s">
        <v>19</v>
      </c>
      <c r="N145" s="279" t="s">
        <v>46</v>
      </c>
      <c r="O145" s="86"/>
      <c r="P145" s="224">
        <f>O145*H145</f>
        <v>0</v>
      </c>
      <c r="Q145" s="224">
        <v>0.00052999999999999998</v>
      </c>
      <c r="R145" s="224">
        <f>Q145*H145</f>
        <v>0.49819999999999998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226</v>
      </c>
      <c r="AT145" s="226" t="s">
        <v>348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4935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4936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194</v>
      </c>
      <c r="AU146" s="243" t="s">
        <v>84</v>
      </c>
      <c r="AV146" s="13" t="s">
        <v>82</v>
      </c>
      <c r="AW146" s="13" t="s">
        <v>36</v>
      </c>
      <c r="AX146" s="13" t="s">
        <v>75</v>
      </c>
      <c r="AY146" s="243" t="s">
        <v>183</v>
      </c>
    </row>
    <row r="147" s="14" customFormat="1">
      <c r="A147" s="14"/>
      <c r="B147" s="244"/>
      <c r="C147" s="245"/>
      <c r="D147" s="235" t="s">
        <v>194</v>
      </c>
      <c r="E147" s="246" t="s">
        <v>19</v>
      </c>
      <c r="F147" s="247" t="s">
        <v>4937</v>
      </c>
      <c r="G147" s="245"/>
      <c r="H147" s="248">
        <v>940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194</v>
      </c>
      <c r="AU147" s="254" t="s">
        <v>84</v>
      </c>
      <c r="AV147" s="14" t="s">
        <v>84</v>
      </c>
      <c r="AW147" s="14" t="s">
        <v>36</v>
      </c>
      <c r="AX147" s="14" t="s">
        <v>82</v>
      </c>
      <c r="AY147" s="254" t="s">
        <v>183</v>
      </c>
    </row>
    <row r="148" s="2" customFormat="1" ht="16.5" customHeight="1">
      <c r="A148" s="40"/>
      <c r="B148" s="41"/>
      <c r="C148" s="270" t="s">
        <v>409</v>
      </c>
      <c r="D148" s="270" t="s">
        <v>348</v>
      </c>
      <c r="E148" s="271" t="s">
        <v>4938</v>
      </c>
      <c r="F148" s="272" t="s">
        <v>4939</v>
      </c>
      <c r="G148" s="273" t="s">
        <v>438</v>
      </c>
      <c r="H148" s="274">
        <v>90</v>
      </c>
      <c r="I148" s="275"/>
      <c r="J148" s="276">
        <f>ROUND(I148*H148,2)</f>
        <v>0</v>
      </c>
      <c r="K148" s="272" t="s">
        <v>189</v>
      </c>
      <c r="L148" s="277"/>
      <c r="M148" s="278" t="s">
        <v>19</v>
      </c>
      <c r="N148" s="279" t="s">
        <v>46</v>
      </c>
      <c r="O148" s="86"/>
      <c r="P148" s="224">
        <f>O148*H148</f>
        <v>0</v>
      </c>
      <c r="Q148" s="224">
        <v>0.00076999999999999996</v>
      </c>
      <c r="R148" s="224">
        <f>Q148*H148</f>
        <v>0.0693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226</v>
      </c>
      <c r="AT148" s="226" t="s">
        <v>348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4940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4941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84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561</v>
      </c>
      <c r="G150" s="245"/>
      <c r="H150" s="248">
        <v>90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84</v>
      </c>
      <c r="AV150" s="14" t="s">
        <v>84</v>
      </c>
      <c r="AW150" s="14" t="s">
        <v>36</v>
      </c>
      <c r="AX150" s="14" t="s">
        <v>82</v>
      </c>
      <c r="AY150" s="254" t="s">
        <v>183</v>
      </c>
    </row>
    <row r="151" s="2" customFormat="1" ht="16.5" customHeight="1">
      <c r="A151" s="40"/>
      <c r="B151" s="41"/>
      <c r="C151" s="270" t="s">
        <v>355</v>
      </c>
      <c r="D151" s="270" t="s">
        <v>348</v>
      </c>
      <c r="E151" s="271" t="s">
        <v>4942</v>
      </c>
      <c r="F151" s="272" t="s">
        <v>4943</v>
      </c>
      <c r="G151" s="273" t="s">
        <v>438</v>
      </c>
      <c r="H151" s="274">
        <v>90</v>
      </c>
      <c r="I151" s="275"/>
      <c r="J151" s="276">
        <f>ROUND(I151*H151,2)</f>
        <v>0</v>
      </c>
      <c r="K151" s="272" t="s">
        <v>189</v>
      </c>
      <c r="L151" s="277"/>
      <c r="M151" s="278" t="s">
        <v>19</v>
      </c>
      <c r="N151" s="279" t="s">
        <v>46</v>
      </c>
      <c r="O151" s="86"/>
      <c r="P151" s="224">
        <f>O151*H151</f>
        <v>0</v>
      </c>
      <c r="Q151" s="224">
        <v>0.0011000000000000001</v>
      </c>
      <c r="R151" s="224">
        <f>Q151*H151</f>
        <v>0.099000000000000005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226</v>
      </c>
      <c r="AT151" s="226" t="s">
        <v>348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190</v>
      </c>
      <c r="BM151" s="226" t="s">
        <v>4944</v>
      </c>
    </row>
    <row r="152" s="13" customFormat="1">
      <c r="A152" s="13"/>
      <c r="B152" s="233"/>
      <c r="C152" s="234"/>
      <c r="D152" s="235" t="s">
        <v>194</v>
      </c>
      <c r="E152" s="236" t="s">
        <v>19</v>
      </c>
      <c r="F152" s="237" t="s">
        <v>4945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194</v>
      </c>
      <c r="AU152" s="243" t="s">
        <v>84</v>
      </c>
      <c r="AV152" s="13" t="s">
        <v>82</v>
      </c>
      <c r="AW152" s="13" t="s">
        <v>36</v>
      </c>
      <c r="AX152" s="13" t="s">
        <v>75</v>
      </c>
      <c r="AY152" s="243" t="s">
        <v>183</v>
      </c>
    </row>
    <row r="153" s="14" customFormat="1">
      <c r="A153" s="14"/>
      <c r="B153" s="244"/>
      <c r="C153" s="245"/>
      <c r="D153" s="235" t="s">
        <v>194</v>
      </c>
      <c r="E153" s="246" t="s">
        <v>19</v>
      </c>
      <c r="F153" s="247" t="s">
        <v>561</v>
      </c>
      <c r="G153" s="245"/>
      <c r="H153" s="248">
        <v>90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194</v>
      </c>
      <c r="AU153" s="254" t="s">
        <v>84</v>
      </c>
      <c r="AV153" s="14" t="s">
        <v>84</v>
      </c>
      <c r="AW153" s="14" t="s">
        <v>36</v>
      </c>
      <c r="AX153" s="14" t="s">
        <v>82</v>
      </c>
      <c r="AY153" s="254" t="s">
        <v>183</v>
      </c>
    </row>
    <row r="154" s="2" customFormat="1" ht="16.5" customHeight="1">
      <c r="A154" s="40"/>
      <c r="B154" s="41"/>
      <c r="C154" s="270" t="s">
        <v>419</v>
      </c>
      <c r="D154" s="270" t="s">
        <v>348</v>
      </c>
      <c r="E154" s="271" t="s">
        <v>4946</v>
      </c>
      <c r="F154" s="272" t="s">
        <v>4947</v>
      </c>
      <c r="G154" s="273" t="s">
        <v>438</v>
      </c>
      <c r="H154" s="274">
        <v>15</v>
      </c>
      <c r="I154" s="275"/>
      <c r="J154" s="276">
        <f>ROUND(I154*H154,2)</f>
        <v>0</v>
      </c>
      <c r="K154" s="272" t="s">
        <v>189</v>
      </c>
      <c r="L154" s="277"/>
      <c r="M154" s="278" t="s">
        <v>19</v>
      </c>
      <c r="N154" s="279" t="s">
        <v>46</v>
      </c>
      <c r="O154" s="86"/>
      <c r="P154" s="224">
        <f>O154*H154</f>
        <v>0</v>
      </c>
      <c r="Q154" s="224">
        <v>0.00296</v>
      </c>
      <c r="R154" s="224">
        <f>Q154*H154</f>
        <v>0.044400000000000002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226</v>
      </c>
      <c r="AT154" s="226" t="s">
        <v>348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4948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4949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194</v>
      </c>
      <c r="AU155" s="243" t="s">
        <v>84</v>
      </c>
      <c r="AV155" s="13" t="s">
        <v>82</v>
      </c>
      <c r="AW155" s="13" t="s">
        <v>36</v>
      </c>
      <c r="AX155" s="13" t="s">
        <v>75</v>
      </c>
      <c r="AY155" s="243" t="s">
        <v>183</v>
      </c>
    </row>
    <row r="156" s="14" customFormat="1">
      <c r="A156" s="14"/>
      <c r="B156" s="244"/>
      <c r="C156" s="245"/>
      <c r="D156" s="235" t="s">
        <v>194</v>
      </c>
      <c r="E156" s="246" t="s">
        <v>19</v>
      </c>
      <c r="F156" s="247" t="s">
        <v>8</v>
      </c>
      <c r="G156" s="245"/>
      <c r="H156" s="248">
        <v>15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194</v>
      </c>
      <c r="AU156" s="254" t="s">
        <v>84</v>
      </c>
      <c r="AV156" s="14" t="s">
        <v>84</v>
      </c>
      <c r="AW156" s="14" t="s">
        <v>36</v>
      </c>
      <c r="AX156" s="14" t="s">
        <v>82</v>
      </c>
      <c r="AY156" s="254" t="s">
        <v>183</v>
      </c>
    </row>
    <row r="157" s="2" customFormat="1" ht="16.5" customHeight="1">
      <c r="A157" s="40"/>
      <c r="B157" s="41"/>
      <c r="C157" s="270" t="s">
        <v>361</v>
      </c>
      <c r="D157" s="270" t="s">
        <v>348</v>
      </c>
      <c r="E157" s="271" t="s">
        <v>4950</v>
      </c>
      <c r="F157" s="272" t="s">
        <v>4951</v>
      </c>
      <c r="G157" s="273" t="s">
        <v>188</v>
      </c>
      <c r="H157" s="274">
        <v>6</v>
      </c>
      <c r="I157" s="275"/>
      <c r="J157" s="276">
        <f>ROUND(I157*H157,2)</f>
        <v>0</v>
      </c>
      <c r="K157" s="272" t="s">
        <v>189</v>
      </c>
      <c r="L157" s="277"/>
      <c r="M157" s="278" t="s">
        <v>19</v>
      </c>
      <c r="N157" s="279" t="s">
        <v>46</v>
      </c>
      <c r="O157" s="86"/>
      <c r="P157" s="224">
        <f>O157*H157</f>
        <v>0</v>
      </c>
      <c r="Q157" s="224">
        <v>2.0000000000000002E-05</v>
      </c>
      <c r="R157" s="224">
        <f>Q157*H157</f>
        <v>0.00012000000000000002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226</v>
      </c>
      <c r="AT157" s="226" t="s">
        <v>348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4952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4953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194</v>
      </c>
      <c r="AU158" s="243" t="s">
        <v>84</v>
      </c>
      <c r="AV158" s="13" t="s">
        <v>82</v>
      </c>
      <c r="AW158" s="13" t="s">
        <v>36</v>
      </c>
      <c r="AX158" s="13" t="s">
        <v>75</v>
      </c>
      <c r="AY158" s="243" t="s">
        <v>183</v>
      </c>
    </row>
    <row r="159" s="14" customFormat="1">
      <c r="A159" s="14"/>
      <c r="B159" s="244"/>
      <c r="C159" s="245"/>
      <c r="D159" s="235" t="s">
        <v>194</v>
      </c>
      <c r="E159" s="246" t="s">
        <v>19</v>
      </c>
      <c r="F159" s="247" t="s">
        <v>214</v>
      </c>
      <c r="G159" s="245"/>
      <c r="H159" s="248">
        <v>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194</v>
      </c>
      <c r="AU159" s="254" t="s">
        <v>84</v>
      </c>
      <c r="AV159" s="14" t="s">
        <v>84</v>
      </c>
      <c r="AW159" s="14" t="s">
        <v>36</v>
      </c>
      <c r="AX159" s="14" t="s">
        <v>82</v>
      </c>
      <c r="AY159" s="254" t="s">
        <v>183</v>
      </c>
    </row>
    <row r="160" s="2" customFormat="1" ht="16.5" customHeight="1">
      <c r="A160" s="40"/>
      <c r="B160" s="41"/>
      <c r="C160" s="270" t="s">
        <v>430</v>
      </c>
      <c r="D160" s="270" t="s">
        <v>348</v>
      </c>
      <c r="E160" s="271" t="s">
        <v>4954</v>
      </c>
      <c r="F160" s="272" t="s">
        <v>4955</v>
      </c>
      <c r="G160" s="273" t="s">
        <v>188</v>
      </c>
      <c r="H160" s="274">
        <v>2</v>
      </c>
      <c r="I160" s="275"/>
      <c r="J160" s="276">
        <f>ROUND(I160*H160,2)</f>
        <v>0</v>
      </c>
      <c r="K160" s="272" t="s">
        <v>189</v>
      </c>
      <c r="L160" s="277"/>
      <c r="M160" s="278" t="s">
        <v>19</v>
      </c>
      <c r="N160" s="279" t="s">
        <v>46</v>
      </c>
      <c r="O160" s="86"/>
      <c r="P160" s="224">
        <f>O160*H160</f>
        <v>0</v>
      </c>
      <c r="Q160" s="224">
        <v>1.0000000000000001E-05</v>
      </c>
      <c r="R160" s="224">
        <f>Q160*H160</f>
        <v>2.0000000000000002E-05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226</v>
      </c>
      <c r="AT160" s="226" t="s">
        <v>348</v>
      </c>
      <c r="AU160" s="226" t="s">
        <v>84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4956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4957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194</v>
      </c>
      <c r="AU161" s="243" t="s">
        <v>84</v>
      </c>
      <c r="AV161" s="13" t="s">
        <v>82</v>
      </c>
      <c r="AW161" s="13" t="s">
        <v>36</v>
      </c>
      <c r="AX161" s="13" t="s">
        <v>75</v>
      </c>
      <c r="AY161" s="243" t="s">
        <v>183</v>
      </c>
    </row>
    <row r="162" s="14" customFormat="1">
      <c r="A162" s="14"/>
      <c r="B162" s="244"/>
      <c r="C162" s="245"/>
      <c r="D162" s="235" t="s">
        <v>194</v>
      </c>
      <c r="E162" s="246" t="s">
        <v>19</v>
      </c>
      <c r="F162" s="247" t="s">
        <v>84</v>
      </c>
      <c r="G162" s="245"/>
      <c r="H162" s="248">
        <v>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194</v>
      </c>
      <c r="AU162" s="254" t="s">
        <v>84</v>
      </c>
      <c r="AV162" s="14" t="s">
        <v>84</v>
      </c>
      <c r="AW162" s="14" t="s">
        <v>36</v>
      </c>
      <c r="AX162" s="14" t="s">
        <v>82</v>
      </c>
      <c r="AY162" s="254" t="s">
        <v>183</v>
      </c>
    </row>
    <row r="163" s="2" customFormat="1" ht="16.5" customHeight="1">
      <c r="A163" s="40"/>
      <c r="B163" s="41"/>
      <c r="C163" s="270" t="s">
        <v>365</v>
      </c>
      <c r="D163" s="270" t="s">
        <v>348</v>
      </c>
      <c r="E163" s="271" t="s">
        <v>4958</v>
      </c>
      <c r="F163" s="272" t="s">
        <v>4959</v>
      </c>
      <c r="G163" s="273" t="s">
        <v>4281</v>
      </c>
      <c r="H163" s="274">
        <v>8</v>
      </c>
      <c r="I163" s="275"/>
      <c r="J163" s="276">
        <f>ROUND(I163*H163,2)</f>
        <v>0</v>
      </c>
      <c r="K163" s="272" t="s">
        <v>19</v>
      </c>
      <c r="L163" s="277"/>
      <c r="M163" s="278" t="s">
        <v>19</v>
      </c>
      <c r="N163" s="279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226</v>
      </c>
      <c r="AT163" s="226" t="s">
        <v>348</v>
      </c>
      <c r="AU163" s="226" t="s">
        <v>84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492</v>
      </c>
    </row>
    <row r="164" s="2" customFormat="1" ht="16.5" customHeight="1">
      <c r="A164" s="40"/>
      <c r="B164" s="41"/>
      <c r="C164" s="270" t="s">
        <v>443</v>
      </c>
      <c r="D164" s="270" t="s">
        <v>348</v>
      </c>
      <c r="E164" s="271" t="s">
        <v>4960</v>
      </c>
      <c r="F164" s="272" t="s">
        <v>4961</v>
      </c>
      <c r="G164" s="273" t="s">
        <v>438</v>
      </c>
      <c r="H164" s="274">
        <v>8</v>
      </c>
      <c r="I164" s="275"/>
      <c r="J164" s="276">
        <f>ROUND(I164*H164,2)</f>
        <v>0</v>
      </c>
      <c r="K164" s="272" t="s">
        <v>189</v>
      </c>
      <c r="L164" s="277"/>
      <c r="M164" s="278" t="s">
        <v>19</v>
      </c>
      <c r="N164" s="279" t="s">
        <v>46</v>
      </c>
      <c r="O164" s="86"/>
      <c r="P164" s="224">
        <f>O164*H164</f>
        <v>0</v>
      </c>
      <c r="Q164" s="224">
        <v>0.0018</v>
      </c>
      <c r="R164" s="224">
        <f>Q164*H164</f>
        <v>0.0144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226</v>
      </c>
      <c r="AT164" s="226" t="s">
        <v>348</v>
      </c>
      <c r="AU164" s="226" t="s">
        <v>84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4962</v>
      </c>
    </row>
    <row r="165" s="2" customFormat="1">
      <c r="A165" s="40"/>
      <c r="B165" s="41"/>
      <c r="C165" s="42"/>
      <c r="D165" s="235" t="s">
        <v>274</v>
      </c>
      <c r="E165" s="42"/>
      <c r="F165" s="255" t="s">
        <v>4963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274</v>
      </c>
      <c r="AU165" s="19" t="s">
        <v>84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4964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194</v>
      </c>
      <c r="AU166" s="243" t="s">
        <v>84</v>
      </c>
      <c r="AV166" s="13" t="s">
        <v>82</v>
      </c>
      <c r="AW166" s="13" t="s">
        <v>36</v>
      </c>
      <c r="AX166" s="13" t="s">
        <v>75</v>
      </c>
      <c r="AY166" s="243" t="s">
        <v>183</v>
      </c>
    </row>
    <row r="167" s="14" customFormat="1">
      <c r="A167" s="14"/>
      <c r="B167" s="244"/>
      <c r="C167" s="245"/>
      <c r="D167" s="235" t="s">
        <v>194</v>
      </c>
      <c r="E167" s="246" t="s">
        <v>19</v>
      </c>
      <c r="F167" s="247" t="s">
        <v>226</v>
      </c>
      <c r="G167" s="245"/>
      <c r="H167" s="248">
        <v>8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194</v>
      </c>
      <c r="AU167" s="254" t="s">
        <v>84</v>
      </c>
      <c r="AV167" s="14" t="s">
        <v>84</v>
      </c>
      <c r="AW167" s="14" t="s">
        <v>36</v>
      </c>
      <c r="AX167" s="14" t="s">
        <v>82</v>
      </c>
      <c r="AY167" s="254" t="s">
        <v>183</v>
      </c>
    </row>
    <row r="168" s="2" customFormat="1" ht="16.5" customHeight="1">
      <c r="A168" s="40"/>
      <c r="B168" s="41"/>
      <c r="C168" s="270" t="s">
        <v>370</v>
      </c>
      <c r="D168" s="270" t="s">
        <v>348</v>
      </c>
      <c r="E168" s="271" t="s">
        <v>4954</v>
      </c>
      <c r="F168" s="272" t="s">
        <v>4955</v>
      </c>
      <c r="G168" s="273" t="s">
        <v>188</v>
      </c>
      <c r="H168" s="274">
        <v>8</v>
      </c>
      <c r="I168" s="275"/>
      <c r="J168" s="276">
        <f>ROUND(I168*H168,2)</f>
        <v>0</v>
      </c>
      <c r="K168" s="272" t="s">
        <v>189</v>
      </c>
      <c r="L168" s="277"/>
      <c r="M168" s="278" t="s">
        <v>19</v>
      </c>
      <c r="N168" s="279" t="s">
        <v>46</v>
      </c>
      <c r="O168" s="86"/>
      <c r="P168" s="224">
        <f>O168*H168</f>
        <v>0</v>
      </c>
      <c r="Q168" s="224">
        <v>1.0000000000000001E-05</v>
      </c>
      <c r="R168" s="224">
        <f>Q168*H168</f>
        <v>8.0000000000000007E-05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226</v>
      </c>
      <c r="AT168" s="226" t="s">
        <v>348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4965</v>
      </c>
    </row>
    <row r="169" s="2" customFormat="1">
      <c r="A169" s="40"/>
      <c r="B169" s="41"/>
      <c r="C169" s="42"/>
      <c r="D169" s="235" t="s">
        <v>274</v>
      </c>
      <c r="E169" s="42"/>
      <c r="F169" s="255" t="s">
        <v>4966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274</v>
      </c>
      <c r="AU169" s="19" t="s">
        <v>84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4957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194</v>
      </c>
      <c r="AU170" s="243" t="s">
        <v>84</v>
      </c>
      <c r="AV170" s="13" t="s">
        <v>82</v>
      </c>
      <c r="AW170" s="13" t="s">
        <v>36</v>
      </c>
      <c r="AX170" s="13" t="s">
        <v>75</v>
      </c>
      <c r="AY170" s="243" t="s">
        <v>183</v>
      </c>
    </row>
    <row r="171" s="14" customFormat="1">
      <c r="A171" s="14"/>
      <c r="B171" s="244"/>
      <c r="C171" s="245"/>
      <c r="D171" s="235" t="s">
        <v>194</v>
      </c>
      <c r="E171" s="246" t="s">
        <v>19</v>
      </c>
      <c r="F171" s="247" t="s">
        <v>226</v>
      </c>
      <c r="G171" s="245"/>
      <c r="H171" s="248">
        <v>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194</v>
      </c>
      <c r="AU171" s="254" t="s">
        <v>84</v>
      </c>
      <c r="AV171" s="14" t="s">
        <v>84</v>
      </c>
      <c r="AW171" s="14" t="s">
        <v>36</v>
      </c>
      <c r="AX171" s="14" t="s">
        <v>82</v>
      </c>
      <c r="AY171" s="254" t="s">
        <v>183</v>
      </c>
    </row>
    <row r="172" s="2" customFormat="1" ht="16.5" customHeight="1">
      <c r="A172" s="40"/>
      <c r="B172" s="41"/>
      <c r="C172" s="270" t="s">
        <v>456</v>
      </c>
      <c r="D172" s="270" t="s">
        <v>348</v>
      </c>
      <c r="E172" s="271" t="s">
        <v>4967</v>
      </c>
      <c r="F172" s="272" t="s">
        <v>4968</v>
      </c>
      <c r="G172" s="273" t="s">
        <v>375</v>
      </c>
      <c r="H172" s="274">
        <v>249.59999999999999</v>
      </c>
      <c r="I172" s="275"/>
      <c r="J172" s="276">
        <f>ROUND(I172*H172,2)</f>
        <v>0</v>
      </c>
      <c r="K172" s="272" t="s">
        <v>189</v>
      </c>
      <c r="L172" s="277"/>
      <c r="M172" s="278" t="s">
        <v>19</v>
      </c>
      <c r="N172" s="279" t="s">
        <v>46</v>
      </c>
      <c r="O172" s="86"/>
      <c r="P172" s="224">
        <f>O172*H172</f>
        <v>0</v>
      </c>
      <c r="Q172" s="224">
        <v>0.001</v>
      </c>
      <c r="R172" s="224">
        <f>Q172*H172</f>
        <v>0.24959999999999999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226</v>
      </c>
      <c r="AT172" s="226" t="s">
        <v>348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4969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4970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194</v>
      </c>
      <c r="AU173" s="243" t="s">
        <v>84</v>
      </c>
      <c r="AV173" s="13" t="s">
        <v>82</v>
      </c>
      <c r="AW173" s="13" t="s">
        <v>36</v>
      </c>
      <c r="AX173" s="13" t="s">
        <v>75</v>
      </c>
      <c r="AY173" s="243" t="s">
        <v>183</v>
      </c>
    </row>
    <row r="174" s="14" customFormat="1">
      <c r="A174" s="14"/>
      <c r="B174" s="244"/>
      <c r="C174" s="245"/>
      <c r="D174" s="235" t="s">
        <v>194</v>
      </c>
      <c r="E174" s="246" t="s">
        <v>19</v>
      </c>
      <c r="F174" s="247" t="s">
        <v>4971</v>
      </c>
      <c r="G174" s="245"/>
      <c r="H174" s="248">
        <v>249.59999999999999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194</v>
      </c>
      <c r="AU174" s="254" t="s">
        <v>84</v>
      </c>
      <c r="AV174" s="14" t="s">
        <v>84</v>
      </c>
      <c r="AW174" s="14" t="s">
        <v>36</v>
      </c>
      <c r="AX174" s="14" t="s">
        <v>82</v>
      </c>
      <c r="AY174" s="254" t="s">
        <v>183</v>
      </c>
    </row>
    <row r="175" s="2" customFormat="1" ht="16.5" customHeight="1">
      <c r="A175" s="40"/>
      <c r="B175" s="41"/>
      <c r="C175" s="270" t="s">
        <v>376</v>
      </c>
      <c r="D175" s="270" t="s">
        <v>348</v>
      </c>
      <c r="E175" s="271" t="s">
        <v>4972</v>
      </c>
      <c r="F175" s="272" t="s">
        <v>4973</v>
      </c>
      <c r="G175" s="273" t="s">
        <v>4281</v>
      </c>
      <c r="H175" s="274">
        <v>8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46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226</v>
      </c>
      <c r="AT175" s="226" t="s">
        <v>348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190</v>
      </c>
      <c r="BM175" s="226" t="s">
        <v>511</v>
      </c>
    </row>
    <row r="176" s="2" customFormat="1" ht="16.5" customHeight="1">
      <c r="A176" s="40"/>
      <c r="B176" s="41"/>
      <c r="C176" s="270" t="s">
        <v>468</v>
      </c>
      <c r="D176" s="270" t="s">
        <v>348</v>
      </c>
      <c r="E176" s="271" t="s">
        <v>4974</v>
      </c>
      <c r="F176" s="272" t="s">
        <v>4975</v>
      </c>
      <c r="G176" s="273" t="s">
        <v>4281</v>
      </c>
      <c r="H176" s="274">
        <v>20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46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226</v>
      </c>
      <c r="AT176" s="226" t="s">
        <v>348</v>
      </c>
      <c r="AU176" s="226" t="s">
        <v>84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190</v>
      </c>
      <c r="BM176" s="226" t="s">
        <v>516</v>
      </c>
    </row>
    <row r="177" s="2" customFormat="1" ht="16.5" customHeight="1">
      <c r="A177" s="40"/>
      <c r="B177" s="41"/>
      <c r="C177" s="270" t="s">
        <v>381</v>
      </c>
      <c r="D177" s="270" t="s">
        <v>348</v>
      </c>
      <c r="E177" s="271" t="s">
        <v>4976</v>
      </c>
      <c r="F177" s="272" t="s">
        <v>4977</v>
      </c>
      <c r="G177" s="273" t="s">
        <v>4281</v>
      </c>
      <c r="H177" s="274">
        <v>11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46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226</v>
      </c>
      <c r="AT177" s="226" t="s">
        <v>348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190</v>
      </c>
      <c r="BM177" s="226" t="s">
        <v>522</v>
      </c>
    </row>
    <row r="178" s="2" customFormat="1" ht="16.5" customHeight="1">
      <c r="A178" s="40"/>
      <c r="B178" s="41"/>
      <c r="C178" s="270" t="s">
        <v>478</v>
      </c>
      <c r="D178" s="270" t="s">
        <v>348</v>
      </c>
      <c r="E178" s="271" t="s">
        <v>4978</v>
      </c>
      <c r="F178" s="272" t="s">
        <v>4979</v>
      </c>
      <c r="G178" s="273" t="s">
        <v>375</v>
      </c>
      <c r="H178" s="274">
        <v>28.350000000000001</v>
      </c>
      <c r="I178" s="275"/>
      <c r="J178" s="276">
        <f>ROUND(I178*H178,2)</f>
        <v>0</v>
      </c>
      <c r="K178" s="272" t="s">
        <v>189</v>
      </c>
      <c r="L178" s="277"/>
      <c r="M178" s="278" t="s">
        <v>19</v>
      </c>
      <c r="N178" s="279" t="s">
        <v>46</v>
      </c>
      <c r="O178" s="86"/>
      <c r="P178" s="224">
        <f>O178*H178</f>
        <v>0</v>
      </c>
      <c r="Q178" s="224">
        <v>0.001</v>
      </c>
      <c r="R178" s="224">
        <f>Q178*H178</f>
        <v>0.028350000000000004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226</v>
      </c>
      <c r="AT178" s="226" t="s">
        <v>348</v>
      </c>
      <c r="AU178" s="226" t="s">
        <v>84</v>
      </c>
      <c r="AY178" s="19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190</v>
      </c>
      <c r="BM178" s="226" t="s">
        <v>4980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4981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194</v>
      </c>
      <c r="AU179" s="243" t="s">
        <v>84</v>
      </c>
      <c r="AV179" s="13" t="s">
        <v>82</v>
      </c>
      <c r="AW179" s="13" t="s">
        <v>36</v>
      </c>
      <c r="AX179" s="13" t="s">
        <v>75</v>
      </c>
      <c r="AY179" s="243" t="s">
        <v>183</v>
      </c>
    </row>
    <row r="180" s="14" customFormat="1">
      <c r="A180" s="14"/>
      <c r="B180" s="244"/>
      <c r="C180" s="245"/>
      <c r="D180" s="235" t="s">
        <v>194</v>
      </c>
      <c r="E180" s="246" t="s">
        <v>19</v>
      </c>
      <c r="F180" s="247" t="s">
        <v>4982</v>
      </c>
      <c r="G180" s="245"/>
      <c r="H180" s="248">
        <v>28.350000000000001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194</v>
      </c>
      <c r="AU180" s="254" t="s">
        <v>84</v>
      </c>
      <c r="AV180" s="14" t="s">
        <v>84</v>
      </c>
      <c r="AW180" s="14" t="s">
        <v>36</v>
      </c>
      <c r="AX180" s="14" t="s">
        <v>82</v>
      </c>
      <c r="AY180" s="254" t="s">
        <v>183</v>
      </c>
    </row>
    <row r="181" s="2" customFormat="1" ht="16.5" customHeight="1">
      <c r="A181" s="40"/>
      <c r="B181" s="41"/>
      <c r="C181" s="270" t="s">
        <v>387</v>
      </c>
      <c r="D181" s="270" t="s">
        <v>348</v>
      </c>
      <c r="E181" s="271" t="s">
        <v>4983</v>
      </c>
      <c r="F181" s="272" t="s">
        <v>4984</v>
      </c>
      <c r="G181" s="273" t="s">
        <v>188</v>
      </c>
      <c r="H181" s="274">
        <v>8</v>
      </c>
      <c r="I181" s="275"/>
      <c r="J181" s="276">
        <f>ROUND(I181*H181,2)</f>
        <v>0</v>
      </c>
      <c r="K181" s="272" t="s">
        <v>189</v>
      </c>
      <c r="L181" s="277"/>
      <c r="M181" s="278" t="s">
        <v>19</v>
      </c>
      <c r="N181" s="279" t="s">
        <v>46</v>
      </c>
      <c r="O181" s="86"/>
      <c r="P181" s="224">
        <f>O181*H181</f>
        <v>0</v>
      </c>
      <c r="Q181" s="224">
        <v>0.0028</v>
      </c>
      <c r="R181" s="224">
        <f>Q181*H181</f>
        <v>0.0224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226</v>
      </c>
      <c r="AT181" s="226" t="s">
        <v>348</v>
      </c>
      <c r="AU181" s="226" t="s">
        <v>84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4985</v>
      </c>
    </row>
    <row r="182" s="2" customFormat="1">
      <c r="A182" s="40"/>
      <c r="B182" s="41"/>
      <c r="C182" s="42"/>
      <c r="D182" s="235" t="s">
        <v>274</v>
      </c>
      <c r="E182" s="42"/>
      <c r="F182" s="255" t="s">
        <v>4986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274</v>
      </c>
      <c r="AU182" s="19" t="s">
        <v>84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4987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194</v>
      </c>
      <c r="AU183" s="243" t="s">
        <v>84</v>
      </c>
      <c r="AV183" s="13" t="s">
        <v>82</v>
      </c>
      <c r="AW183" s="13" t="s">
        <v>36</v>
      </c>
      <c r="AX183" s="13" t="s">
        <v>75</v>
      </c>
      <c r="AY183" s="243" t="s">
        <v>183</v>
      </c>
    </row>
    <row r="184" s="14" customFormat="1">
      <c r="A184" s="14"/>
      <c r="B184" s="244"/>
      <c r="C184" s="245"/>
      <c r="D184" s="235" t="s">
        <v>194</v>
      </c>
      <c r="E184" s="246" t="s">
        <v>19</v>
      </c>
      <c r="F184" s="247" t="s">
        <v>226</v>
      </c>
      <c r="G184" s="245"/>
      <c r="H184" s="248">
        <v>8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194</v>
      </c>
      <c r="AU184" s="254" t="s">
        <v>84</v>
      </c>
      <c r="AV184" s="14" t="s">
        <v>84</v>
      </c>
      <c r="AW184" s="14" t="s">
        <v>36</v>
      </c>
      <c r="AX184" s="14" t="s">
        <v>82</v>
      </c>
      <c r="AY184" s="254" t="s">
        <v>183</v>
      </c>
    </row>
    <row r="185" s="2" customFormat="1" ht="16.5" customHeight="1">
      <c r="A185" s="40"/>
      <c r="B185" s="41"/>
      <c r="C185" s="270" t="s">
        <v>489</v>
      </c>
      <c r="D185" s="270" t="s">
        <v>348</v>
      </c>
      <c r="E185" s="271" t="s">
        <v>4988</v>
      </c>
      <c r="F185" s="272" t="s">
        <v>4989</v>
      </c>
      <c r="G185" s="273" t="s">
        <v>4281</v>
      </c>
      <c r="H185" s="274">
        <v>8</v>
      </c>
      <c r="I185" s="275"/>
      <c r="J185" s="276">
        <f>ROUND(I185*H185,2)</f>
        <v>0</v>
      </c>
      <c r="K185" s="272" t="s">
        <v>19</v>
      </c>
      <c r="L185" s="277"/>
      <c r="M185" s="278" t="s">
        <v>19</v>
      </c>
      <c r="N185" s="279" t="s">
        <v>46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226</v>
      </c>
      <c r="AT185" s="226" t="s">
        <v>348</v>
      </c>
      <c r="AU185" s="226" t="s">
        <v>84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190</v>
      </c>
      <c r="BM185" s="226" t="s">
        <v>536</v>
      </c>
    </row>
    <row r="186" s="2" customFormat="1" ht="16.5" customHeight="1">
      <c r="A186" s="40"/>
      <c r="B186" s="41"/>
      <c r="C186" s="270" t="s">
        <v>391</v>
      </c>
      <c r="D186" s="270" t="s">
        <v>348</v>
      </c>
      <c r="E186" s="271" t="s">
        <v>4990</v>
      </c>
      <c r="F186" s="272" t="s">
        <v>4991</v>
      </c>
      <c r="G186" s="273" t="s">
        <v>4281</v>
      </c>
      <c r="H186" s="274">
        <v>8</v>
      </c>
      <c r="I186" s="275"/>
      <c r="J186" s="276">
        <f>ROUND(I186*H186,2)</f>
        <v>0</v>
      </c>
      <c r="K186" s="272" t="s">
        <v>19</v>
      </c>
      <c r="L186" s="277"/>
      <c r="M186" s="278" t="s">
        <v>19</v>
      </c>
      <c r="N186" s="279" t="s">
        <v>46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226</v>
      </c>
      <c r="AT186" s="226" t="s">
        <v>348</v>
      </c>
      <c r="AU186" s="226" t="s">
        <v>84</v>
      </c>
      <c r="AY186" s="19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190</v>
      </c>
      <c r="BM186" s="226" t="s">
        <v>541</v>
      </c>
    </row>
    <row r="187" s="2" customFormat="1" ht="16.5" customHeight="1">
      <c r="A187" s="40"/>
      <c r="B187" s="41"/>
      <c r="C187" s="270" t="s">
        <v>498</v>
      </c>
      <c r="D187" s="270" t="s">
        <v>348</v>
      </c>
      <c r="E187" s="271" t="s">
        <v>4992</v>
      </c>
      <c r="F187" s="272" t="s">
        <v>4993</v>
      </c>
      <c r="G187" s="273" t="s">
        <v>4281</v>
      </c>
      <c r="H187" s="274">
        <v>8</v>
      </c>
      <c r="I187" s="275"/>
      <c r="J187" s="276">
        <f>ROUND(I187*H187,2)</f>
        <v>0</v>
      </c>
      <c r="K187" s="272" t="s">
        <v>19</v>
      </c>
      <c r="L187" s="277"/>
      <c r="M187" s="278" t="s">
        <v>19</v>
      </c>
      <c r="N187" s="279" t="s">
        <v>46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226</v>
      </c>
      <c r="AT187" s="226" t="s">
        <v>348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544</v>
      </c>
    </row>
    <row r="188" s="2" customFormat="1" ht="16.5" customHeight="1">
      <c r="A188" s="40"/>
      <c r="B188" s="41"/>
      <c r="C188" s="270" t="s">
        <v>439</v>
      </c>
      <c r="D188" s="270" t="s">
        <v>348</v>
      </c>
      <c r="E188" s="271" t="s">
        <v>4994</v>
      </c>
      <c r="F188" s="272" t="s">
        <v>4987</v>
      </c>
      <c r="G188" s="273" t="s">
        <v>4281</v>
      </c>
      <c r="H188" s="274">
        <v>1</v>
      </c>
      <c r="I188" s="275"/>
      <c r="J188" s="276">
        <f>ROUND(I188*H188,2)</f>
        <v>0</v>
      </c>
      <c r="K188" s="272" t="s">
        <v>19</v>
      </c>
      <c r="L188" s="277"/>
      <c r="M188" s="278" t="s">
        <v>19</v>
      </c>
      <c r="N188" s="279" t="s">
        <v>46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226</v>
      </c>
      <c r="AT188" s="226" t="s">
        <v>348</v>
      </c>
      <c r="AU188" s="226" t="s">
        <v>84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190</v>
      </c>
      <c r="BM188" s="226" t="s">
        <v>549</v>
      </c>
    </row>
    <row r="189" s="2" customFormat="1" ht="16.5" customHeight="1">
      <c r="A189" s="40"/>
      <c r="B189" s="41"/>
      <c r="C189" s="270" t="s">
        <v>508</v>
      </c>
      <c r="D189" s="270" t="s">
        <v>348</v>
      </c>
      <c r="E189" s="271" t="s">
        <v>4988</v>
      </c>
      <c r="F189" s="272" t="s">
        <v>4989</v>
      </c>
      <c r="G189" s="273" t="s">
        <v>4281</v>
      </c>
      <c r="H189" s="274">
        <v>1</v>
      </c>
      <c r="I189" s="275"/>
      <c r="J189" s="276">
        <f>ROUND(I189*H189,2)</f>
        <v>0</v>
      </c>
      <c r="K189" s="272" t="s">
        <v>19</v>
      </c>
      <c r="L189" s="277"/>
      <c r="M189" s="278" t="s">
        <v>19</v>
      </c>
      <c r="N189" s="279" t="s">
        <v>46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226</v>
      </c>
      <c r="AT189" s="226" t="s">
        <v>348</v>
      </c>
      <c r="AU189" s="226" t="s">
        <v>84</v>
      </c>
      <c r="AY189" s="19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190</v>
      </c>
      <c r="BM189" s="226" t="s">
        <v>552</v>
      </c>
    </row>
    <row r="190" s="2" customFormat="1" ht="16.5" customHeight="1">
      <c r="A190" s="40"/>
      <c r="B190" s="41"/>
      <c r="C190" s="270" t="s">
        <v>446</v>
      </c>
      <c r="D190" s="270" t="s">
        <v>348</v>
      </c>
      <c r="E190" s="271" t="s">
        <v>4990</v>
      </c>
      <c r="F190" s="272" t="s">
        <v>4991</v>
      </c>
      <c r="G190" s="273" t="s">
        <v>4281</v>
      </c>
      <c r="H190" s="274">
        <v>1</v>
      </c>
      <c r="I190" s="275"/>
      <c r="J190" s="276">
        <f>ROUND(I190*H190,2)</f>
        <v>0</v>
      </c>
      <c r="K190" s="272" t="s">
        <v>19</v>
      </c>
      <c r="L190" s="277"/>
      <c r="M190" s="278" t="s">
        <v>19</v>
      </c>
      <c r="N190" s="279" t="s">
        <v>46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226</v>
      </c>
      <c r="AT190" s="226" t="s">
        <v>348</v>
      </c>
      <c r="AU190" s="226" t="s">
        <v>84</v>
      </c>
      <c r="AY190" s="19" t="s">
        <v>183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190</v>
      </c>
      <c r="BM190" s="226" t="s">
        <v>557</v>
      </c>
    </row>
    <row r="191" s="2" customFormat="1" ht="16.5" customHeight="1">
      <c r="A191" s="40"/>
      <c r="B191" s="41"/>
      <c r="C191" s="270" t="s">
        <v>519</v>
      </c>
      <c r="D191" s="270" t="s">
        <v>348</v>
      </c>
      <c r="E191" s="271" t="s">
        <v>4992</v>
      </c>
      <c r="F191" s="272" t="s">
        <v>4993</v>
      </c>
      <c r="G191" s="273" t="s">
        <v>4281</v>
      </c>
      <c r="H191" s="274">
        <v>1</v>
      </c>
      <c r="I191" s="275"/>
      <c r="J191" s="276">
        <f>ROUND(I191*H191,2)</f>
        <v>0</v>
      </c>
      <c r="K191" s="272" t="s">
        <v>19</v>
      </c>
      <c r="L191" s="277"/>
      <c r="M191" s="278" t="s">
        <v>19</v>
      </c>
      <c r="N191" s="279" t="s">
        <v>46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226</v>
      </c>
      <c r="AT191" s="226" t="s">
        <v>348</v>
      </c>
      <c r="AU191" s="226" t="s">
        <v>84</v>
      </c>
      <c r="AY191" s="19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82</v>
      </c>
      <c r="BK191" s="227">
        <f>ROUND(I191*H191,2)</f>
        <v>0</v>
      </c>
      <c r="BL191" s="19" t="s">
        <v>190</v>
      </c>
      <c r="BM191" s="226" t="s">
        <v>561</v>
      </c>
    </row>
    <row r="192" s="2" customFormat="1" ht="16.5" customHeight="1">
      <c r="A192" s="40"/>
      <c r="B192" s="41"/>
      <c r="C192" s="270" t="s">
        <v>452</v>
      </c>
      <c r="D192" s="270" t="s">
        <v>348</v>
      </c>
      <c r="E192" s="271" t="s">
        <v>4995</v>
      </c>
      <c r="F192" s="272" t="s">
        <v>4996</v>
      </c>
      <c r="G192" s="273" t="s">
        <v>4281</v>
      </c>
      <c r="H192" s="274">
        <v>2</v>
      </c>
      <c r="I192" s="275"/>
      <c r="J192" s="276">
        <f>ROUND(I192*H192,2)</f>
        <v>0</v>
      </c>
      <c r="K192" s="272" t="s">
        <v>19</v>
      </c>
      <c r="L192" s="277"/>
      <c r="M192" s="278" t="s">
        <v>19</v>
      </c>
      <c r="N192" s="279" t="s">
        <v>46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226</v>
      </c>
      <c r="AT192" s="226" t="s">
        <v>348</v>
      </c>
      <c r="AU192" s="226" t="s">
        <v>84</v>
      </c>
      <c r="AY192" s="19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190</v>
      </c>
      <c r="BM192" s="226" t="s">
        <v>566</v>
      </c>
    </row>
    <row r="193" s="2" customFormat="1" ht="16.5" customHeight="1">
      <c r="A193" s="40"/>
      <c r="B193" s="41"/>
      <c r="C193" s="270" t="s">
        <v>530</v>
      </c>
      <c r="D193" s="270" t="s">
        <v>348</v>
      </c>
      <c r="E193" s="271" t="s">
        <v>4988</v>
      </c>
      <c r="F193" s="272" t="s">
        <v>4989</v>
      </c>
      <c r="G193" s="273" t="s">
        <v>4281</v>
      </c>
      <c r="H193" s="274">
        <v>2</v>
      </c>
      <c r="I193" s="275"/>
      <c r="J193" s="276">
        <f>ROUND(I193*H193,2)</f>
        <v>0</v>
      </c>
      <c r="K193" s="272" t="s">
        <v>19</v>
      </c>
      <c r="L193" s="277"/>
      <c r="M193" s="278" t="s">
        <v>19</v>
      </c>
      <c r="N193" s="279" t="s">
        <v>46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226</v>
      </c>
      <c r="AT193" s="226" t="s">
        <v>348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190</v>
      </c>
      <c r="BM193" s="226" t="s">
        <v>569</v>
      </c>
    </row>
    <row r="194" s="2" customFormat="1" ht="16.5" customHeight="1">
      <c r="A194" s="40"/>
      <c r="B194" s="41"/>
      <c r="C194" s="270" t="s">
        <v>459</v>
      </c>
      <c r="D194" s="270" t="s">
        <v>348</v>
      </c>
      <c r="E194" s="271" t="s">
        <v>4990</v>
      </c>
      <c r="F194" s="272" t="s">
        <v>4991</v>
      </c>
      <c r="G194" s="273" t="s">
        <v>4281</v>
      </c>
      <c r="H194" s="274">
        <v>2</v>
      </c>
      <c r="I194" s="275"/>
      <c r="J194" s="276">
        <f>ROUND(I194*H194,2)</f>
        <v>0</v>
      </c>
      <c r="K194" s="272" t="s">
        <v>19</v>
      </c>
      <c r="L194" s="277"/>
      <c r="M194" s="278" t="s">
        <v>19</v>
      </c>
      <c r="N194" s="279" t="s">
        <v>46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226</v>
      </c>
      <c r="AT194" s="226" t="s">
        <v>348</v>
      </c>
      <c r="AU194" s="226" t="s">
        <v>84</v>
      </c>
      <c r="AY194" s="19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190</v>
      </c>
      <c r="BM194" s="226" t="s">
        <v>573</v>
      </c>
    </row>
    <row r="195" s="2" customFormat="1" ht="16.5" customHeight="1">
      <c r="A195" s="40"/>
      <c r="B195" s="41"/>
      <c r="C195" s="270" t="s">
        <v>538</v>
      </c>
      <c r="D195" s="270" t="s">
        <v>348</v>
      </c>
      <c r="E195" s="271" t="s">
        <v>4992</v>
      </c>
      <c r="F195" s="272" t="s">
        <v>4993</v>
      </c>
      <c r="G195" s="273" t="s">
        <v>4281</v>
      </c>
      <c r="H195" s="274">
        <v>2</v>
      </c>
      <c r="I195" s="275"/>
      <c r="J195" s="276">
        <f>ROUND(I195*H195,2)</f>
        <v>0</v>
      </c>
      <c r="K195" s="272" t="s">
        <v>19</v>
      </c>
      <c r="L195" s="277"/>
      <c r="M195" s="278" t="s">
        <v>19</v>
      </c>
      <c r="N195" s="279" t="s">
        <v>46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226</v>
      </c>
      <c r="AT195" s="226" t="s">
        <v>348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579</v>
      </c>
    </row>
    <row r="196" s="2" customFormat="1" ht="16.5" customHeight="1">
      <c r="A196" s="40"/>
      <c r="B196" s="41"/>
      <c r="C196" s="270" t="s">
        <v>464</v>
      </c>
      <c r="D196" s="270" t="s">
        <v>348</v>
      </c>
      <c r="E196" s="271" t="s">
        <v>4997</v>
      </c>
      <c r="F196" s="272" t="s">
        <v>4998</v>
      </c>
      <c r="G196" s="273" t="s">
        <v>4281</v>
      </c>
      <c r="H196" s="274">
        <v>10</v>
      </c>
      <c r="I196" s="275"/>
      <c r="J196" s="276">
        <f>ROUND(I196*H196,2)</f>
        <v>0</v>
      </c>
      <c r="K196" s="272" t="s">
        <v>19</v>
      </c>
      <c r="L196" s="277"/>
      <c r="M196" s="278" t="s">
        <v>19</v>
      </c>
      <c r="N196" s="279" t="s">
        <v>46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226</v>
      </c>
      <c r="AT196" s="226" t="s">
        <v>348</v>
      </c>
      <c r="AU196" s="226" t="s">
        <v>84</v>
      </c>
      <c r="AY196" s="19" t="s">
        <v>183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82</v>
      </c>
      <c r="BK196" s="227">
        <f>ROUND(I196*H196,2)</f>
        <v>0</v>
      </c>
      <c r="BL196" s="19" t="s">
        <v>190</v>
      </c>
      <c r="BM196" s="226" t="s">
        <v>585</v>
      </c>
    </row>
    <row r="197" s="2" customFormat="1" ht="16.5" customHeight="1">
      <c r="A197" s="40"/>
      <c r="B197" s="41"/>
      <c r="C197" s="270" t="s">
        <v>546</v>
      </c>
      <c r="D197" s="270" t="s">
        <v>348</v>
      </c>
      <c r="E197" s="271" t="s">
        <v>4999</v>
      </c>
      <c r="F197" s="272" t="s">
        <v>5000</v>
      </c>
      <c r="G197" s="273" t="s">
        <v>4281</v>
      </c>
      <c r="H197" s="274">
        <v>15</v>
      </c>
      <c r="I197" s="275"/>
      <c r="J197" s="276">
        <f>ROUND(I197*H197,2)</f>
        <v>0</v>
      </c>
      <c r="K197" s="272" t="s">
        <v>19</v>
      </c>
      <c r="L197" s="277"/>
      <c r="M197" s="278" t="s">
        <v>19</v>
      </c>
      <c r="N197" s="279" t="s">
        <v>46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226</v>
      </c>
      <c r="AT197" s="226" t="s">
        <v>348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590</v>
      </c>
    </row>
    <row r="198" s="2" customFormat="1" ht="16.5" customHeight="1">
      <c r="A198" s="40"/>
      <c r="B198" s="41"/>
      <c r="C198" s="270" t="s">
        <v>471</v>
      </c>
      <c r="D198" s="270" t="s">
        <v>348</v>
      </c>
      <c r="E198" s="271" t="s">
        <v>5001</v>
      </c>
      <c r="F198" s="272" t="s">
        <v>5002</v>
      </c>
      <c r="G198" s="273" t="s">
        <v>4281</v>
      </c>
      <c r="H198" s="274">
        <v>8</v>
      </c>
      <c r="I198" s="275"/>
      <c r="J198" s="276">
        <f>ROUND(I198*H198,2)</f>
        <v>0</v>
      </c>
      <c r="K198" s="272" t="s">
        <v>19</v>
      </c>
      <c r="L198" s="277"/>
      <c r="M198" s="278" t="s">
        <v>19</v>
      </c>
      <c r="N198" s="279" t="s">
        <v>46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226</v>
      </c>
      <c r="AT198" s="226" t="s">
        <v>348</v>
      </c>
      <c r="AU198" s="226" t="s">
        <v>84</v>
      </c>
      <c r="AY198" s="19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82</v>
      </c>
      <c r="BK198" s="227">
        <f>ROUND(I198*H198,2)</f>
        <v>0</v>
      </c>
      <c r="BL198" s="19" t="s">
        <v>190</v>
      </c>
      <c r="BM198" s="226" t="s">
        <v>595</v>
      </c>
    </row>
    <row r="199" s="2" customFormat="1" ht="16.5" customHeight="1">
      <c r="A199" s="40"/>
      <c r="B199" s="41"/>
      <c r="C199" s="270" t="s">
        <v>554</v>
      </c>
      <c r="D199" s="270" t="s">
        <v>348</v>
      </c>
      <c r="E199" s="271" t="s">
        <v>5003</v>
      </c>
      <c r="F199" s="272" t="s">
        <v>5004</v>
      </c>
      <c r="G199" s="273" t="s">
        <v>4281</v>
      </c>
      <c r="H199" s="274">
        <v>5</v>
      </c>
      <c r="I199" s="275"/>
      <c r="J199" s="276">
        <f>ROUND(I199*H199,2)</f>
        <v>0</v>
      </c>
      <c r="K199" s="272" t="s">
        <v>19</v>
      </c>
      <c r="L199" s="277"/>
      <c r="M199" s="278" t="s">
        <v>19</v>
      </c>
      <c r="N199" s="279" t="s">
        <v>46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226</v>
      </c>
      <c r="AT199" s="226" t="s">
        <v>348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600</v>
      </c>
    </row>
    <row r="200" s="2" customFormat="1" ht="16.5" customHeight="1">
      <c r="A200" s="40"/>
      <c r="B200" s="41"/>
      <c r="C200" s="270" t="s">
        <v>476</v>
      </c>
      <c r="D200" s="270" t="s">
        <v>348</v>
      </c>
      <c r="E200" s="271" t="s">
        <v>5005</v>
      </c>
      <c r="F200" s="272" t="s">
        <v>5006</v>
      </c>
      <c r="G200" s="273" t="s">
        <v>4281</v>
      </c>
      <c r="H200" s="274">
        <v>16</v>
      </c>
      <c r="I200" s="275"/>
      <c r="J200" s="276">
        <f>ROUND(I200*H200,2)</f>
        <v>0</v>
      </c>
      <c r="K200" s="272" t="s">
        <v>19</v>
      </c>
      <c r="L200" s="277"/>
      <c r="M200" s="278" t="s">
        <v>19</v>
      </c>
      <c r="N200" s="279" t="s">
        <v>46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226</v>
      </c>
      <c r="AT200" s="226" t="s">
        <v>348</v>
      </c>
      <c r="AU200" s="226" t="s">
        <v>84</v>
      </c>
      <c r="AY200" s="19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190</v>
      </c>
      <c r="BM200" s="226" t="s">
        <v>606</v>
      </c>
    </row>
    <row r="201" s="2" customFormat="1" ht="16.5" customHeight="1">
      <c r="A201" s="40"/>
      <c r="B201" s="41"/>
      <c r="C201" s="270" t="s">
        <v>563</v>
      </c>
      <c r="D201" s="270" t="s">
        <v>348</v>
      </c>
      <c r="E201" s="271" t="s">
        <v>5007</v>
      </c>
      <c r="F201" s="272" t="s">
        <v>5008</v>
      </c>
      <c r="G201" s="273" t="s">
        <v>4281</v>
      </c>
      <c r="H201" s="274">
        <v>15</v>
      </c>
      <c r="I201" s="275"/>
      <c r="J201" s="276">
        <f>ROUND(I201*H201,2)</f>
        <v>0</v>
      </c>
      <c r="K201" s="272" t="s">
        <v>19</v>
      </c>
      <c r="L201" s="277"/>
      <c r="M201" s="278" t="s">
        <v>19</v>
      </c>
      <c r="N201" s="279" t="s">
        <v>46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226</v>
      </c>
      <c r="AT201" s="226" t="s">
        <v>348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611</v>
      </c>
    </row>
    <row r="202" s="2" customFormat="1" ht="16.5" customHeight="1">
      <c r="A202" s="40"/>
      <c r="B202" s="41"/>
      <c r="C202" s="270" t="s">
        <v>481</v>
      </c>
      <c r="D202" s="270" t="s">
        <v>348</v>
      </c>
      <c r="E202" s="271" t="s">
        <v>5009</v>
      </c>
      <c r="F202" s="272" t="s">
        <v>5010</v>
      </c>
      <c r="G202" s="273" t="s">
        <v>4281</v>
      </c>
      <c r="H202" s="274">
        <v>25</v>
      </c>
      <c r="I202" s="275"/>
      <c r="J202" s="276">
        <f>ROUND(I202*H202,2)</f>
        <v>0</v>
      </c>
      <c r="K202" s="272" t="s">
        <v>19</v>
      </c>
      <c r="L202" s="277"/>
      <c r="M202" s="278" t="s">
        <v>19</v>
      </c>
      <c r="N202" s="279" t="s">
        <v>46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226</v>
      </c>
      <c r="AT202" s="226" t="s">
        <v>348</v>
      </c>
      <c r="AU202" s="226" t="s">
        <v>84</v>
      </c>
      <c r="AY202" s="19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190</v>
      </c>
      <c r="BM202" s="226" t="s">
        <v>617</v>
      </c>
    </row>
    <row r="203" s="2" customFormat="1" ht="16.5" customHeight="1">
      <c r="A203" s="40"/>
      <c r="B203" s="41"/>
      <c r="C203" s="270" t="s">
        <v>570</v>
      </c>
      <c r="D203" s="270" t="s">
        <v>348</v>
      </c>
      <c r="E203" s="271" t="s">
        <v>5011</v>
      </c>
      <c r="F203" s="272" t="s">
        <v>5012</v>
      </c>
      <c r="G203" s="273" t="s">
        <v>4281</v>
      </c>
      <c r="H203" s="274">
        <v>20</v>
      </c>
      <c r="I203" s="275"/>
      <c r="J203" s="276">
        <f>ROUND(I203*H203,2)</f>
        <v>0</v>
      </c>
      <c r="K203" s="272" t="s">
        <v>19</v>
      </c>
      <c r="L203" s="277"/>
      <c r="M203" s="278" t="s">
        <v>19</v>
      </c>
      <c r="N203" s="279" t="s">
        <v>46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226</v>
      </c>
      <c r="AT203" s="226" t="s">
        <v>348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190</v>
      </c>
      <c r="BM203" s="226" t="s">
        <v>621</v>
      </c>
    </row>
    <row r="204" s="2" customFormat="1" ht="16.5" customHeight="1">
      <c r="A204" s="40"/>
      <c r="B204" s="41"/>
      <c r="C204" s="270" t="s">
        <v>486</v>
      </c>
      <c r="D204" s="270" t="s">
        <v>348</v>
      </c>
      <c r="E204" s="271" t="s">
        <v>5013</v>
      </c>
      <c r="F204" s="272" t="s">
        <v>5014</v>
      </c>
      <c r="G204" s="273" t="s">
        <v>4281</v>
      </c>
      <c r="H204" s="274">
        <v>100</v>
      </c>
      <c r="I204" s="275"/>
      <c r="J204" s="276">
        <f>ROUND(I204*H204,2)</f>
        <v>0</v>
      </c>
      <c r="K204" s="272" t="s">
        <v>19</v>
      </c>
      <c r="L204" s="277"/>
      <c r="M204" s="278" t="s">
        <v>19</v>
      </c>
      <c r="N204" s="279" t="s">
        <v>46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226</v>
      </c>
      <c r="AT204" s="226" t="s">
        <v>348</v>
      </c>
      <c r="AU204" s="226" t="s">
        <v>84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628</v>
      </c>
    </row>
    <row r="205" s="2" customFormat="1" ht="16.5" customHeight="1">
      <c r="A205" s="40"/>
      <c r="B205" s="41"/>
      <c r="C205" s="270" t="s">
        <v>582</v>
      </c>
      <c r="D205" s="270" t="s">
        <v>348</v>
      </c>
      <c r="E205" s="271" t="s">
        <v>5015</v>
      </c>
      <c r="F205" s="272" t="s">
        <v>5016</v>
      </c>
      <c r="G205" s="273" t="s">
        <v>438</v>
      </c>
      <c r="H205" s="274">
        <v>30</v>
      </c>
      <c r="I205" s="275"/>
      <c r="J205" s="276">
        <f>ROUND(I205*H205,2)</f>
        <v>0</v>
      </c>
      <c r="K205" s="272" t="s">
        <v>19</v>
      </c>
      <c r="L205" s="277"/>
      <c r="M205" s="278" t="s">
        <v>19</v>
      </c>
      <c r="N205" s="279" t="s">
        <v>46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226</v>
      </c>
      <c r="AT205" s="226" t="s">
        <v>348</v>
      </c>
      <c r="AU205" s="226" t="s">
        <v>84</v>
      </c>
      <c r="AY205" s="19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190</v>
      </c>
      <c r="BM205" s="226" t="s">
        <v>632</v>
      </c>
    </row>
    <row r="206" s="2" customFormat="1" ht="16.5" customHeight="1">
      <c r="A206" s="40"/>
      <c r="B206" s="41"/>
      <c r="C206" s="270" t="s">
        <v>492</v>
      </c>
      <c r="D206" s="270" t="s">
        <v>348</v>
      </c>
      <c r="E206" s="271" t="s">
        <v>5017</v>
      </c>
      <c r="F206" s="272" t="s">
        <v>5018</v>
      </c>
      <c r="G206" s="273" t="s">
        <v>438</v>
      </c>
      <c r="H206" s="274">
        <v>50</v>
      </c>
      <c r="I206" s="275"/>
      <c r="J206" s="276">
        <f>ROUND(I206*H206,2)</f>
        <v>0</v>
      </c>
      <c r="K206" s="272" t="s">
        <v>19</v>
      </c>
      <c r="L206" s="277"/>
      <c r="M206" s="278" t="s">
        <v>19</v>
      </c>
      <c r="N206" s="279" t="s">
        <v>46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226</v>
      </c>
      <c r="AT206" s="226" t="s">
        <v>348</v>
      </c>
      <c r="AU206" s="226" t="s">
        <v>84</v>
      </c>
      <c r="AY206" s="19" t="s">
        <v>183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190</v>
      </c>
      <c r="BM206" s="226" t="s">
        <v>637</v>
      </c>
    </row>
    <row r="207" s="2" customFormat="1" ht="16.5" customHeight="1">
      <c r="A207" s="40"/>
      <c r="B207" s="41"/>
      <c r="C207" s="270" t="s">
        <v>592</v>
      </c>
      <c r="D207" s="270" t="s">
        <v>348</v>
      </c>
      <c r="E207" s="271" t="s">
        <v>5019</v>
      </c>
      <c r="F207" s="272" t="s">
        <v>5020</v>
      </c>
      <c r="G207" s="273" t="s">
        <v>438</v>
      </c>
      <c r="H207" s="274">
        <v>200</v>
      </c>
      <c r="I207" s="275"/>
      <c r="J207" s="276">
        <f>ROUND(I207*H207,2)</f>
        <v>0</v>
      </c>
      <c r="K207" s="272" t="s">
        <v>19</v>
      </c>
      <c r="L207" s="277"/>
      <c r="M207" s="278" t="s">
        <v>19</v>
      </c>
      <c r="N207" s="279" t="s">
        <v>46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226</v>
      </c>
      <c r="AT207" s="226" t="s">
        <v>348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640</v>
      </c>
    </row>
    <row r="208" s="2" customFormat="1" ht="16.5" customHeight="1">
      <c r="A208" s="40"/>
      <c r="B208" s="41"/>
      <c r="C208" s="270" t="s">
        <v>496</v>
      </c>
      <c r="D208" s="270" t="s">
        <v>348</v>
      </c>
      <c r="E208" s="271" t="s">
        <v>5021</v>
      </c>
      <c r="F208" s="272" t="s">
        <v>5022</v>
      </c>
      <c r="G208" s="273" t="s">
        <v>4281</v>
      </c>
      <c r="H208" s="274">
        <v>200</v>
      </c>
      <c r="I208" s="275"/>
      <c r="J208" s="276">
        <f>ROUND(I208*H208,2)</f>
        <v>0</v>
      </c>
      <c r="K208" s="272" t="s">
        <v>19</v>
      </c>
      <c r="L208" s="277"/>
      <c r="M208" s="278" t="s">
        <v>19</v>
      </c>
      <c r="N208" s="279" t="s">
        <v>46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226</v>
      </c>
      <c r="AT208" s="226" t="s">
        <v>348</v>
      </c>
      <c r="AU208" s="226" t="s">
        <v>84</v>
      </c>
      <c r="AY208" s="19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190</v>
      </c>
      <c r="BM208" s="226" t="s">
        <v>646</v>
      </c>
    </row>
    <row r="209" s="2" customFormat="1" ht="16.5" customHeight="1">
      <c r="A209" s="40"/>
      <c r="B209" s="41"/>
      <c r="C209" s="270" t="s">
        <v>603</v>
      </c>
      <c r="D209" s="270" t="s">
        <v>348</v>
      </c>
      <c r="E209" s="271" t="s">
        <v>5023</v>
      </c>
      <c r="F209" s="272" t="s">
        <v>5024</v>
      </c>
      <c r="G209" s="273" t="s">
        <v>438</v>
      </c>
      <c r="H209" s="274">
        <v>280</v>
      </c>
      <c r="I209" s="275"/>
      <c r="J209" s="276">
        <f>ROUND(I209*H209,2)</f>
        <v>0</v>
      </c>
      <c r="K209" s="272" t="s">
        <v>19</v>
      </c>
      <c r="L209" s="277"/>
      <c r="M209" s="278" t="s">
        <v>19</v>
      </c>
      <c r="N209" s="279" t="s">
        <v>46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226</v>
      </c>
      <c r="AT209" s="226" t="s">
        <v>348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653</v>
      </c>
    </row>
    <row r="210" s="2" customFormat="1" ht="16.5" customHeight="1">
      <c r="A210" s="40"/>
      <c r="B210" s="41"/>
      <c r="C210" s="270" t="s">
        <v>501</v>
      </c>
      <c r="D210" s="270" t="s">
        <v>348</v>
      </c>
      <c r="E210" s="271" t="s">
        <v>5025</v>
      </c>
      <c r="F210" s="272" t="s">
        <v>5026</v>
      </c>
      <c r="G210" s="273" t="s">
        <v>438</v>
      </c>
      <c r="H210" s="274">
        <v>60</v>
      </c>
      <c r="I210" s="275"/>
      <c r="J210" s="276">
        <f>ROUND(I210*H210,2)</f>
        <v>0</v>
      </c>
      <c r="K210" s="272" t="s">
        <v>19</v>
      </c>
      <c r="L210" s="277"/>
      <c r="M210" s="278" t="s">
        <v>19</v>
      </c>
      <c r="N210" s="279" t="s">
        <v>46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226</v>
      </c>
      <c r="AT210" s="226" t="s">
        <v>348</v>
      </c>
      <c r="AU210" s="226" t="s">
        <v>84</v>
      </c>
      <c r="AY210" s="19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82</v>
      </c>
      <c r="BK210" s="227">
        <f>ROUND(I210*H210,2)</f>
        <v>0</v>
      </c>
      <c r="BL210" s="19" t="s">
        <v>190</v>
      </c>
      <c r="BM210" s="226" t="s">
        <v>660</v>
      </c>
    </row>
    <row r="211" s="2" customFormat="1" ht="16.5" customHeight="1">
      <c r="A211" s="40"/>
      <c r="B211" s="41"/>
      <c r="C211" s="270" t="s">
        <v>614</v>
      </c>
      <c r="D211" s="270" t="s">
        <v>348</v>
      </c>
      <c r="E211" s="271" t="s">
        <v>5027</v>
      </c>
      <c r="F211" s="272" t="s">
        <v>5028</v>
      </c>
      <c r="G211" s="273" t="s">
        <v>375</v>
      </c>
      <c r="H211" s="274">
        <v>25</v>
      </c>
      <c r="I211" s="275"/>
      <c r="J211" s="276">
        <f>ROUND(I211*H211,2)</f>
        <v>0</v>
      </c>
      <c r="K211" s="272" t="s">
        <v>19</v>
      </c>
      <c r="L211" s="277"/>
      <c r="M211" s="278" t="s">
        <v>19</v>
      </c>
      <c r="N211" s="279" t="s">
        <v>46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226</v>
      </c>
      <c r="AT211" s="226" t="s">
        <v>348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190</v>
      </c>
      <c r="BM211" s="226" t="s">
        <v>663</v>
      </c>
    </row>
    <row r="212" s="2" customFormat="1" ht="16.5" customHeight="1">
      <c r="A212" s="40"/>
      <c r="B212" s="41"/>
      <c r="C212" s="270" t="s">
        <v>505</v>
      </c>
      <c r="D212" s="270" t="s">
        <v>348</v>
      </c>
      <c r="E212" s="271" t="s">
        <v>5029</v>
      </c>
      <c r="F212" s="272" t="s">
        <v>5030</v>
      </c>
      <c r="G212" s="273" t="s">
        <v>304</v>
      </c>
      <c r="H212" s="274">
        <v>1</v>
      </c>
      <c r="I212" s="275"/>
      <c r="J212" s="276">
        <f>ROUND(I212*H212,2)</f>
        <v>0</v>
      </c>
      <c r="K212" s="272" t="s">
        <v>19</v>
      </c>
      <c r="L212" s="277"/>
      <c r="M212" s="278" t="s">
        <v>19</v>
      </c>
      <c r="N212" s="279" t="s">
        <v>46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226</v>
      </c>
      <c r="AT212" s="226" t="s">
        <v>348</v>
      </c>
      <c r="AU212" s="226" t="s">
        <v>84</v>
      </c>
      <c r="AY212" s="19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190</v>
      </c>
      <c r="BM212" s="226" t="s">
        <v>668</v>
      </c>
    </row>
    <row r="213" s="2" customFormat="1" ht="16.5" customHeight="1">
      <c r="A213" s="40"/>
      <c r="B213" s="41"/>
      <c r="C213" s="270" t="s">
        <v>625</v>
      </c>
      <c r="D213" s="270" t="s">
        <v>348</v>
      </c>
      <c r="E213" s="271" t="s">
        <v>5031</v>
      </c>
      <c r="F213" s="272" t="s">
        <v>5032</v>
      </c>
      <c r="G213" s="273" t="s">
        <v>4281</v>
      </c>
      <c r="H213" s="274">
        <v>4</v>
      </c>
      <c r="I213" s="275"/>
      <c r="J213" s="276">
        <f>ROUND(I213*H213,2)</f>
        <v>0</v>
      </c>
      <c r="K213" s="272" t="s">
        <v>19</v>
      </c>
      <c r="L213" s="277"/>
      <c r="M213" s="278" t="s">
        <v>19</v>
      </c>
      <c r="N213" s="279" t="s">
        <v>46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226</v>
      </c>
      <c r="AT213" s="226" t="s">
        <v>348</v>
      </c>
      <c r="AU213" s="226" t="s">
        <v>84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190</v>
      </c>
      <c r="BM213" s="226" t="s">
        <v>671</v>
      </c>
    </row>
    <row r="214" s="2" customFormat="1" ht="16.5" customHeight="1">
      <c r="A214" s="40"/>
      <c r="B214" s="41"/>
      <c r="C214" s="270" t="s">
        <v>511</v>
      </c>
      <c r="D214" s="270" t="s">
        <v>348</v>
      </c>
      <c r="E214" s="271" t="s">
        <v>5033</v>
      </c>
      <c r="F214" s="272" t="s">
        <v>5034</v>
      </c>
      <c r="G214" s="273" t="s">
        <v>4281</v>
      </c>
      <c r="H214" s="274">
        <v>2</v>
      </c>
      <c r="I214" s="275"/>
      <c r="J214" s="276">
        <f>ROUND(I214*H214,2)</f>
        <v>0</v>
      </c>
      <c r="K214" s="272" t="s">
        <v>19</v>
      </c>
      <c r="L214" s="277"/>
      <c r="M214" s="278" t="s">
        <v>19</v>
      </c>
      <c r="N214" s="279" t="s">
        <v>46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226</v>
      </c>
      <c r="AT214" s="226" t="s">
        <v>348</v>
      </c>
      <c r="AU214" s="226" t="s">
        <v>84</v>
      </c>
      <c r="AY214" s="19" t="s">
        <v>183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190</v>
      </c>
      <c r="BM214" s="226" t="s">
        <v>674</v>
      </c>
    </row>
    <row r="215" s="2" customFormat="1" ht="16.5" customHeight="1">
      <c r="A215" s="40"/>
      <c r="B215" s="41"/>
      <c r="C215" s="270" t="s">
        <v>634</v>
      </c>
      <c r="D215" s="270" t="s">
        <v>348</v>
      </c>
      <c r="E215" s="271" t="s">
        <v>5035</v>
      </c>
      <c r="F215" s="272" t="s">
        <v>5036</v>
      </c>
      <c r="G215" s="273" t="s">
        <v>4281</v>
      </c>
      <c r="H215" s="274">
        <v>8</v>
      </c>
      <c r="I215" s="275"/>
      <c r="J215" s="276">
        <f>ROUND(I215*H215,2)</f>
        <v>0</v>
      </c>
      <c r="K215" s="272" t="s">
        <v>19</v>
      </c>
      <c r="L215" s="277"/>
      <c r="M215" s="278" t="s">
        <v>19</v>
      </c>
      <c r="N215" s="279" t="s">
        <v>46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226</v>
      </c>
      <c r="AT215" s="226" t="s">
        <v>348</v>
      </c>
      <c r="AU215" s="226" t="s">
        <v>84</v>
      </c>
      <c r="AY215" s="19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190</v>
      </c>
      <c r="BM215" s="226" t="s">
        <v>683</v>
      </c>
    </row>
    <row r="216" s="2" customFormat="1" ht="16.5" customHeight="1">
      <c r="A216" s="40"/>
      <c r="B216" s="41"/>
      <c r="C216" s="270" t="s">
        <v>516</v>
      </c>
      <c r="D216" s="270" t="s">
        <v>348</v>
      </c>
      <c r="E216" s="271" t="s">
        <v>5037</v>
      </c>
      <c r="F216" s="272" t="s">
        <v>5038</v>
      </c>
      <c r="G216" s="273" t="s">
        <v>4281</v>
      </c>
      <c r="H216" s="274">
        <v>4</v>
      </c>
      <c r="I216" s="275"/>
      <c r="J216" s="276">
        <f>ROUND(I216*H216,2)</f>
        <v>0</v>
      </c>
      <c r="K216" s="272" t="s">
        <v>19</v>
      </c>
      <c r="L216" s="277"/>
      <c r="M216" s="278" t="s">
        <v>19</v>
      </c>
      <c r="N216" s="279" t="s">
        <v>46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226</v>
      </c>
      <c r="AT216" s="226" t="s">
        <v>348</v>
      </c>
      <c r="AU216" s="226" t="s">
        <v>84</v>
      </c>
      <c r="AY216" s="19" t="s">
        <v>183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190</v>
      </c>
      <c r="BM216" s="226" t="s">
        <v>1952</v>
      </c>
    </row>
    <row r="217" s="2" customFormat="1" ht="16.5" customHeight="1">
      <c r="A217" s="40"/>
      <c r="B217" s="41"/>
      <c r="C217" s="270" t="s">
        <v>644</v>
      </c>
      <c r="D217" s="270" t="s">
        <v>348</v>
      </c>
      <c r="E217" s="271" t="s">
        <v>5039</v>
      </c>
      <c r="F217" s="272" t="s">
        <v>5040</v>
      </c>
      <c r="G217" s="273" t="s">
        <v>4281</v>
      </c>
      <c r="H217" s="274">
        <v>2</v>
      </c>
      <c r="I217" s="275"/>
      <c r="J217" s="276">
        <f>ROUND(I217*H217,2)</f>
        <v>0</v>
      </c>
      <c r="K217" s="272" t="s">
        <v>19</v>
      </c>
      <c r="L217" s="277"/>
      <c r="M217" s="278" t="s">
        <v>19</v>
      </c>
      <c r="N217" s="279" t="s">
        <v>46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226</v>
      </c>
      <c r="AT217" s="226" t="s">
        <v>348</v>
      </c>
      <c r="AU217" s="226" t="s">
        <v>84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190</v>
      </c>
      <c r="BM217" s="226" t="s">
        <v>1961</v>
      </c>
    </row>
    <row r="218" s="2" customFormat="1" ht="16.5" customHeight="1">
      <c r="A218" s="40"/>
      <c r="B218" s="41"/>
      <c r="C218" s="270" t="s">
        <v>522</v>
      </c>
      <c r="D218" s="270" t="s">
        <v>348</v>
      </c>
      <c r="E218" s="271" t="s">
        <v>5041</v>
      </c>
      <c r="F218" s="272" t="s">
        <v>5042</v>
      </c>
      <c r="G218" s="273" t="s">
        <v>4281</v>
      </c>
      <c r="H218" s="274">
        <v>9</v>
      </c>
      <c r="I218" s="275"/>
      <c r="J218" s="276">
        <f>ROUND(I218*H218,2)</f>
        <v>0</v>
      </c>
      <c r="K218" s="272" t="s">
        <v>19</v>
      </c>
      <c r="L218" s="277"/>
      <c r="M218" s="278" t="s">
        <v>19</v>
      </c>
      <c r="N218" s="279" t="s">
        <v>46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226</v>
      </c>
      <c r="AT218" s="226" t="s">
        <v>348</v>
      </c>
      <c r="AU218" s="226" t="s">
        <v>84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190</v>
      </c>
      <c r="BM218" s="226" t="s">
        <v>1968</v>
      </c>
    </row>
    <row r="219" s="2" customFormat="1" ht="16.5" customHeight="1">
      <c r="A219" s="40"/>
      <c r="B219" s="41"/>
      <c r="C219" s="270" t="s">
        <v>657</v>
      </c>
      <c r="D219" s="270" t="s">
        <v>348</v>
      </c>
      <c r="E219" s="271" t="s">
        <v>5043</v>
      </c>
      <c r="F219" s="272" t="s">
        <v>5044</v>
      </c>
      <c r="G219" s="273" t="s">
        <v>4281</v>
      </c>
      <c r="H219" s="274">
        <v>17</v>
      </c>
      <c r="I219" s="275"/>
      <c r="J219" s="276">
        <f>ROUND(I219*H219,2)</f>
        <v>0</v>
      </c>
      <c r="K219" s="272" t="s">
        <v>19</v>
      </c>
      <c r="L219" s="277"/>
      <c r="M219" s="278" t="s">
        <v>19</v>
      </c>
      <c r="N219" s="279" t="s">
        <v>46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226</v>
      </c>
      <c r="AT219" s="226" t="s">
        <v>348</v>
      </c>
      <c r="AU219" s="226" t="s">
        <v>84</v>
      </c>
      <c r="AY219" s="19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190</v>
      </c>
      <c r="BM219" s="226" t="s">
        <v>963</v>
      </c>
    </row>
    <row r="220" s="2" customFormat="1" ht="16.5" customHeight="1">
      <c r="A220" s="40"/>
      <c r="B220" s="41"/>
      <c r="C220" s="270" t="s">
        <v>528</v>
      </c>
      <c r="D220" s="270" t="s">
        <v>348</v>
      </c>
      <c r="E220" s="271" t="s">
        <v>5045</v>
      </c>
      <c r="F220" s="272" t="s">
        <v>5046</v>
      </c>
      <c r="G220" s="273" t="s">
        <v>4281</v>
      </c>
      <c r="H220" s="274">
        <v>12</v>
      </c>
      <c r="I220" s="275"/>
      <c r="J220" s="276">
        <f>ROUND(I220*H220,2)</f>
        <v>0</v>
      </c>
      <c r="K220" s="272" t="s">
        <v>19</v>
      </c>
      <c r="L220" s="277"/>
      <c r="M220" s="278" t="s">
        <v>19</v>
      </c>
      <c r="N220" s="279" t="s">
        <v>46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226</v>
      </c>
      <c r="AT220" s="226" t="s">
        <v>348</v>
      </c>
      <c r="AU220" s="226" t="s">
        <v>84</v>
      </c>
      <c r="AY220" s="19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190</v>
      </c>
      <c r="BM220" s="226" t="s">
        <v>1983</v>
      </c>
    </row>
    <row r="221" s="2" customFormat="1" ht="16.5" customHeight="1">
      <c r="A221" s="40"/>
      <c r="B221" s="41"/>
      <c r="C221" s="270" t="s">
        <v>665</v>
      </c>
      <c r="D221" s="270" t="s">
        <v>348</v>
      </c>
      <c r="E221" s="271" t="s">
        <v>5047</v>
      </c>
      <c r="F221" s="272" t="s">
        <v>5048</v>
      </c>
      <c r="G221" s="273" t="s">
        <v>4281</v>
      </c>
      <c r="H221" s="274">
        <v>1</v>
      </c>
      <c r="I221" s="275"/>
      <c r="J221" s="276">
        <f>ROUND(I221*H221,2)</f>
        <v>0</v>
      </c>
      <c r="K221" s="272" t="s">
        <v>19</v>
      </c>
      <c r="L221" s="277"/>
      <c r="M221" s="278" t="s">
        <v>19</v>
      </c>
      <c r="N221" s="279" t="s">
        <v>46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226</v>
      </c>
      <c r="AT221" s="226" t="s">
        <v>348</v>
      </c>
      <c r="AU221" s="226" t="s">
        <v>84</v>
      </c>
      <c r="AY221" s="19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190</v>
      </c>
      <c r="BM221" s="226" t="s">
        <v>977</v>
      </c>
    </row>
    <row r="222" s="2" customFormat="1" ht="16.5" customHeight="1">
      <c r="A222" s="40"/>
      <c r="B222" s="41"/>
      <c r="C222" s="270" t="s">
        <v>533</v>
      </c>
      <c r="D222" s="270" t="s">
        <v>348</v>
      </c>
      <c r="E222" s="271" t="s">
        <v>5049</v>
      </c>
      <c r="F222" s="272" t="s">
        <v>5050</v>
      </c>
      <c r="G222" s="273" t="s">
        <v>4281</v>
      </c>
      <c r="H222" s="274">
        <v>6</v>
      </c>
      <c r="I222" s="275"/>
      <c r="J222" s="276">
        <f>ROUND(I222*H222,2)</f>
        <v>0</v>
      </c>
      <c r="K222" s="272" t="s">
        <v>19</v>
      </c>
      <c r="L222" s="277"/>
      <c r="M222" s="278" t="s">
        <v>19</v>
      </c>
      <c r="N222" s="279" t="s">
        <v>46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226</v>
      </c>
      <c r="AT222" s="226" t="s">
        <v>348</v>
      </c>
      <c r="AU222" s="226" t="s">
        <v>84</v>
      </c>
      <c r="AY222" s="19" t="s">
        <v>183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82</v>
      </c>
      <c r="BK222" s="227">
        <f>ROUND(I222*H222,2)</f>
        <v>0</v>
      </c>
      <c r="BL222" s="19" t="s">
        <v>190</v>
      </c>
      <c r="BM222" s="226" t="s">
        <v>1993</v>
      </c>
    </row>
    <row r="223" s="2" customFormat="1" ht="16.5" customHeight="1">
      <c r="A223" s="40"/>
      <c r="B223" s="41"/>
      <c r="C223" s="270" t="s">
        <v>673</v>
      </c>
      <c r="D223" s="270" t="s">
        <v>348</v>
      </c>
      <c r="E223" s="271" t="s">
        <v>5051</v>
      </c>
      <c r="F223" s="272" t="s">
        <v>5052</v>
      </c>
      <c r="G223" s="273" t="s">
        <v>4281</v>
      </c>
      <c r="H223" s="274">
        <v>20</v>
      </c>
      <c r="I223" s="275"/>
      <c r="J223" s="276">
        <f>ROUND(I223*H223,2)</f>
        <v>0</v>
      </c>
      <c r="K223" s="272" t="s">
        <v>19</v>
      </c>
      <c r="L223" s="277"/>
      <c r="M223" s="278" t="s">
        <v>19</v>
      </c>
      <c r="N223" s="279" t="s">
        <v>46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226</v>
      </c>
      <c r="AT223" s="226" t="s">
        <v>348</v>
      </c>
      <c r="AU223" s="226" t="s">
        <v>84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1996</v>
      </c>
    </row>
    <row r="224" s="2" customFormat="1" ht="16.5" customHeight="1">
      <c r="A224" s="40"/>
      <c r="B224" s="41"/>
      <c r="C224" s="270" t="s">
        <v>536</v>
      </c>
      <c r="D224" s="270" t="s">
        <v>348</v>
      </c>
      <c r="E224" s="271" t="s">
        <v>5053</v>
      </c>
      <c r="F224" s="272" t="s">
        <v>5054</v>
      </c>
      <c r="G224" s="273" t="s">
        <v>4281</v>
      </c>
      <c r="H224" s="274">
        <v>3</v>
      </c>
      <c r="I224" s="275"/>
      <c r="J224" s="276">
        <f>ROUND(I224*H224,2)</f>
        <v>0</v>
      </c>
      <c r="K224" s="272" t="s">
        <v>19</v>
      </c>
      <c r="L224" s="277"/>
      <c r="M224" s="278" t="s">
        <v>19</v>
      </c>
      <c r="N224" s="279" t="s">
        <v>46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226</v>
      </c>
      <c r="AT224" s="226" t="s">
        <v>348</v>
      </c>
      <c r="AU224" s="226" t="s">
        <v>84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190</v>
      </c>
      <c r="BM224" s="226" t="s">
        <v>992</v>
      </c>
    </row>
    <row r="225" s="2" customFormat="1" ht="16.5" customHeight="1">
      <c r="A225" s="40"/>
      <c r="B225" s="41"/>
      <c r="C225" s="270" t="s">
        <v>1658</v>
      </c>
      <c r="D225" s="270" t="s">
        <v>348</v>
      </c>
      <c r="E225" s="271" t="s">
        <v>5055</v>
      </c>
      <c r="F225" s="272" t="s">
        <v>5056</v>
      </c>
      <c r="G225" s="273" t="s">
        <v>4281</v>
      </c>
      <c r="H225" s="274">
        <v>7</v>
      </c>
      <c r="I225" s="275"/>
      <c r="J225" s="276">
        <f>ROUND(I225*H225,2)</f>
        <v>0</v>
      </c>
      <c r="K225" s="272" t="s">
        <v>19</v>
      </c>
      <c r="L225" s="277"/>
      <c r="M225" s="278" t="s">
        <v>19</v>
      </c>
      <c r="N225" s="279" t="s">
        <v>46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226</v>
      </c>
      <c r="AT225" s="226" t="s">
        <v>348</v>
      </c>
      <c r="AU225" s="226" t="s">
        <v>84</v>
      </c>
      <c r="AY225" s="19" t="s">
        <v>183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190</v>
      </c>
      <c r="BM225" s="226" t="s">
        <v>2003</v>
      </c>
    </row>
    <row r="226" s="2" customFormat="1" ht="16.5" customHeight="1">
      <c r="A226" s="40"/>
      <c r="B226" s="41"/>
      <c r="C226" s="270" t="s">
        <v>541</v>
      </c>
      <c r="D226" s="270" t="s">
        <v>348</v>
      </c>
      <c r="E226" s="271" t="s">
        <v>5057</v>
      </c>
      <c r="F226" s="272" t="s">
        <v>5058</v>
      </c>
      <c r="G226" s="273" t="s">
        <v>4281</v>
      </c>
      <c r="H226" s="274">
        <v>35</v>
      </c>
      <c r="I226" s="275"/>
      <c r="J226" s="276">
        <f>ROUND(I226*H226,2)</f>
        <v>0</v>
      </c>
      <c r="K226" s="272" t="s">
        <v>19</v>
      </c>
      <c r="L226" s="277"/>
      <c r="M226" s="278" t="s">
        <v>19</v>
      </c>
      <c r="N226" s="279" t="s">
        <v>46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226</v>
      </c>
      <c r="AT226" s="226" t="s">
        <v>348</v>
      </c>
      <c r="AU226" s="226" t="s">
        <v>84</v>
      </c>
      <c r="AY226" s="19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190</v>
      </c>
      <c r="BM226" s="226" t="s">
        <v>2014</v>
      </c>
    </row>
    <row r="227" s="2" customFormat="1" ht="16.5" customHeight="1">
      <c r="A227" s="40"/>
      <c r="B227" s="41"/>
      <c r="C227" s="270" t="s">
        <v>1682</v>
      </c>
      <c r="D227" s="270" t="s">
        <v>348</v>
      </c>
      <c r="E227" s="271" t="s">
        <v>5059</v>
      </c>
      <c r="F227" s="272" t="s">
        <v>5060</v>
      </c>
      <c r="G227" s="273" t="s">
        <v>5061</v>
      </c>
      <c r="H227" s="274">
        <v>1</v>
      </c>
      <c r="I227" s="275"/>
      <c r="J227" s="276">
        <f>ROUND(I227*H227,2)</f>
        <v>0</v>
      </c>
      <c r="K227" s="272" t="s">
        <v>19</v>
      </c>
      <c r="L227" s="277"/>
      <c r="M227" s="278" t="s">
        <v>19</v>
      </c>
      <c r="N227" s="279" t="s">
        <v>46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226</v>
      </c>
      <c r="AT227" s="226" t="s">
        <v>348</v>
      </c>
      <c r="AU227" s="226" t="s">
        <v>84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190</v>
      </c>
      <c r="BM227" s="226" t="s">
        <v>2029</v>
      </c>
    </row>
    <row r="228" s="12" customFormat="1" ht="22.8" customHeight="1">
      <c r="A228" s="12"/>
      <c r="B228" s="199"/>
      <c r="C228" s="200"/>
      <c r="D228" s="201" t="s">
        <v>74</v>
      </c>
      <c r="E228" s="213" t="s">
        <v>5062</v>
      </c>
      <c r="F228" s="213" t="s">
        <v>5063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P229</f>
        <v>0</v>
      </c>
      <c r="Q228" s="207"/>
      <c r="R228" s="208">
        <f>R229</f>
        <v>0</v>
      </c>
      <c r="S228" s="207"/>
      <c r="T228" s="20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82</v>
      </c>
      <c r="AT228" s="211" t="s">
        <v>74</v>
      </c>
      <c r="AU228" s="211" t="s">
        <v>82</v>
      </c>
      <c r="AY228" s="210" t="s">
        <v>183</v>
      </c>
      <c r="BK228" s="212">
        <f>BK229</f>
        <v>0</v>
      </c>
    </row>
    <row r="229" s="2" customFormat="1" ht="16.5" customHeight="1">
      <c r="A229" s="40"/>
      <c r="B229" s="41"/>
      <c r="C229" s="215" t="s">
        <v>544</v>
      </c>
      <c r="D229" s="215" t="s">
        <v>185</v>
      </c>
      <c r="E229" s="216" t="s">
        <v>5064</v>
      </c>
      <c r="F229" s="217" t="s">
        <v>5065</v>
      </c>
      <c r="G229" s="218" t="s">
        <v>1159</v>
      </c>
      <c r="H229" s="219">
        <v>160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190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190</v>
      </c>
      <c r="BM229" s="226" t="s">
        <v>2767</v>
      </c>
    </row>
    <row r="230" s="12" customFormat="1" ht="25.92" customHeight="1">
      <c r="A230" s="12"/>
      <c r="B230" s="199"/>
      <c r="C230" s="200"/>
      <c r="D230" s="201" t="s">
        <v>74</v>
      </c>
      <c r="E230" s="202" t="s">
        <v>348</v>
      </c>
      <c r="F230" s="202" t="s">
        <v>5066</v>
      </c>
      <c r="G230" s="200"/>
      <c r="H230" s="200"/>
      <c r="I230" s="203"/>
      <c r="J230" s="204">
        <f>BK230</f>
        <v>0</v>
      </c>
      <c r="K230" s="200"/>
      <c r="L230" s="205"/>
      <c r="M230" s="206"/>
      <c r="N230" s="207"/>
      <c r="O230" s="207"/>
      <c r="P230" s="208">
        <f>P231</f>
        <v>0</v>
      </c>
      <c r="Q230" s="207"/>
      <c r="R230" s="208">
        <f>R231</f>
        <v>0</v>
      </c>
      <c r="S230" s="207"/>
      <c r="T230" s="209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0" t="s">
        <v>114</v>
      </c>
      <c r="AT230" s="211" t="s">
        <v>74</v>
      </c>
      <c r="AU230" s="211" t="s">
        <v>75</v>
      </c>
      <c r="AY230" s="210" t="s">
        <v>183</v>
      </c>
      <c r="BK230" s="212">
        <f>BK231</f>
        <v>0</v>
      </c>
    </row>
    <row r="231" s="12" customFormat="1" ht="22.8" customHeight="1">
      <c r="A231" s="12"/>
      <c r="B231" s="199"/>
      <c r="C231" s="200"/>
      <c r="D231" s="201" t="s">
        <v>74</v>
      </c>
      <c r="E231" s="213" t="s">
        <v>5067</v>
      </c>
      <c r="F231" s="213" t="s">
        <v>5068</v>
      </c>
      <c r="G231" s="200"/>
      <c r="H231" s="200"/>
      <c r="I231" s="203"/>
      <c r="J231" s="214">
        <f>BK231</f>
        <v>0</v>
      </c>
      <c r="K231" s="200"/>
      <c r="L231" s="205"/>
      <c r="M231" s="206"/>
      <c r="N231" s="207"/>
      <c r="O231" s="207"/>
      <c r="P231" s="208">
        <f>SUM(P232:P350)</f>
        <v>0</v>
      </c>
      <c r="Q231" s="207"/>
      <c r="R231" s="208">
        <f>SUM(R232:R350)</f>
        <v>0</v>
      </c>
      <c r="S231" s="207"/>
      <c r="T231" s="209">
        <f>SUM(T232:T350)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114</v>
      </c>
      <c r="AT231" s="211" t="s">
        <v>74</v>
      </c>
      <c r="AU231" s="211" t="s">
        <v>82</v>
      </c>
      <c r="AY231" s="210" t="s">
        <v>183</v>
      </c>
      <c r="BK231" s="212">
        <f>SUM(BK232:BK350)</f>
        <v>0</v>
      </c>
    </row>
    <row r="232" s="2" customFormat="1" ht="37.8" customHeight="1">
      <c r="A232" s="40"/>
      <c r="B232" s="41"/>
      <c r="C232" s="215" t="s">
        <v>1697</v>
      </c>
      <c r="D232" s="215" t="s">
        <v>185</v>
      </c>
      <c r="E232" s="216" t="s">
        <v>5069</v>
      </c>
      <c r="F232" s="217" t="s">
        <v>5070</v>
      </c>
      <c r="G232" s="218" t="s">
        <v>438</v>
      </c>
      <c r="H232" s="219">
        <v>300</v>
      </c>
      <c r="I232" s="220"/>
      <c r="J232" s="221">
        <f>ROUND(I232*H232,2)</f>
        <v>0</v>
      </c>
      <c r="K232" s="217" t="s">
        <v>189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190</v>
      </c>
      <c r="AT232" s="226" t="s">
        <v>185</v>
      </c>
      <c r="AU232" s="226" t="s">
        <v>84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190</v>
      </c>
      <c r="BM232" s="226" t="s">
        <v>5071</v>
      </c>
    </row>
    <row r="233" s="2" customFormat="1">
      <c r="A233" s="40"/>
      <c r="B233" s="41"/>
      <c r="C233" s="42"/>
      <c r="D233" s="228" t="s">
        <v>192</v>
      </c>
      <c r="E233" s="42"/>
      <c r="F233" s="229" t="s">
        <v>5072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192</v>
      </c>
      <c r="AU233" s="19" t="s">
        <v>84</v>
      </c>
    </row>
    <row r="234" s="13" customFormat="1">
      <c r="A234" s="13"/>
      <c r="B234" s="233"/>
      <c r="C234" s="234"/>
      <c r="D234" s="235" t="s">
        <v>194</v>
      </c>
      <c r="E234" s="236" t="s">
        <v>19</v>
      </c>
      <c r="F234" s="237" t="s">
        <v>5073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194</v>
      </c>
      <c r="AU234" s="243" t="s">
        <v>84</v>
      </c>
      <c r="AV234" s="13" t="s">
        <v>82</v>
      </c>
      <c r="AW234" s="13" t="s">
        <v>36</v>
      </c>
      <c r="AX234" s="13" t="s">
        <v>75</v>
      </c>
      <c r="AY234" s="243" t="s">
        <v>183</v>
      </c>
    </row>
    <row r="235" s="14" customFormat="1">
      <c r="A235" s="14"/>
      <c r="B235" s="244"/>
      <c r="C235" s="245"/>
      <c r="D235" s="235" t="s">
        <v>194</v>
      </c>
      <c r="E235" s="246" t="s">
        <v>19</v>
      </c>
      <c r="F235" s="247" t="s">
        <v>2742</v>
      </c>
      <c r="G235" s="245"/>
      <c r="H235" s="248">
        <v>300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194</v>
      </c>
      <c r="AU235" s="254" t="s">
        <v>84</v>
      </c>
      <c r="AV235" s="14" t="s">
        <v>84</v>
      </c>
      <c r="AW235" s="14" t="s">
        <v>36</v>
      </c>
      <c r="AX235" s="14" t="s">
        <v>82</v>
      </c>
      <c r="AY235" s="254" t="s">
        <v>183</v>
      </c>
    </row>
    <row r="236" s="2" customFormat="1" ht="37.8" customHeight="1">
      <c r="A236" s="40"/>
      <c r="B236" s="41"/>
      <c r="C236" s="215" t="s">
        <v>549</v>
      </c>
      <c r="D236" s="215" t="s">
        <v>185</v>
      </c>
      <c r="E236" s="216" t="s">
        <v>5069</v>
      </c>
      <c r="F236" s="217" t="s">
        <v>5070</v>
      </c>
      <c r="G236" s="218" t="s">
        <v>438</v>
      </c>
      <c r="H236" s="219">
        <v>120</v>
      </c>
      <c r="I236" s="220"/>
      <c r="J236" s="221">
        <f>ROUND(I236*H236,2)</f>
        <v>0</v>
      </c>
      <c r="K236" s="217" t="s">
        <v>189</v>
      </c>
      <c r="L236" s="46"/>
      <c r="M236" s="222" t="s">
        <v>19</v>
      </c>
      <c r="N236" s="223" t="s">
        <v>46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190</v>
      </c>
      <c r="AT236" s="226" t="s">
        <v>185</v>
      </c>
      <c r="AU236" s="226" t="s">
        <v>84</v>
      </c>
      <c r="AY236" s="19" t="s">
        <v>183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190</v>
      </c>
      <c r="BM236" s="226" t="s">
        <v>5074</v>
      </c>
    </row>
    <row r="237" s="2" customFormat="1">
      <c r="A237" s="40"/>
      <c r="B237" s="41"/>
      <c r="C237" s="42"/>
      <c r="D237" s="228" t="s">
        <v>192</v>
      </c>
      <c r="E237" s="42"/>
      <c r="F237" s="229" t="s">
        <v>5072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192</v>
      </c>
      <c r="AU237" s="19" t="s">
        <v>84</v>
      </c>
    </row>
    <row r="238" s="13" customFormat="1">
      <c r="A238" s="13"/>
      <c r="B238" s="233"/>
      <c r="C238" s="234"/>
      <c r="D238" s="235" t="s">
        <v>194</v>
      </c>
      <c r="E238" s="236" t="s">
        <v>19</v>
      </c>
      <c r="F238" s="237" t="s">
        <v>5073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194</v>
      </c>
      <c r="AU238" s="243" t="s">
        <v>84</v>
      </c>
      <c r="AV238" s="13" t="s">
        <v>82</v>
      </c>
      <c r="AW238" s="13" t="s">
        <v>36</v>
      </c>
      <c r="AX238" s="13" t="s">
        <v>75</v>
      </c>
      <c r="AY238" s="243" t="s">
        <v>183</v>
      </c>
    </row>
    <row r="239" s="14" customFormat="1">
      <c r="A239" s="14"/>
      <c r="B239" s="244"/>
      <c r="C239" s="245"/>
      <c r="D239" s="235" t="s">
        <v>194</v>
      </c>
      <c r="E239" s="246" t="s">
        <v>19</v>
      </c>
      <c r="F239" s="247" t="s">
        <v>637</v>
      </c>
      <c r="G239" s="245"/>
      <c r="H239" s="248">
        <v>120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194</v>
      </c>
      <c r="AU239" s="254" t="s">
        <v>84</v>
      </c>
      <c r="AV239" s="14" t="s">
        <v>84</v>
      </c>
      <c r="AW239" s="14" t="s">
        <v>36</v>
      </c>
      <c r="AX239" s="14" t="s">
        <v>82</v>
      </c>
      <c r="AY239" s="254" t="s">
        <v>183</v>
      </c>
    </row>
    <row r="240" s="2" customFormat="1" ht="24.15" customHeight="1">
      <c r="A240" s="40"/>
      <c r="B240" s="41"/>
      <c r="C240" s="215" t="s">
        <v>1731</v>
      </c>
      <c r="D240" s="215" t="s">
        <v>185</v>
      </c>
      <c r="E240" s="216" t="s">
        <v>5075</v>
      </c>
      <c r="F240" s="217" t="s">
        <v>5076</v>
      </c>
      <c r="G240" s="218" t="s">
        <v>188</v>
      </c>
      <c r="H240" s="219">
        <v>8</v>
      </c>
      <c r="I240" s="220"/>
      <c r="J240" s="221">
        <f>ROUND(I240*H240,2)</f>
        <v>0</v>
      </c>
      <c r="K240" s="217" t="s">
        <v>189</v>
      </c>
      <c r="L240" s="46"/>
      <c r="M240" s="222" t="s">
        <v>19</v>
      </c>
      <c r="N240" s="223" t="s">
        <v>46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190</v>
      </c>
      <c r="AT240" s="226" t="s">
        <v>185</v>
      </c>
      <c r="AU240" s="226" t="s">
        <v>84</v>
      </c>
      <c r="AY240" s="19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190</v>
      </c>
      <c r="BM240" s="226" t="s">
        <v>2067</v>
      </c>
    </row>
    <row r="241" s="2" customFormat="1">
      <c r="A241" s="40"/>
      <c r="B241" s="41"/>
      <c r="C241" s="42"/>
      <c r="D241" s="228" t="s">
        <v>192</v>
      </c>
      <c r="E241" s="42"/>
      <c r="F241" s="229" t="s">
        <v>5077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192</v>
      </c>
      <c r="AU241" s="19" t="s">
        <v>84</v>
      </c>
    </row>
    <row r="242" s="2" customFormat="1" ht="21.75" customHeight="1">
      <c r="A242" s="40"/>
      <c r="B242" s="41"/>
      <c r="C242" s="215" t="s">
        <v>552</v>
      </c>
      <c r="D242" s="215" t="s">
        <v>185</v>
      </c>
      <c r="E242" s="216" t="s">
        <v>5078</v>
      </c>
      <c r="F242" s="217" t="s">
        <v>5079</v>
      </c>
      <c r="G242" s="218" t="s">
        <v>188</v>
      </c>
      <c r="H242" s="219">
        <v>28</v>
      </c>
      <c r="I242" s="220"/>
      <c r="J242" s="221">
        <f>ROUND(I242*H242,2)</f>
        <v>0</v>
      </c>
      <c r="K242" s="217" t="s">
        <v>189</v>
      </c>
      <c r="L242" s="46"/>
      <c r="M242" s="222" t="s">
        <v>19</v>
      </c>
      <c r="N242" s="223" t="s">
        <v>46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190</v>
      </c>
      <c r="AT242" s="226" t="s">
        <v>185</v>
      </c>
      <c r="AU242" s="226" t="s">
        <v>84</v>
      </c>
      <c r="AY242" s="19" t="s">
        <v>183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190</v>
      </c>
      <c r="BM242" s="226" t="s">
        <v>2099</v>
      </c>
    </row>
    <row r="243" s="2" customFormat="1">
      <c r="A243" s="40"/>
      <c r="B243" s="41"/>
      <c r="C243" s="42"/>
      <c r="D243" s="228" t="s">
        <v>192</v>
      </c>
      <c r="E243" s="42"/>
      <c r="F243" s="229" t="s">
        <v>5080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192</v>
      </c>
      <c r="AU243" s="19" t="s">
        <v>84</v>
      </c>
    </row>
    <row r="244" s="2" customFormat="1" ht="24.15" customHeight="1">
      <c r="A244" s="40"/>
      <c r="B244" s="41"/>
      <c r="C244" s="215" t="s">
        <v>1754</v>
      </c>
      <c r="D244" s="215" t="s">
        <v>185</v>
      </c>
      <c r="E244" s="216" t="s">
        <v>5081</v>
      </c>
      <c r="F244" s="217" t="s">
        <v>5082</v>
      </c>
      <c r="G244" s="218" t="s">
        <v>438</v>
      </c>
      <c r="H244" s="219">
        <v>860</v>
      </c>
      <c r="I244" s="220"/>
      <c r="J244" s="221">
        <f>ROUND(I244*H244,2)</f>
        <v>0</v>
      </c>
      <c r="K244" s="217" t="s">
        <v>189</v>
      </c>
      <c r="L244" s="46"/>
      <c r="M244" s="222" t="s">
        <v>19</v>
      </c>
      <c r="N244" s="223" t="s">
        <v>46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190</v>
      </c>
      <c r="AT244" s="226" t="s">
        <v>185</v>
      </c>
      <c r="AU244" s="226" t="s">
        <v>84</v>
      </c>
      <c r="AY244" s="19" t="s">
        <v>183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190</v>
      </c>
      <c r="BM244" s="226" t="s">
        <v>5083</v>
      </c>
    </row>
    <row r="245" s="2" customFormat="1">
      <c r="A245" s="40"/>
      <c r="B245" s="41"/>
      <c r="C245" s="42"/>
      <c r="D245" s="228" t="s">
        <v>192</v>
      </c>
      <c r="E245" s="42"/>
      <c r="F245" s="229" t="s">
        <v>5084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192</v>
      </c>
      <c r="AU245" s="19" t="s">
        <v>84</v>
      </c>
    </row>
    <row r="246" s="13" customFormat="1">
      <c r="A246" s="13"/>
      <c r="B246" s="233"/>
      <c r="C246" s="234"/>
      <c r="D246" s="235" t="s">
        <v>194</v>
      </c>
      <c r="E246" s="236" t="s">
        <v>19</v>
      </c>
      <c r="F246" s="237" t="s">
        <v>5085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194</v>
      </c>
      <c r="AU246" s="243" t="s">
        <v>84</v>
      </c>
      <c r="AV246" s="13" t="s">
        <v>82</v>
      </c>
      <c r="AW246" s="13" t="s">
        <v>36</v>
      </c>
      <c r="AX246" s="13" t="s">
        <v>75</v>
      </c>
      <c r="AY246" s="243" t="s">
        <v>183</v>
      </c>
    </row>
    <row r="247" s="14" customFormat="1">
      <c r="A247" s="14"/>
      <c r="B247" s="244"/>
      <c r="C247" s="245"/>
      <c r="D247" s="235" t="s">
        <v>194</v>
      </c>
      <c r="E247" s="246" t="s">
        <v>19</v>
      </c>
      <c r="F247" s="247" t="s">
        <v>4912</v>
      </c>
      <c r="G247" s="245"/>
      <c r="H247" s="248">
        <v>860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194</v>
      </c>
      <c r="AU247" s="254" t="s">
        <v>84</v>
      </c>
      <c r="AV247" s="14" t="s">
        <v>84</v>
      </c>
      <c r="AW247" s="14" t="s">
        <v>36</v>
      </c>
      <c r="AX247" s="14" t="s">
        <v>82</v>
      </c>
      <c r="AY247" s="254" t="s">
        <v>183</v>
      </c>
    </row>
    <row r="248" s="2" customFormat="1" ht="24.15" customHeight="1">
      <c r="A248" s="40"/>
      <c r="B248" s="41"/>
      <c r="C248" s="215" t="s">
        <v>557</v>
      </c>
      <c r="D248" s="215" t="s">
        <v>185</v>
      </c>
      <c r="E248" s="216" t="s">
        <v>5081</v>
      </c>
      <c r="F248" s="217" t="s">
        <v>5082</v>
      </c>
      <c r="G248" s="218" t="s">
        <v>438</v>
      </c>
      <c r="H248" s="219">
        <v>480</v>
      </c>
      <c r="I248" s="220"/>
      <c r="J248" s="221">
        <f>ROUND(I248*H248,2)</f>
        <v>0</v>
      </c>
      <c r="K248" s="217" t="s">
        <v>189</v>
      </c>
      <c r="L248" s="46"/>
      <c r="M248" s="222" t="s">
        <v>19</v>
      </c>
      <c r="N248" s="223" t="s">
        <v>46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190</v>
      </c>
      <c r="AT248" s="226" t="s">
        <v>185</v>
      </c>
      <c r="AU248" s="226" t="s">
        <v>84</v>
      </c>
      <c r="AY248" s="19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190</v>
      </c>
      <c r="BM248" s="226" t="s">
        <v>5086</v>
      </c>
    </row>
    <row r="249" s="2" customFormat="1">
      <c r="A249" s="40"/>
      <c r="B249" s="41"/>
      <c r="C249" s="42"/>
      <c r="D249" s="228" t="s">
        <v>192</v>
      </c>
      <c r="E249" s="42"/>
      <c r="F249" s="229" t="s">
        <v>5084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192</v>
      </c>
      <c r="AU249" s="19" t="s">
        <v>84</v>
      </c>
    </row>
    <row r="250" s="13" customFormat="1">
      <c r="A250" s="13"/>
      <c r="B250" s="233"/>
      <c r="C250" s="234"/>
      <c r="D250" s="235" t="s">
        <v>194</v>
      </c>
      <c r="E250" s="236" t="s">
        <v>19</v>
      </c>
      <c r="F250" s="237" t="s">
        <v>5085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194</v>
      </c>
      <c r="AU250" s="243" t="s">
        <v>84</v>
      </c>
      <c r="AV250" s="13" t="s">
        <v>82</v>
      </c>
      <c r="AW250" s="13" t="s">
        <v>36</v>
      </c>
      <c r="AX250" s="13" t="s">
        <v>75</v>
      </c>
      <c r="AY250" s="243" t="s">
        <v>183</v>
      </c>
    </row>
    <row r="251" s="14" customFormat="1">
      <c r="A251" s="14"/>
      <c r="B251" s="244"/>
      <c r="C251" s="245"/>
      <c r="D251" s="235" t="s">
        <v>194</v>
      </c>
      <c r="E251" s="246" t="s">
        <v>19</v>
      </c>
      <c r="F251" s="247" t="s">
        <v>4917</v>
      </c>
      <c r="G251" s="245"/>
      <c r="H251" s="248">
        <v>480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194</v>
      </c>
      <c r="AU251" s="254" t="s">
        <v>84</v>
      </c>
      <c r="AV251" s="14" t="s">
        <v>84</v>
      </c>
      <c r="AW251" s="14" t="s">
        <v>36</v>
      </c>
      <c r="AX251" s="14" t="s">
        <v>82</v>
      </c>
      <c r="AY251" s="254" t="s">
        <v>183</v>
      </c>
    </row>
    <row r="252" s="2" customFormat="1" ht="24.15" customHeight="1">
      <c r="A252" s="40"/>
      <c r="B252" s="41"/>
      <c r="C252" s="215" t="s">
        <v>1766</v>
      </c>
      <c r="D252" s="215" t="s">
        <v>185</v>
      </c>
      <c r="E252" s="216" t="s">
        <v>5081</v>
      </c>
      <c r="F252" s="217" t="s">
        <v>5082</v>
      </c>
      <c r="G252" s="218" t="s">
        <v>438</v>
      </c>
      <c r="H252" s="219">
        <v>1150</v>
      </c>
      <c r="I252" s="220"/>
      <c r="J252" s="221">
        <f>ROUND(I252*H252,2)</f>
        <v>0</v>
      </c>
      <c r="K252" s="217" t="s">
        <v>189</v>
      </c>
      <c r="L252" s="46"/>
      <c r="M252" s="222" t="s">
        <v>19</v>
      </c>
      <c r="N252" s="223" t="s">
        <v>46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190</v>
      </c>
      <c r="AT252" s="226" t="s">
        <v>185</v>
      </c>
      <c r="AU252" s="226" t="s">
        <v>84</v>
      </c>
      <c r="AY252" s="19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190</v>
      </c>
      <c r="BM252" s="226" t="s">
        <v>5087</v>
      </c>
    </row>
    <row r="253" s="2" customFormat="1">
      <c r="A253" s="40"/>
      <c r="B253" s="41"/>
      <c r="C253" s="42"/>
      <c r="D253" s="228" t="s">
        <v>192</v>
      </c>
      <c r="E253" s="42"/>
      <c r="F253" s="229" t="s">
        <v>5084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192</v>
      </c>
      <c r="AU253" s="19" t="s">
        <v>84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5085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194</v>
      </c>
      <c r="AU254" s="243" t="s">
        <v>84</v>
      </c>
      <c r="AV254" s="13" t="s">
        <v>82</v>
      </c>
      <c r="AW254" s="13" t="s">
        <v>36</v>
      </c>
      <c r="AX254" s="13" t="s">
        <v>75</v>
      </c>
      <c r="AY254" s="243" t="s">
        <v>183</v>
      </c>
    </row>
    <row r="255" s="14" customFormat="1">
      <c r="A255" s="14"/>
      <c r="B255" s="244"/>
      <c r="C255" s="245"/>
      <c r="D255" s="235" t="s">
        <v>194</v>
      </c>
      <c r="E255" s="246" t="s">
        <v>19</v>
      </c>
      <c r="F255" s="247" t="s">
        <v>4922</v>
      </c>
      <c r="G255" s="245"/>
      <c r="H255" s="248">
        <v>1150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194</v>
      </c>
      <c r="AU255" s="254" t="s">
        <v>84</v>
      </c>
      <c r="AV255" s="14" t="s">
        <v>84</v>
      </c>
      <c r="AW255" s="14" t="s">
        <v>36</v>
      </c>
      <c r="AX255" s="14" t="s">
        <v>82</v>
      </c>
      <c r="AY255" s="254" t="s">
        <v>183</v>
      </c>
    </row>
    <row r="256" s="2" customFormat="1" ht="24.15" customHeight="1">
      <c r="A256" s="40"/>
      <c r="B256" s="41"/>
      <c r="C256" s="215" t="s">
        <v>561</v>
      </c>
      <c r="D256" s="215" t="s">
        <v>185</v>
      </c>
      <c r="E256" s="216" t="s">
        <v>5081</v>
      </c>
      <c r="F256" s="217" t="s">
        <v>5082</v>
      </c>
      <c r="G256" s="218" t="s">
        <v>438</v>
      </c>
      <c r="H256" s="219">
        <v>1080</v>
      </c>
      <c r="I256" s="220"/>
      <c r="J256" s="221">
        <f>ROUND(I256*H256,2)</f>
        <v>0</v>
      </c>
      <c r="K256" s="217" t="s">
        <v>189</v>
      </c>
      <c r="L256" s="46"/>
      <c r="M256" s="222" t="s">
        <v>19</v>
      </c>
      <c r="N256" s="223" t="s">
        <v>46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190</v>
      </c>
      <c r="AT256" s="226" t="s">
        <v>185</v>
      </c>
      <c r="AU256" s="226" t="s">
        <v>84</v>
      </c>
      <c r="AY256" s="19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190</v>
      </c>
      <c r="BM256" s="226" t="s">
        <v>5088</v>
      </c>
    </row>
    <row r="257" s="2" customFormat="1">
      <c r="A257" s="40"/>
      <c r="B257" s="41"/>
      <c r="C257" s="42"/>
      <c r="D257" s="228" t="s">
        <v>192</v>
      </c>
      <c r="E257" s="42"/>
      <c r="F257" s="229" t="s">
        <v>5084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192</v>
      </c>
      <c r="AU257" s="19" t="s">
        <v>84</v>
      </c>
    </row>
    <row r="258" s="13" customFormat="1">
      <c r="A258" s="13"/>
      <c r="B258" s="233"/>
      <c r="C258" s="234"/>
      <c r="D258" s="235" t="s">
        <v>194</v>
      </c>
      <c r="E258" s="236" t="s">
        <v>19</v>
      </c>
      <c r="F258" s="237" t="s">
        <v>5085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194</v>
      </c>
      <c r="AU258" s="243" t="s">
        <v>84</v>
      </c>
      <c r="AV258" s="13" t="s">
        <v>82</v>
      </c>
      <c r="AW258" s="13" t="s">
        <v>36</v>
      </c>
      <c r="AX258" s="13" t="s">
        <v>75</v>
      </c>
      <c r="AY258" s="243" t="s">
        <v>183</v>
      </c>
    </row>
    <row r="259" s="14" customFormat="1">
      <c r="A259" s="14"/>
      <c r="B259" s="244"/>
      <c r="C259" s="245"/>
      <c r="D259" s="235" t="s">
        <v>194</v>
      </c>
      <c r="E259" s="246" t="s">
        <v>19</v>
      </c>
      <c r="F259" s="247" t="s">
        <v>4927</v>
      </c>
      <c r="G259" s="245"/>
      <c r="H259" s="248">
        <v>1080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194</v>
      </c>
      <c r="AU259" s="254" t="s">
        <v>84</v>
      </c>
      <c r="AV259" s="14" t="s">
        <v>84</v>
      </c>
      <c r="AW259" s="14" t="s">
        <v>36</v>
      </c>
      <c r="AX259" s="14" t="s">
        <v>82</v>
      </c>
      <c r="AY259" s="254" t="s">
        <v>183</v>
      </c>
    </row>
    <row r="260" s="2" customFormat="1" ht="24.15" customHeight="1">
      <c r="A260" s="40"/>
      <c r="B260" s="41"/>
      <c r="C260" s="215" t="s">
        <v>1782</v>
      </c>
      <c r="D260" s="215" t="s">
        <v>185</v>
      </c>
      <c r="E260" s="216" t="s">
        <v>5089</v>
      </c>
      <c r="F260" s="217" t="s">
        <v>5090</v>
      </c>
      <c r="G260" s="218" t="s">
        <v>438</v>
      </c>
      <c r="H260" s="219">
        <v>820</v>
      </c>
      <c r="I260" s="220"/>
      <c r="J260" s="221">
        <f>ROUND(I260*H260,2)</f>
        <v>0</v>
      </c>
      <c r="K260" s="217" t="s">
        <v>189</v>
      </c>
      <c r="L260" s="46"/>
      <c r="M260" s="222" t="s">
        <v>19</v>
      </c>
      <c r="N260" s="223" t="s">
        <v>46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190</v>
      </c>
      <c r="AT260" s="226" t="s">
        <v>185</v>
      </c>
      <c r="AU260" s="226" t="s">
        <v>84</v>
      </c>
      <c r="AY260" s="19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190</v>
      </c>
      <c r="BM260" s="226" t="s">
        <v>5091</v>
      </c>
    </row>
    <row r="261" s="2" customFormat="1">
      <c r="A261" s="40"/>
      <c r="B261" s="41"/>
      <c r="C261" s="42"/>
      <c r="D261" s="228" t="s">
        <v>192</v>
      </c>
      <c r="E261" s="42"/>
      <c r="F261" s="229" t="s">
        <v>5092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192</v>
      </c>
      <c r="AU261" s="19" t="s">
        <v>84</v>
      </c>
    </row>
    <row r="262" s="13" customFormat="1">
      <c r="A262" s="13"/>
      <c r="B262" s="233"/>
      <c r="C262" s="234"/>
      <c r="D262" s="235" t="s">
        <v>194</v>
      </c>
      <c r="E262" s="236" t="s">
        <v>19</v>
      </c>
      <c r="F262" s="237" t="s">
        <v>5093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194</v>
      </c>
      <c r="AU262" s="243" t="s">
        <v>84</v>
      </c>
      <c r="AV262" s="13" t="s">
        <v>82</v>
      </c>
      <c r="AW262" s="13" t="s">
        <v>36</v>
      </c>
      <c r="AX262" s="13" t="s">
        <v>75</v>
      </c>
      <c r="AY262" s="243" t="s">
        <v>183</v>
      </c>
    </row>
    <row r="263" s="14" customFormat="1">
      <c r="A263" s="14"/>
      <c r="B263" s="244"/>
      <c r="C263" s="245"/>
      <c r="D263" s="235" t="s">
        <v>194</v>
      </c>
      <c r="E263" s="246" t="s">
        <v>19</v>
      </c>
      <c r="F263" s="247" t="s">
        <v>4932</v>
      </c>
      <c r="G263" s="245"/>
      <c r="H263" s="248">
        <v>820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194</v>
      </c>
      <c r="AU263" s="254" t="s">
        <v>84</v>
      </c>
      <c r="AV263" s="14" t="s">
        <v>84</v>
      </c>
      <c r="AW263" s="14" t="s">
        <v>36</v>
      </c>
      <c r="AX263" s="14" t="s">
        <v>82</v>
      </c>
      <c r="AY263" s="254" t="s">
        <v>183</v>
      </c>
    </row>
    <row r="264" s="2" customFormat="1" ht="24.15" customHeight="1">
      <c r="A264" s="40"/>
      <c r="B264" s="41"/>
      <c r="C264" s="215" t="s">
        <v>566</v>
      </c>
      <c r="D264" s="215" t="s">
        <v>185</v>
      </c>
      <c r="E264" s="216" t="s">
        <v>5089</v>
      </c>
      <c r="F264" s="217" t="s">
        <v>5090</v>
      </c>
      <c r="G264" s="218" t="s">
        <v>438</v>
      </c>
      <c r="H264" s="219">
        <v>940</v>
      </c>
      <c r="I264" s="220"/>
      <c r="J264" s="221">
        <f>ROUND(I264*H264,2)</f>
        <v>0</v>
      </c>
      <c r="K264" s="217" t="s">
        <v>189</v>
      </c>
      <c r="L264" s="46"/>
      <c r="M264" s="222" t="s">
        <v>19</v>
      </c>
      <c r="N264" s="223" t="s">
        <v>46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190</v>
      </c>
      <c r="AT264" s="226" t="s">
        <v>185</v>
      </c>
      <c r="AU264" s="226" t="s">
        <v>84</v>
      </c>
      <c r="AY264" s="19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190</v>
      </c>
      <c r="BM264" s="226" t="s">
        <v>5094</v>
      </c>
    </row>
    <row r="265" s="2" customFormat="1">
      <c r="A265" s="40"/>
      <c r="B265" s="41"/>
      <c r="C265" s="42"/>
      <c r="D265" s="228" t="s">
        <v>192</v>
      </c>
      <c r="E265" s="42"/>
      <c r="F265" s="229" t="s">
        <v>5092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192</v>
      </c>
      <c r="AU265" s="19" t="s">
        <v>84</v>
      </c>
    </row>
    <row r="266" s="13" customFormat="1">
      <c r="A266" s="13"/>
      <c r="B266" s="233"/>
      <c r="C266" s="234"/>
      <c r="D266" s="235" t="s">
        <v>194</v>
      </c>
      <c r="E266" s="236" t="s">
        <v>19</v>
      </c>
      <c r="F266" s="237" t="s">
        <v>5093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194</v>
      </c>
      <c r="AU266" s="243" t="s">
        <v>84</v>
      </c>
      <c r="AV266" s="13" t="s">
        <v>82</v>
      </c>
      <c r="AW266" s="13" t="s">
        <v>36</v>
      </c>
      <c r="AX266" s="13" t="s">
        <v>75</v>
      </c>
      <c r="AY266" s="243" t="s">
        <v>183</v>
      </c>
    </row>
    <row r="267" s="14" customFormat="1">
      <c r="A267" s="14"/>
      <c r="B267" s="244"/>
      <c r="C267" s="245"/>
      <c r="D267" s="235" t="s">
        <v>194</v>
      </c>
      <c r="E267" s="246" t="s">
        <v>19</v>
      </c>
      <c r="F267" s="247" t="s">
        <v>4937</v>
      </c>
      <c r="G267" s="245"/>
      <c r="H267" s="248">
        <v>940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194</v>
      </c>
      <c r="AU267" s="254" t="s">
        <v>84</v>
      </c>
      <c r="AV267" s="14" t="s">
        <v>84</v>
      </c>
      <c r="AW267" s="14" t="s">
        <v>36</v>
      </c>
      <c r="AX267" s="14" t="s">
        <v>82</v>
      </c>
      <c r="AY267" s="254" t="s">
        <v>183</v>
      </c>
    </row>
    <row r="268" s="2" customFormat="1" ht="24.15" customHeight="1">
      <c r="A268" s="40"/>
      <c r="B268" s="41"/>
      <c r="C268" s="215" t="s">
        <v>1794</v>
      </c>
      <c r="D268" s="215" t="s">
        <v>185</v>
      </c>
      <c r="E268" s="216" t="s">
        <v>5095</v>
      </c>
      <c r="F268" s="217" t="s">
        <v>5096</v>
      </c>
      <c r="G268" s="218" t="s">
        <v>438</v>
      </c>
      <c r="H268" s="219">
        <v>90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190</v>
      </c>
      <c r="AT268" s="226" t="s">
        <v>185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190</v>
      </c>
      <c r="BM268" s="226" t="s">
        <v>5097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5098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84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5099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194</v>
      </c>
      <c r="AU270" s="243" t="s">
        <v>84</v>
      </c>
      <c r="AV270" s="13" t="s">
        <v>82</v>
      </c>
      <c r="AW270" s="13" t="s">
        <v>36</v>
      </c>
      <c r="AX270" s="13" t="s">
        <v>75</v>
      </c>
      <c r="AY270" s="243" t="s">
        <v>183</v>
      </c>
    </row>
    <row r="271" s="14" customFormat="1">
      <c r="A271" s="14"/>
      <c r="B271" s="244"/>
      <c r="C271" s="245"/>
      <c r="D271" s="235" t="s">
        <v>194</v>
      </c>
      <c r="E271" s="246" t="s">
        <v>19</v>
      </c>
      <c r="F271" s="247" t="s">
        <v>561</v>
      </c>
      <c r="G271" s="245"/>
      <c r="H271" s="248">
        <v>90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194</v>
      </c>
      <c r="AU271" s="254" t="s">
        <v>84</v>
      </c>
      <c r="AV271" s="14" t="s">
        <v>84</v>
      </c>
      <c r="AW271" s="14" t="s">
        <v>36</v>
      </c>
      <c r="AX271" s="14" t="s">
        <v>82</v>
      </c>
      <c r="AY271" s="254" t="s">
        <v>183</v>
      </c>
    </row>
    <row r="272" s="2" customFormat="1" ht="24.15" customHeight="1">
      <c r="A272" s="40"/>
      <c r="B272" s="41"/>
      <c r="C272" s="215" t="s">
        <v>569</v>
      </c>
      <c r="D272" s="215" t="s">
        <v>185</v>
      </c>
      <c r="E272" s="216" t="s">
        <v>5100</v>
      </c>
      <c r="F272" s="217" t="s">
        <v>5101</v>
      </c>
      <c r="G272" s="218" t="s">
        <v>438</v>
      </c>
      <c r="H272" s="219">
        <v>15</v>
      </c>
      <c r="I272" s="220"/>
      <c r="J272" s="221">
        <f>ROUND(I272*H272,2)</f>
        <v>0</v>
      </c>
      <c r="K272" s="217" t="s">
        <v>189</v>
      </c>
      <c r="L272" s="46"/>
      <c r="M272" s="222" t="s">
        <v>19</v>
      </c>
      <c r="N272" s="223" t="s">
        <v>46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190</v>
      </c>
      <c r="AT272" s="226" t="s">
        <v>185</v>
      </c>
      <c r="AU272" s="226" t="s">
        <v>84</v>
      </c>
      <c r="AY272" s="19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82</v>
      </c>
      <c r="BK272" s="227">
        <f>ROUND(I272*H272,2)</f>
        <v>0</v>
      </c>
      <c r="BL272" s="19" t="s">
        <v>190</v>
      </c>
      <c r="BM272" s="226" t="s">
        <v>5102</v>
      </c>
    </row>
    <row r="273" s="2" customFormat="1">
      <c r="A273" s="40"/>
      <c r="B273" s="41"/>
      <c r="C273" s="42"/>
      <c r="D273" s="228" t="s">
        <v>192</v>
      </c>
      <c r="E273" s="42"/>
      <c r="F273" s="229" t="s">
        <v>5103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192</v>
      </c>
      <c r="AU273" s="19" t="s">
        <v>84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5104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194</v>
      </c>
      <c r="AU274" s="243" t="s">
        <v>84</v>
      </c>
      <c r="AV274" s="13" t="s">
        <v>82</v>
      </c>
      <c r="AW274" s="13" t="s">
        <v>36</v>
      </c>
      <c r="AX274" s="13" t="s">
        <v>75</v>
      </c>
      <c r="AY274" s="243" t="s">
        <v>183</v>
      </c>
    </row>
    <row r="275" s="14" customFormat="1">
      <c r="A275" s="14"/>
      <c r="B275" s="244"/>
      <c r="C275" s="245"/>
      <c r="D275" s="235" t="s">
        <v>194</v>
      </c>
      <c r="E275" s="246" t="s">
        <v>19</v>
      </c>
      <c r="F275" s="247" t="s">
        <v>8</v>
      </c>
      <c r="G275" s="245"/>
      <c r="H275" s="248">
        <v>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194</v>
      </c>
      <c r="AU275" s="254" t="s">
        <v>84</v>
      </c>
      <c r="AV275" s="14" t="s">
        <v>84</v>
      </c>
      <c r="AW275" s="14" t="s">
        <v>36</v>
      </c>
      <c r="AX275" s="14" t="s">
        <v>82</v>
      </c>
      <c r="AY275" s="254" t="s">
        <v>183</v>
      </c>
    </row>
    <row r="276" s="2" customFormat="1" ht="21.75" customHeight="1">
      <c r="A276" s="40"/>
      <c r="B276" s="41"/>
      <c r="C276" s="215" t="s">
        <v>4115</v>
      </c>
      <c r="D276" s="215" t="s">
        <v>185</v>
      </c>
      <c r="E276" s="216" t="s">
        <v>5105</v>
      </c>
      <c r="F276" s="217" t="s">
        <v>5106</v>
      </c>
      <c r="G276" s="218" t="s">
        <v>188</v>
      </c>
      <c r="H276" s="219">
        <v>6</v>
      </c>
      <c r="I276" s="220"/>
      <c r="J276" s="221">
        <f>ROUND(I276*H276,2)</f>
        <v>0</v>
      </c>
      <c r="K276" s="217" t="s">
        <v>189</v>
      </c>
      <c r="L276" s="46"/>
      <c r="M276" s="222" t="s">
        <v>19</v>
      </c>
      <c r="N276" s="223" t="s">
        <v>46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190</v>
      </c>
      <c r="AT276" s="226" t="s">
        <v>185</v>
      </c>
      <c r="AU276" s="226" t="s">
        <v>84</v>
      </c>
      <c r="AY276" s="19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82</v>
      </c>
      <c r="BK276" s="227">
        <f>ROUND(I276*H276,2)</f>
        <v>0</v>
      </c>
      <c r="BL276" s="19" t="s">
        <v>190</v>
      </c>
      <c r="BM276" s="226" t="s">
        <v>1013</v>
      </c>
    </row>
    <row r="277" s="2" customFormat="1">
      <c r="A277" s="40"/>
      <c r="B277" s="41"/>
      <c r="C277" s="42"/>
      <c r="D277" s="228" t="s">
        <v>192</v>
      </c>
      <c r="E277" s="42"/>
      <c r="F277" s="229" t="s">
        <v>5107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192</v>
      </c>
      <c r="AU277" s="19" t="s">
        <v>84</v>
      </c>
    </row>
    <row r="278" s="2" customFormat="1" ht="21.75" customHeight="1">
      <c r="A278" s="40"/>
      <c r="B278" s="41"/>
      <c r="C278" s="215" t="s">
        <v>573</v>
      </c>
      <c r="D278" s="215" t="s">
        <v>185</v>
      </c>
      <c r="E278" s="216" t="s">
        <v>5108</v>
      </c>
      <c r="F278" s="217" t="s">
        <v>5109</v>
      </c>
      <c r="G278" s="218" t="s">
        <v>188</v>
      </c>
      <c r="H278" s="219">
        <v>2</v>
      </c>
      <c r="I278" s="220"/>
      <c r="J278" s="221">
        <f>ROUND(I278*H278,2)</f>
        <v>0</v>
      </c>
      <c r="K278" s="217" t="s">
        <v>189</v>
      </c>
      <c r="L278" s="46"/>
      <c r="M278" s="222" t="s">
        <v>19</v>
      </c>
      <c r="N278" s="223" t="s">
        <v>46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190</v>
      </c>
      <c r="AT278" s="226" t="s">
        <v>185</v>
      </c>
      <c r="AU278" s="226" t="s">
        <v>84</v>
      </c>
      <c r="AY278" s="19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190</v>
      </c>
      <c r="BM278" s="226" t="s">
        <v>2252</v>
      </c>
    </row>
    <row r="279" s="2" customFormat="1">
      <c r="A279" s="40"/>
      <c r="B279" s="41"/>
      <c r="C279" s="42"/>
      <c r="D279" s="228" t="s">
        <v>192</v>
      </c>
      <c r="E279" s="42"/>
      <c r="F279" s="229" t="s">
        <v>5110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192</v>
      </c>
      <c r="AU279" s="19" t="s">
        <v>84</v>
      </c>
    </row>
    <row r="280" s="2" customFormat="1" ht="21.75" customHeight="1">
      <c r="A280" s="40"/>
      <c r="B280" s="41"/>
      <c r="C280" s="215" t="s">
        <v>4128</v>
      </c>
      <c r="D280" s="215" t="s">
        <v>185</v>
      </c>
      <c r="E280" s="216" t="s">
        <v>5111</v>
      </c>
      <c r="F280" s="217" t="s">
        <v>5112</v>
      </c>
      <c r="G280" s="218" t="s">
        <v>188</v>
      </c>
      <c r="H280" s="219">
        <v>1</v>
      </c>
      <c r="I280" s="220"/>
      <c r="J280" s="221">
        <f>ROUND(I280*H280,2)</f>
        <v>0</v>
      </c>
      <c r="K280" s="217" t="s">
        <v>189</v>
      </c>
      <c r="L280" s="46"/>
      <c r="M280" s="222" t="s">
        <v>19</v>
      </c>
      <c r="N280" s="223" t="s">
        <v>46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190</v>
      </c>
      <c r="AT280" s="226" t="s">
        <v>185</v>
      </c>
      <c r="AU280" s="226" t="s">
        <v>84</v>
      </c>
      <c r="AY280" s="19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190</v>
      </c>
      <c r="BM280" s="226" t="s">
        <v>1024</v>
      </c>
    </row>
    <row r="281" s="2" customFormat="1">
      <c r="A281" s="40"/>
      <c r="B281" s="41"/>
      <c r="C281" s="42"/>
      <c r="D281" s="228" t="s">
        <v>192</v>
      </c>
      <c r="E281" s="42"/>
      <c r="F281" s="229" t="s">
        <v>5113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192</v>
      </c>
      <c r="AU281" s="19" t="s">
        <v>84</v>
      </c>
    </row>
    <row r="282" s="2" customFormat="1" ht="24.15" customHeight="1">
      <c r="A282" s="40"/>
      <c r="B282" s="41"/>
      <c r="C282" s="215" t="s">
        <v>579</v>
      </c>
      <c r="D282" s="215" t="s">
        <v>185</v>
      </c>
      <c r="E282" s="216" t="s">
        <v>5114</v>
      </c>
      <c r="F282" s="217" t="s">
        <v>5115</v>
      </c>
      <c r="G282" s="218" t="s">
        <v>188</v>
      </c>
      <c r="H282" s="219">
        <v>1</v>
      </c>
      <c r="I282" s="220"/>
      <c r="J282" s="221">
        <f>ROUND(I282*H282,2)</f>
        <v>0</v>
      </c>
      <c r="K282" s="217" t="s">
        <v>189</v>
      </c>
      <c r="L282" s="46"/>
      <c r="M282" s="222" t="s">
        <v>19</v>
      </c>
      <c r="N282" s="223" t="s">
        <v>46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190</v>
      </c>
      <c r="AT282" s="226" t="s">
        <v>185</v>
      </c>
      <c r="AU282" s="226" t="s">
        <v>84</v>
      </c>
      <c r="AY282" s="19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82</v>
      </c>
      <c r="BK282" s="227">
        <f>ROUND(I282*H282,2)</f>
        <v>0</v>
      </c>
      <c r="BL282" s="19" t="s">
        <v>190</v>
      </c>
      <c r="BM282" s="226" t="s">
        <v>2262</v>
      </c>
    </row>
    <row r="283" s="2" customFormat="1">
      <c r="A283" s="40"/>
      <c r="B283" s="41"/>
      <c r="C283" s="42"/>
      <c r="D283" s="228" t="s">
        <v>192</v>
      </c>
      <c r="E283" s="42"/>
      <c r="F283" s="229" t="s">
        <v>5116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192</v>
      </c>
      <c r="AU283" s="19" t="s">
        <v>84</v>
      </c>
    </row>
    <row r="284" s="2" customFormat="1" ht="16.5" customHeight="1">
      <c r="A284" s="40"/>
      <c r="B284" s="41"/>
      <c r="C284" s="215" t="s">
        <v>888</v>
      </c>
      <c r="D284" s="215" t="s">
        <v>185</v>
      </c>
      <c r="E284" s="216" t="s">
        <v>5117</v>
      </c>
      <c r="F284" s="217" t="s">
        <v>5118</v>
      </c>
      <c r="G284" s="218" t="s">
        <v>4281</v>
      </c>
      <c r="H284" s="219">
        <v>8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46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190</v>
      </c>
      <c r="AT284" s="226" t="s">
        <v>185</v>
      </c>
      <c r="AU284" s="226" t="s">
        <v>84</v>
      </c>
      <c r="AY284" s="19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190</v>
      </c>
      <c r="BM284" s="226" t="s">
        <v>2272</v>
      </c>
    </row>
    <row r="285" s="2" customFormat="1" ht="37.8" customHeight="1">
      <c r="A285" s="40"/>
      <c r="B285" s="41"/>
      <c r="C285" s="215" t="s">
        <v>585</v>
      </c>
      <c r="D285" s="215" t="s">
        <v>185</v>
      </c>
      <c r="E285" s="216" t="s">
        <v>5119</v>
      </c>
      <c r="F285" s="217" t="s">
        <v>5120</v>
      </c>
      <c r="G285" s="218" t="s">
        <v>438</v>
      </c>
      <c r="H285" s="219">
        <v>8</v>
      </c>
      <c r="I285" s="220"/>
      <c r="J285" s="221">
        <f>ROUND(I285*H285,2)</f>
        <v>0</v>
      </c>
      <c r="K285" s="217" t="s">
        <v>189</v>
      </c>
      <c r="L285" s="46"/>
      <c r="M285" s="222" t="s">
        <v>19</v>
      </c>
      <c r="N285" s="223" t="s">
        <v>46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190</v>
      </c>
      <c r="AT285" s="226" t="s">
        <v>185</v>
      </c>
      <c r="AU285" s="226" t="s">
        <v>84</v>
      </c>
      <c r="AY285" s="19" t="s">
        <v>183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82</v>
      </c>
      <c r="BK285" s="227">
        <f>ROUND(I285*H285,2)</f>
        <v>0</v>
      </c>
      <c r="BL285" s="19" t="s">
        <v>190</v>
      </c>
      <c r="BM285" s="226" t="s">
        <v>5121</v>
      </c>
    </row>
    <row r="286" s="2" customFormat="1">
      <c r="A286" s="40"/>
      <c r="B286" s="41"/>
      <c r="C286" s="42"/>
      <c r="D286" s="228" t="s">
        <v>192</v>
      </c>
      <c r="E286" s="42"/>
      <c r="F286" s="229" t="s">
        <v>5122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192</v>
      </c>
      <c r="AU286" s="19" t="s">
        <v>84</v>
      </c>
    </row>
    <row r="287" s="13" customFormat="1">
      <c r="A287" s="13"/>
      <c r="B287" s="233"/>
      <c r="C287" s="234"/>
      <c r="D287" s="235" t="s">
        <v>194</v>
      </c>
      <c r="E287" s="236" t="s">
        <v>19</v>
      </c>
      <c r="F287" s="237" t="s">
        <v>5123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194</v>
      </c>
      <c r="AU287" s="243" t="s">
        <v>84</v>
      </c>
      <c r="AV287" s="13" t="s">
        <v>82</v>
      </c>
      <c r="AW287" s="13" t="s">
        <v>36</v>
      </c>
      <c r="AX287" s="13" t="s">
        <v>75</v>
      </c>
      <c r="AY287" s="243" t="s">
        <v>183</v>
      </c>
    </row>
    <row r="288" s="14" customFormat="1">
      <c r="A288" s="14"/>
      <c r="B288" s="244"/>
      <c r="C288" s="245"/>
      <c r="D288" s="235" t="s">
        <v>194</v>
      </c>
      <c r="E288" s="246" t="s">
        <v>19</v>
      </c>
      <c r="F288" s="247" t="s">
        <v>226</v>
      </c>
      <c r="G288" s="245"/>
      <c r="H288" s="248">
        <v>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194</v>
      </c>
      <c r="AU288" s="254" t="s">
        <v>84</v>
      </c>
      <c r="AV288" s="14" t="s">
        <v>84</v>
      </c>
      <c r="AW288" s="14" t="s">
        <v>36</v>
      </c>
      <c r="AX288" s="14" t="s">
        <v>82</v>
      </c>
      <c r="AY288" s="254" t="s">
        <v>183</v>
      </c>
    </row>
    <row r="289" s="2" customFormat="1" ht="16.5" customHeight="1">
      <c r="A289" s="40"/>
      <c r="B289" s="41"/>
      <c r="C289" s="215" t="s">
        <v>1805</v>
      </c>
      <c r="D289" s="215" t="s">
        <v>185</v>
      </c>
      <c r="E289" s="216" t="s">
        <v>5124</v>
      </c>
      <c r="F289" s="217" t="s">
        <v>5125</v>
      </c>
      <c r="G289" s="218" t="s">
        <v>4281</v>
      </c>
      <c r="H289" s="219">
        <v>8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46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190</v>
      </c>
      <c r="AT289" s="226" t="s">
        <v>185</v>
      </c>
      <c r="AU289" s="226" t="s">
        <v>84</v>
      </c>
      <c r="AY289" s="19" t="s">
        <v>183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82</v>
      </c>
      <c r="BK289" s="227">
        <f>ROUND(I289*H289,2)</f>
        <v>0</v>
      </c>
      <c r="BL289" s="19" t="s">
        <v>190</v>
      </c>
      <c r="BM289" s="226" t="s">
        <v>2291</v>
      </c>
    </row>
    <row r="290" s="2" customFormat="1" ht="24.15" customHeight="1">
      <c r="A290" s="40"/>
      <c r="B290" s="41"/>
      <c r="C290" s="215" t="s">
        <v>590</v>
      </c>
      <c r="D290" s="215" t="s">
        <v>185</v>
      </c>
      <c r="E290" s="216" t="s">
        <v>5126</v>
      </c>
      <c r="F290" s="217" t="s">
        <v>5127</v>
      </c>
      <c r="G290" s="218" t="s">
        <v>438</v>
      </c>
      <c r="H290" s="219">
        <v>260</v>
      </c>
      <c r="I290" s="220"/>
      <c r="J290" s="221">
        <f>ROUND(I290*H290,2)</f>
        <v>0</v>
      </c>
      <c r="K290" s="217" t="s">
        <v>189</v>
      </c>
      <c r="L290" s="46"/>
      <c r="M290" s="222" t="s">
        <v>19</v>
      </c>
      <c r="N290" s="223" t="s">
        <v>46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190</v>
      </c>
      <c r="AT290" s="226" t="s">
        <v>185</v>
      </c>
      <c r="AU290" s="226" t="s">
        <v>84</v>
      </c>
      <c r="AY290" s="19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190</v>
      </c>
      <c r="BM290" s="226" t="s">
        <v>2299</v>
      </c>
    </row>
    <row r="291" s="2" customFormat="1">
      <c r="A291" s="40"/>
      <c r="B291" s="41"/>
      <c r="C291" s="42"/>
      <c r="D291" s="228" t="s">
        <v>192</v>
      </c>
      <c r="E291" s="42"/>
      <c r="F291" s="229" t="s">
        <v>5128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192</v>
      </c>
      <c r="AU291" s="19" t="s">
        <v>84</v>
      </c>
    </row>
    <row r="292" s="2" customFormat="1" ht="16.5" customHeight="1">
      <c r="A292" s="40"/>
      <c r="B292" s="41"/>
      <c r="C292" s="215" t="s">
        <v>1807</v>
      </c>
      <c r="D292" s="215" t="s">
        <v>185</v>
      </c>
      <c r="E292" s="216" t="s">
        <v>5129</v>
      </c>
      <c r="F292" s="217" t="s">
        <v>5130</v>
      </c>
      <c r="G292" s="218" t="s">
        <v>188</v>
      </c>
      <c r="H292" s="219">
        <v>11</v>
      </c>
      <c r="I292" s="220"/>
      <c r="J292" s="221">
        <f>ROUND(I292*H292,2)</f>
        <v>0</v>
      </c>
      <c r="K292" s="217" t="s">
        <v>189</v>
      </c>
      <c r="L292" s="46"/>
      <c r="M292" s="222" t="s">
        <v>19</v>
      </c>
      <c r="N292" s="223" t="s">
        <v>46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190</v>
      </c>
      <c r="AT292" s="226" t="s">
        <v>185</v>
      </c>
      <c r="AU292" s="226" t="s">
        <v>84</v>
      </c>
      <c r="AY292" s="19" t="s">
        <v>183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82</v>
      </c>
      <c r="BK292" s="227">
        <f>ROUND(I292*H292,2)</f>
        <v>0</v>
      </c>
      <c r="BL292" s="19" t="s">
        <v>190</v>
      </c>
      <c r="BM292" s="226" t="s">
        <v>2305</v>
      </c>
    </row>
    <row r="293" s="2" customFormat="1">
      <c r="A293" s="40"/>
      <c r="B293" s="41"/>
      <c r="C293" s="42"/>
      <c r="D293" s="228" t="s">
        <v>192</v>
      </c>
      <c r="E293" s="42"/>
      <c r="F293" s="229" t="s">
        <v>5131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192</v>
      </c>
      <c r="AU293" s="19" t="s">
        <v>84</v>
      </c>
    </row>
    <row r="294" s="2" customFormat="1" ht="16.5" customHeight="1">
      <c r="A294" s="40"/>
      <c r="B294" s="41"/>
      <c r="C294" s="215" t="s">
        <v>595</v>
      </c>
      <c r="D294" s="215" t="s">
        <v>185</v>
      </c>
      <c r="E294" s="216" t="s">
        <v>5132</v>
      </c>
      <c r="F294" s="217" t="s">
        <v>5133</v>
      </c>
      <c r="G294" s="218" t="s">
        <v>438</v>
      </c>
      <c r="H294" s="219">
        <v>210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190</v>
      </c>
      <c r="AT294" s="226" t="s">
        <v>185</v>
      </c>
      <c r="AU294" s="226" t="s">
        <v>84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190</v>
      </c>
      <c r="BM294" s="226" t="s">
        <v>2310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5134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84</v>
      </c>
    </row>
    <row r="296" s="2" customFormat="1" ht="16.5" customHeight="1">
      <c r="A296" s="40"/>
      <c r="B296" s="41"/>
      <c r="C296" s="215" t="s">
        <v>1814</v>
      </c>
      <c r="D296" s="215" t="s">
        <v>185</v>
      </c>
      <c r="E296" s="216" t="s">
        <v>5135</v>
      </c>
      <c r="F296" s="217" t="s">
        <v>5136</v>
      </c>
      <c r="G296" s="218" t="s">
        <v>188</v>
      </c>
      <c r="H296" s="219">
        <v>8</v>
      </c>
      <c r="I296" s="220"/>
      <c r="J296" s="221">
        <f>ROUND(I296*H296,2)</f>
        <v>0</v>
      </c>
      <c r="K296" s="217" t="s">
        <v>189</v>
      </c>
      <c r="L296" s="46"/>
      <c r="M296" s="222" t="s">
        <v>19</v>
      </c>
      <c r="N296" s="223" t="s">
        <v>46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190</v>
      </c>
      <c r="AT296" s="226" t="s">
        <v>185</v>
      </c>
      <c r="AU296" s="226" t="s">
        <v>84</v>
      </c>
      <c r="AY296" s="19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82</v>
      </c>
      <c r="BK296" s="227">
        <f>ROUND(I296*H296,2)</f>
        <v>0</v>
      </c>
      <c r="BL296" s="19" t="s">
        <v>190</v>
      </c>
      <c r="BM296" s="226" t="s">
        <v>2320</v>
      </c>
    </row>
    <row r="297" s="2" customFormat="1">
      <c r="A297" s="40"/>
      <c r="B297" s="41"/>
      <c r="C297" s="42"/>
      <c r="D297" s="228" t="s">
        <v>192</v>
      </c>
      <c r="E297" s="42"/>
      <c r="F297" s="229" t="s">
        <v>5137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192</v>
      </c>
      <c r="AU297" s="19" t="s">
        <v>84</v>
      </c>
    </row>
    <row r="298" s="2" customFormat="1" ht="16.5" customHeight="1">
      <c r="A298" s="40"/>
      <c r="B298" s="41"/>
      <c r="C298" s="215" t="s">
        <v>600</v>
      </c>
      <c r="D298" s="215" t="s">
        <v>185</v>
      </c>
      <c r="E298" s="216" t="s">
        <v>5138</v>
      </c>
      <c r="F298" s="217" t="s">
        <v>5139</v>
      </c>
      <c r="G298" s="218" t="s">
        <v>188</v>
      </c>
      <c r="H298" s="219">
        <v>1</v>
      </c>
      <c r="I298" s="220"/>
      <c r="J298" s="221">
        <f>ROUND(I298*H298,2)</f>
        <v>0</v>
      </c>
      <c r="K298" s="217" t="s">
        <v>189</v>
      </c>
      <c r="L298" s="46"/>
      <c r="M298" s="222" t="s">
        <v>19</v>
      </c>
      <c r="N298" s="223" t="s">
        <v>46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190</v>
      </c>
      <c r="AT298" s="226" t="s">
        <v>185</v>
      </c>
      <c r="AU298" s="226" t="s">
        <v>84</v>
      </c>
      <c r="AY298" s="19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82</v>
      </c>
      <c r="BK298" s="227">
        <f>ROUND(I298*H298,2)</f>
        <v>0</v>
      </c>
      <c r="BL298" s="19" t="s">
        <v>190</v>
      </c>
      <c r="BM298" s="226" t="s">
        <v>2330</v>
      </c>
    </row>
    <row r="299" s="2" customFormat="1">
      <c r="A299" s="40"/>
      <c r="B299" s="41"/>
      <c r="C299" s="42"/>
      <c r="D299" s="228" t="s">
        <v>192</v>
      </c>
      <c r="E299" s="42"/>
      <c r="F299" s="229" t="s">
        <v>5140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192</v>
      </c>
      <c r="AU299" s="19" t="s">
        <v>84</v>
      </c>
    </row>
    <row r="300" s="2" customFormat="1" ht="16.5" customHeight="1">
      <c r="A300" s="40"/>
      <c r="B300" s="41"/>
      <c r="C300" s="215" t="s">
        <v>1827</v>
      </c>
      <c r="D300" s="215" t="s">
        <v>185</v>
      </c>
      <c r="E300" s="216" t="s">
        <v>5138</v>
      </c>
      <c r="F300" s="217" t="s">
        <v>5139</v>
      </c>
      <c r="G300" s="218" t="s">
        <v>188</v>
      </c>
      <c r="H300" s="219">
        <v>2</v>
      </c>
      <c r="I300" s="220"/>
      <c r="J300" s="221">
        <f>ROUND(I300*H300,2)</f>
        <v>0</v>
      </c>
      <c r="K300" s="217" t="s">
        <v>189</v>
      </c>
      <c r="L300" s="46"/>
      <c r="M300" s="222" t="s">
        <v>19</v>
      </c>
      <c r="N300" s="223" t="s">
        <v>46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190</v>
      </c>
      <c r="AT300" s="226" t="s">
        <v>185</v>
      </c>
      <c r="AU300" s="226" t="s">
        <v>84</v>
      </c>
      <c r="AY300" s="19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190</v>
      </c>
      <c r="BM300" s="226" t="s">
        <v>2340</v>
      </c>
    </row>
    <row r="301" s="2" customFormat="1">
      <c r="A301" s="40"/>
      <c r="B301" s="41"/>
      <c r="C301" s="42"/>
      <c r="D301" s="228" t="s">
        <v>192</v>
      </c>
      <c r="E301" s="42"/>
      <c r="F301" s="229" t="s">
        <v>5140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192</v>
      </c>
      <c r="AU301" s="19" t="s">
        <v>84</v>
      </c>
    </row>
    <row r="302" s="2" customFormat="1" ht="16.5" customHeight="1">
      <c r="A302" s="40"/>
      <c r="B302" s="41"/>
      <c r="C302" s="215" t="s">
        <v>606</v>
      </c>
      <c r="D302" s="215" t="s">
        <v>185</v>
      </c>
      <c r="E302" s="216" t="s">
        <v>5141</v>
      </c>
      <c r="F302" s="217" t="s">
        <v>5142</v>
      </c>
      <c r="G302" s="218" t="s">
        <v>188</v>
      </c>
      <c r="H302" s="219">
        <v>10</v>
      </c>
      <c r="I302" s="220"/>
      <c r="J302" s="221">
        <f>ROUND(I302*H302,2)</f>
        <v>0</v>
      </c>
      <c r="K302" s="217" t="s">
        <v>189</v>
      </c>
      <c r="L302" s="46"/>
      <c r="M302" s="222" t="s">
        <v>19</v>
      </c>
      <c r="N302" s="223" t="s">
        <v>46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190</v>
      </c>
      <c r="AT302" s="226" t="s">
        <v>185</v>
      </c>
      <c r="AU302" s="226" t="s">
        <v>84</v>
      </c>
      <c r="AY302" s="19" t="s">
        <v>183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82</v>
      </c>
      <c r="BK302" s="227">
        <f>ROUND(I302*H302,2)</f>
        <v>0</v>
      </c>
      <c r="BL302" s="19" t="s">
        <v>190</v>
      </c>
      <c r="BM302" s="226" t="s">
        <v>2347</v>
      </c>
    </row>
    <row r="303" s="2" customFormat="1">
      <c r="A303" s="40"/>
      <c r="B303" s="41"/>
      <c r="C303" s="42"/>
      <c r="D303" s="228" t="s">
        <v>192</v>
      </c>
      <c r="E303" s="42"/>
      <c r="F303" s="229" t="s">
        <v>5143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192</v>
      </c>
      <c r="AU303" s="19" t="s">
        <v>84</v>
      </c>
    </row>
    <row r="304" s="2" customFormat="1" ht="16.5" customHeight="1">
      <c r="A304" s="40"/>
      <c r="B304" s="41"/>
      <c r="C304" s="215" t="s">
        <v>1846</v>
      </c>
      <c r="D304" s="215" t="s">
        <v>185</v>
      </c>
      <c r="E304" s="216" t="s">
        <v>5129</v>
      </c>
      <c r="F304" s="217" t="s">
        <v>5130</v>
      </c>
      <c r="G304" s="218" t="s">
        <v>188</v>
      </c>
      <c r="H304" s="219">
        <v>15</v>
      </c>
      <c r="I304" s="220"/>
      <c r="J304" s="221">
        <f>ROUND(I304*H304,2)</f>
        <v>0</v>
      </c>
      <c r="K304" s="217" t="s">
        <v>189</v>
      </c>
      <c r="L304" s="46"/>
      <c r="M304" s="222" t="s">
        <v>19</v>
      </c>
      <c r="N304" s="223" t="s">
        <v>46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190</v>
      </c>
      <c r="AT304" s="226" t="s">
        <v>185</v>
      </c>
      <c r="AU304" s="226" t="s">
        <v>84</v>
      </c>
      <c r="AY304" s="19" t="s">
        <v>183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82</v>
      </c>
      <c r="BK304" s="227">
        <f>ROUND(I304*H304,2)</f>
        <v>0</v>
      </c>
      <c r="BL304" s="19" t="s">
        <v>190</v>
      </c>
      <c r="BM304" s="226" t="s">
        <v>2356</v>
      </c>
    </row>
    <row r="305" s="2" customFormat="1">
      <c r="A305" s="40"/>
      <c r="B305" s="41"/>
      <c r="C305" s="42"/>
      <c r="D305" s="228" t="s">
        <v>192</v>
      </c>
      <c r="E305" s="42"/>
      <c r="F305" s="229" t="s">
        <v>5131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192</v>
      </c>
      <c r="AU305" s="19" t="s">
        <v>84</v>
      </c>
    </row>
    <row r="306" s="2" customFormat="1" ht="16.5" customHeight="1">
      <c r="A306" s="40"/>
      <c r="B306" s="41"/>
      <c r="C306" s="215" t="s">
        <v>611</v>
      </c>
      <c r="D306" s="215" t="s">
        <v>185</v>
      </c>
      <c r="E306" s="216" t="s">
        <v>5141</v>
      </c>
      <c r="F306" s="217" t="s">
        <v>5142</v>
      </c>
      <c r="G306" s="218" t="s">
        <v>188</v>
      </c>
      <c r="H306" s="219">
        <v>8</v>
      </c>
      <c r="I306" s="220"/>
      <c r="J306" s="221">
        <f>ROUND(I306*H306,2)</f>
        <v>0</v>
      </c>
      <c r="K306" s="217" t="s">
        <v>189</v>
      </c>
      <c r="L306" s="46"/>
      <c r="M306" s="222" t="s">
        <v>19</v>
      </c>
      <c r="N306" s="223" t="s">
        <v>46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190</v>
      </c>
      <c r="AT306" s="226" t="s">
        <v>185</v>
      </c>
      <c r="AU306" s="226" t="s">
        <v>84</v>
      </c>
      <c r="AY306" s="19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190</v>
      </c>
      <c r="BM306" s="226" t="s">
        <v>2364</v>
      </c>
    </row>
    <row r="307" s="2" customFormat="1">
      <c r="A307" s="40"/>
      <c r="B307" s="41"/>
      <c r="C307" s="42"/>
      <c r="D307" s="228" t="s">
        <v>192</v>
      </c>
      <c r="E307" s="42"/>
      <c r="F307" s="229" t="s">
        <v>5143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192</v>
      </c>
      <c r="AU307" s="19" t="s">
        <v>84</v>
      </c>
    </row>
    <row r="308" s="2" customFormat="1" ht="16.5" customHeight="1">
      <c r="A308" s="40"/>
      <c r="B308" s="41"/>
      <c r="C308" s="215" t="s">
        <v>1858</v>
      </c>
      <c r="D308" s="215" t="s">
        <v>185</v>
      </c>
      <c r="E308" s="216" t="s">
        <v>5141</v>
      </c>
      <c r="F308" s="217" t="s">
        <v>5142</v>
      </c>
      <c r="G308" s="218" t="s">
        <v>188</v>
      </c>
      <c r="H308" s="219">
        <v>5</v>
      </c>
      <c r="I308" s="220"/>
      <c r="J308" s="221">
        <f>ROUND(I308*H308,2)</f>
        <v>0</v>
      </c>
      <c r="K308" s="217" t="s">
        <v>189</v>
      </c>
      <c r="L308" s="46"/>
      <c r="M308" s="222" t="s">
        <v>19</v>
      </c>
      <c r="N308" s="223" t="s">
        <v>46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190</v>
      </c>
      <c r="AT308" s="226" t="s">
        <v>185</v>
      </c>
      <c r="AU308" s="226" t="s">
        <v>84</v>
      </c>
      <c r="AY308" s="19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190</v>
      </c>
      <c r="BM308" s="226" t="s">
        <v>2372</v>
      </c>
    </row>
    <row r="309" s="2" customFormat="1">
      <c r="A309" s="40"/>
      <c r="B309" s="41"/>
      <c r="C309" s="42"/>
      <c r="D309" s="228" t="s">
        <v>192</v>
      </c>
      <c r="E309" s="42"/>
      <c r="F309" s="229" t="s">
        <v>5143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192</v>
      </c>
      <c r="AU309" s="19" t="s">
        <v>84</v>
      </c>
    </row>
    <row r="310" s="2" customFormat="1" ht="16.5" customHeight="1">
      <c r="A310" s="40"/>
      <c r="B310" s="41"/>
      <c r="C310" s="215" t="s">
        <v>617</v>
      </c>
      <c r="D310" s="215" t="s">
        <v>185</v>
      </c>
      <c r="E310" s="216" t="s">
        <v>5144</v>
      </c>
      <c r="F310" s="217" t="s">
        <v>5145</v>
      </c>
      <c r="G310" s="218" t="s">
        <v>4281</v>
      </c>
      <c r="H310" s="219">
        <v>16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46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190</v>
      </c>
      <c r="AT310" s="226" t="s">
        <v>185</v>
      </c>
      <c r="AU310" s="226" t="s">
        <v>84</v>
      </c>
      <c r="AY310" s="19" t="s">
        <v>183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82</v>
      </c>
      <c r="BK310" s="227">
        <f>ROUND(I310*H310,2)</f>
        <v>0</v>
      </c>
      <c r="BL310" s="19" t="s">
        <v>190</v>
      </c>
      <c r="BM310" s="226" t="s">
        <v>2381</v>
      </c>
    </row>
    <row r="311" s="2" customFormat="1" ht="16.5" customHeight="1">
      <c r="A311" s="40"/>
      <c r="B311" s="41"/>
      <c r="C311" s="215" t="s">
        <v>1869</v>
      </c>
      <c r="D311" s="215" t="s">
        <v>185</v>
      </c>
      <c r="E311" s="216" t="s">
        <v>5146</v>
      </c>
      <c r="F311" s="217" t="s">
        <v>5147</v>
      </c>
      <c r="G311" s="218" t="s">
        <v>4281</v>
      </c>
      <c r="H311" s="219">
        <v>15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46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190</v>
      </c>
      <c r="AT311" s="226" t="s">
        <v>185</v>
      </c>
      <c r="AU311" s="226" t="s">
        <v>84</v>
      </c>
      <c r="AY311" s="19" t="s">
        <v>183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82</v>
      </c>
      <c r="BK311" s="227">
        <f>ROUND(I311*H311,2)</f>
        <v>0</v>
      </c>
      <c r="BL311" s="19" t="s">
        <v>190</v>
      </c>
      <c r="BM311" s="226" t="s">
        <v>2389</v>
      </c>
    </row>
    <row r="312" s="2" customFormat="1" ht="16.5" customHeight="1">
      <c r="A312" s="40"/>
      <c r="B312" s="41"/>
      <c r="C312" s="215" t="s">
        <v>621</v>
      </c>
      <c r="D312" s="215" t="s">
        <v>185</v>
      </c>
      <c r="E312" s="216" t="s">
        <v>5148</v>
      </c>
      <c r="F312" s="217" t="s">
        <v>5149</v>
      </c>
      <c r="G312" s="218" t="s">
        <v>4281</v>
      </c>
      <c r="H312" s="219">
        <v>25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46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190</v>
      </c>
      <c r="AT312" s="226" t="s">
        <v>185</v>
      </c>
      <c r="AU312" s="226" t="s">
        <v>84</v>
      </c>
      <c r="AY312" s="19" t="s">
        <v>183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82</v>
      </c>
      <c r="BK312" s="227">
        <f>ROUND(I312*H312,2)</f>
        <v>0</v>
      </c>
      <c r="BL312" s="19" t="s">
        <v>190</v>
      </c>
      <c r="BM312" s="226" t="s">
        <v>2397</v>
      </c>
    </row>
    <row r="313" s="2" customFormat="1" ht="16.5" customHeight="1">
      <c r="A313" s="40"/>
      <c r="B313" s="41"/>
      <c r="C313" s="215" t="s">
        <v>1879</v>
      </c>
      <c r="D313" s="215" t="s">
        <v>185</v>
      </c>
      <c r="E313" s="216" t="s">
        <v>5150</v>
      </c>
      <c r="F313" s="217" t="s">
        <v>5151</v>
      </c>
      <c r="G313" s="218" t="s">
        <v>4281</v>
      </c>
      <c r="H313" s="219">
        <v>20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46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190</v>
      </c>
      <c r="AT313" s="226" t="s">
        <v>185</v>
      </c>
      <c r="AU313" s="226" t="s">
        <v>84</v>
      </c>
      <c r="AY313" s="19" t="s">
        <v>183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82</v>
      </c>
      <c r="BK313" s="227">
        <f>ROUND(I313*H313,2)</f>
        <v>0</v>
      </c>
      <c r="BL313" s="19" t="s">
        <v>190</v>
      </c>
      <c r="BM313" s="226" t="s">
        <v>2406</v>
      </c>
    </row>
    <row r="314" s="2" customFormat="1" ht="16.5" customHeight="1">
      <c r="A314" s="40"/>
      <c r="B314" s="41"/>
      <c r="C314" s="215" t="s">
        <v>628</v>
      </c>
      <c r="D314" s="215" t="s">
        <v>185</v>
      </c>
      <c r="E314" s="216" t="s">
        <v>5152</v>
      </c>
      <c r="F314" s="217" t="s">
        <v>5153</v>
      </c>
      <c r="G314" s="218" t="s">
        <v>438</v>
      </c>
      <c r="H314" s="219">
        <v>30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46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190</v>
      </c>
      <c r="AT314" s="226" t="s">
        <v>185</v>
      </c>
      <c r="AU314" s="226" t="s">
        <v>84</v>
      </c>
      <c r="AY314" s="19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82</v>
      </c>
      <c r="BK314" s="227">
        <f>ROUND(I314*H314,2)</f>
        <v>0</v>
      </c>
      <c r="BL314" s="19" t="s">
        <v>190</v>
      </c>
      <c r="BM314" s="226" t="s">
        <v>2415</v>
      </c>
    </row>
    <row r="315" s="2" customFormat="1" ht="16.5" customHeight="1">
      <c r="A315" s="40"/>
      <c r="B315" s="41"/>
      <c r="C315" s="215" t="s">
        <v>1888</v>
      </c>
      <c r="D315" s="215" t="s">
        <v>185</v>
      </c>
      <c r="E315" s="216" t="s">
        <v>5154</v>
      </c>
      <c r="F315" s="217" t="s">
        <v>5155</v>
      </c>
      <c r="G315" s="218" t="s">
        <v>438</v>
      </c>
      <c r="H315" s="219">
        <v>50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46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190</v>
      </c>
      <c r="AT315" s="226" t="s">
        <v>185</v>
      </c>
      <c r="AU315" s="226" t="s">
        <v>84</v>
      </c>
      <c r="AY315" s="19" t="s">
        <v>183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190</v>
      </c>
      <c r="BM315" s="226" t="s">
        <v>2422</v>
      </c>
    </row>
    <row r="316" s="2" customFormat="1" ht="16.5" customHeight="1">
      <c r="A316" s="40"/>
      <c r="B316" s="41"/>
      <c r="C316" s="215" t="s">
        <v>632</v>
      </c>
      <c r="D316" s="215" t="s">
        <v>185</v>
      </c>
      <c r="E316" s="216" t="s">
        <v>5156</v>
      </c>
      <c r="F316" s="217" t="s">
        <v>5157</v>
      </c>
      <c r="G316" s="218" t="s">
        <v>438</v>
      </c>
      <c r="H316" s="219">
        <v>200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46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190</v>
      </c>
      <c r="AT316" s="226" t="s">
        <v>185</v>
      </c>
      <c r="AU316" s="226" t="s">
        <v>84</v>
      </c>
      <c r="AY316" s="19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190</v>
      </c>
      <c r="BM316" s="226" t="s">
        <v>2428</v>
      </c>
    </row>
    <row r="317" s="2" customFormat="1" ht="16.5" customHeight="1">
      <c r="A317" s="40"/>
      <c r="B317" s="41"/>
      <c r="C317" s="215" t="s">
        <v>1895</v>
      </c>
      <c r="D317" s="215" t="s">
        <v>185</v>
      </c>
      <c r="E317" s="216" t="s">
        <v>5158</v>
      </c>
      <c r="F317" s="217" t="s">
        <v>5159</v>
      </c>
      <c r="G317" s="218" t="s">
        <v>438</v>
      </c>
      <c r="H317" s="219">
        <v>280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46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190</v>
      </c>
      <c r="AT317" s="226" t="s">
        <v>185</v>
      </c>
      <c r="AU317" s="226" t="s">
        <v>84</v>
      </c>
      <c r="AY317" s="19" t="s">
        <v>183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82</v>
      </c>
      <c r="BK317" s="227">
        <f>ROUND(I317*H317,2)</f>
        <v>0</v>
      </c>
      <c r="BL317" s="19" t="s">
        <v>190</v>
      </c>
      <c r="BM317" s="226" t="s">
        <v>2441</v>
      </c>
    </row>
    <row r="318" s="2" customFormat="1" ht="16.5" customHeight="1">
      <c r="A318" s="40"/>
      <c r="B318" s="41"/>
      <c r="C318" s="215" t="s">
        <v>637</v>
      </c>
      <c r="D318" s="215" t="s">
        <v>185</v>
      </c>
      <c r="E318" s="216" t="s">
        <v>5160</v>
      </c>
      <c r="F318" s="217" t="s">
        <v>5161</v>
      </c>
      <c r="G318" s="218" t="s">
        <v>438</v>
      </c>
      <c r="H318" s="219">
        <v>60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46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190</v>
      </c>
      <c r="AT318" s="226" t="s">
        <v>185</v>
      </c>
      <c r="AU318" s="226" t="s">
        <v>84</v>
      </c>
      <c r="AY318" s="19" t="s">
        <v>183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82</v>
      </c>
      <c r="BK318" s="227">
        <f>ROUND(I318*H318,2)</f>
        <v>0</v>
      </c>
      <c r="BL318" s="19" t="s">
        <v>190</v>
      </c>
      <c r="BM318" s="226" t="s">
        <v>2451</v>
      </c>
    </row>
    <row r="319" s="2" customFormat="1" ht="16.5" customHeight="1">
      <c r="A319" s="40"/>
      <c r="B319" s="41"/>
      <c r="C319" s="215" t="s">
        <v>1901</v>
      </c>
      <c r="D319" s="215" t="s">
        <v>185</v>
      </c>
      <c r="E319" s="216" t="s">
        <v>5162</v>
      </c>
      <c r="F319" s="217" t="s">
        <v>5163</v>
      </c>
      <c r="G319" s="218" t="s">
        <v>4281</v>
      </c>
      <c r="H319" s="219">
        <v>5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46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190</v>
      </c>
      <c r="AT319" s="226" t="s">
        <v>185</v>
      </c>
      <c r="AU319" s="226" t="s">
        <v>84</v>
      </c>
      <c r="AY319" s="19" t="s">
        <v>183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190</v>
      </c>
      <c r="BM319" s="226" t="s">
        <v>2456</v>
      </c>
    </row>
    <row r="320" s="2" customFormat="1" ht="16.5" customHeight="1">
      <c r="A320" s="40"/>
      <c r="B320" s="41"/>
      <c r="C320" s="215" t="s">
        <v>640</v>
      </c>
      <c r="D320" s="215" t="s">
        <v>185</v>
      </c>
      <c r="E320" s="216" t="s">
        <v>5164</v>
      </c>
      <c r="F320" s="217" t="s">
        <v>5165</v>
      </c>
      <c r="G320" s="218" t="s">
        <v>304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46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190</v>
      </c>
      <c r="AT320" s="226" t="s">
        <v>185</v>
      </c>
      <c r="AU320" s="226" t="s">
        <v>84</v>
      </c>
      <c r="AY320" s="19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82</v>
      </c>
      <c r="BK320" s="227">
        <f>ROUND(I320*H320,2)</f>
        <v>0</v>
      </c>
      <c r="BL320" s="19" t="s">
        <v>190</v>
      </c>
      <c r="BM320" s="226" t="s">
        <v>2466</v>
      </c>
    </row>
    <row r="321" s="2" customFormat="1" ht="16.5" customHeight="1">
      <c r="A321" s="40"/>
      <c r="B321" s="41"/>
      <c r="C321" s="215" t="s">
        <v>1911</v>
      </c>
      <c r="D321" s="215" t="s">
        <v>185</v>
      </c>
      <c r="E321" s="216" t="s">
        <v>5166</v>
      </c>
      <c r="F321" s="217" t="s">
        <v>5167</v>
      </c>
      <c r="G321" s="218" t="s">
        <v>4281</v>
      </c>
      <c r="H321" s="219">
        <v>4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46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190</v>
      </c>
      <c r="AT321" s="226" t="s">
        <v>185</v>
      </c>
      <c r="AU321" s="226" t="s">
        <v>84</v>
      </c>
      <c r="AY321" s="19" t="s">
        <v>183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82</v>
      </c>
      <c r="BK321" s="227">
        <f>ROUND(I321*H321,2)</f>
        <v>0</v>
      </c>
      <c r="BL321" s="19" t="s">
        <v>190</v>
      </c>
      <c r="BM321" s="226" t="s">
        <v>2476</v>
      </c>
    </row>
    <row r="322" s="2" customFormat="1" ht="16.5" customHeight="1">
      <c r="A322" s="40"/>
      <c r="B322" s="41"/>
      <c r="C322" s="215" t="s">
        <v>646</v>
      </c>
      <c r="D322" s="215" t="s">
        <v>185</v>
      </c>
      <c r="E322" s="216" t="s">
        <v>5168</v>
      </c>
      <c r="F322" s="217" t="s">
        <v>5169</v>
      </c>
      <c r="G322" s="218" t="s">
        <v>4281</v>
      </c>
      <c r="H322" s="219">
        <v>2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46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190</v>
      </c>
      <c r="AT322" s="226" t="s">
        <v>185</v>
      </c>
      <c r="AU322" s="226" t="s">
        <v>84</v>
      </c>
      <c r="AY322" s="19" t="s">
        <v>183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82</v>
      </c>
      <c r="BK322" s="227">
        <f>ROUND(I322*H322,2)</f>
        <v>0</v>
      </c>
      <c r="BL322" s="19" t="s">
        <v>190</v>
      </c>
      <c r="BM322" s="226" t="s">
        <v>2486</v>
      </c>
    </row>
    <row r="323" s="2" customFormat="1" ht="16.5" customHeight="1">
      <c r="A323" s="40"/>
      <c r="B323" s="41"/>
      <c r="C323" s="215" t="s">
        <v>922</v>
      </c>
      <c r="D323" s="215" t="s">
        <v>185</v>
      </c>
      <c r="E323" s="216" t="s">
        <v>5170</v>
      </c>
      <c r="F323" s="217" t="s">
        <v>5171</v>
      </c>
      <c r="G323" s="218" t="s">
        <v>4281</v>
      </c>
      <c r="H323" s="219">
        <v>8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46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190</v>
      </c>
      <c r="AT323" s="226" t="s">
        <v>185</v>
      </c>
      <c r="AU323" s="226" t="s">
        <v>84</v>
      </c>
      <c r="AY323" s="19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82</v>
      </c>
      <c r="BK323" s="227">
        <f>ROUND(I323*H323,2)</f>
        <v>0</v>
      </c>
      <c r="BL323" s="19" t="s">
        <v>190</v>
      </c>
      <c r="BM323" s="226" t="s">
        <v>2496</v>
      </c>
    </row>
    <row r="324" s="2" customFormat="1" ht="16.5" customHeight="1">
      <c r="A324" s="40"/>
      <c r="B324" s="41"/>
      <c r="C324" s="215" t="s">
        <v>653</v>
      </c>
      <c r="D324" s="215" t="s">
        <v>185</v>
      </c>
      <c r="E324" s="216" t="s">
        <v>5172</v>
      </c>
      <c r="F324" s="217" t="s">
        <v>5173</v>
      </c>
      <c r="G324" s="218" t="s">
        <v>4281</v>
      </c>
      <c r="H324" s="219">
        <v>4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46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190</v>
      </c>
      <c r="AT324" s="226" t="s">
        <v>185</v>
      </c>
      <c r="AU324" s="226" t="s">
        <v>84</v>
      </c>
      <c r="AY324" s="19" t="s">
        <v>183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82</v>
      </c>
      <c r="BK324" s="227">
        <f>ROUND(I324*H324,2)</f>
        <v>0</v>
      </c>
      <c r="BL324" s="19" t="s">
        <v>190</v>
      </c>
      <c r="BM324" s="226" t="s">
        <v>2506</v>
      </c>
    </row>
    <row r="325" s="2" customFormat="1" ht="16.5" customHeight="1">
      <c r="A325" s="40"/>
      <c r="B325" s="41"/>
      <c r="C325" s="215" t="s">
        <v>931</v>
      </c>
      <c r="D325" s="215" t="s">
        <v>185</v>
      </c>
      <c r="E325" s="216" t="s">
        <v>5174</v>
      </c>
      <c r="F325" s="217" t="s">
        <v>5175</v>
      </c>
      <c r="G325" s="218" t="s">
        <v>4281</v>
      </c>
      <c r="H325" s="219">
        <v>2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46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190</v>
      </c>
      <c r="AT325" s="226" t="s">
        <v>185</v>
      </c>
      <c r="AU325" s="226" t="s">
        <v>84</v>
      </c>
      <c r="AY325" s="19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190</v>
      </c>
      <c r="BM325" s="226" t="s">
        <v>2516</v>
      </c>
    </row>
    <row r="326" s="2" customFormat="1" ht="16.5" customHeight="1">
      <c r="A326" s="40"/>
      <c r="B326" s="41"/>
      <c r="C326" s="215" t="s">
        <v>660</v>
      </c>
      <c r="D326" s="215" t="s">
        <v>185</v>
      </c>
      <c r="E326" s="216" t="s">
        <v>5172</v>
      </c>
      <c r="F326" s="217" t="s">
        <v>5173</v>
      </c>
      <c r="G326" s="218" t="s">
        <v>4281</v>
      </c>
      <c r="H326" s="219">
        <v>9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46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190</v>
      </c>
      <c r="AT326" s="226" t="s">
        <v>185</v>
      </c>
      <c r="AU326" s="226" t="s">
        <v>84</v>
      </c>
      <c r="AY326" s="19" t="s">
        <v>183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82</v>
      </c>
      <c r="BK326" s="227">
        <f>ROUND(I326*H326,2)</f>
        <v>0</v>
      </c>
      <c r="BL326" s="19" t="s">
        <v>190</v>
      </c>
      <c r="BM326" s="226" t="s">
        <v>2526</v>
      </c>
    </row>
    <row r="327" s="2" customFormat="1" ht="16.5" customHeight="1">
      <c r="A327" s="40"/>
      <c r="B327" s="41"/>
      <c r="C327" s="215" t="s">
        <v>941</v>
      </c>
      <c r="D327" s="215" t="s">
        <v>185</v>
      </c>
      <c r="E327" s="216" t="s">
        <v>5176</v>
      </c>
      <c r="F327" s="217" t="s">
        <v>5177</v>
      </c>
      <c r="G327" s="218" t="s">
        <v>4281</v>
      </c>
      <c r="H327" s="219">
        <v>17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46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190</v>
      </c>
      <c r="AT327" s="226" t="s">
        <v>185</v>
      </c>
      <c r="AU327" s="226" t="s">
        <v>84</v>
      </c>
      <c r="AY327" s="19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82</v>
      </c>
      <c r="BK327" s="227">
        <f>ROUND(I327*H327,2)</f>
        <v>0</v>
      </c>
      <c r="BL327" s="19" t="s">
        <v>190</v>
      </c>
      <c r="BM327" s="226" t="s">
        <v>2536</v>
      </c>
    </row>
    <row r="328" s="2" customFormat="1" ht="16.5" customHeight="1">
      <c r="A328" s="40"/>
      <c r="B328" s="41"/>
      <c r="C328" s="215" t="s">
        <v>663</v>
      </c>
      <c r="D328" s="215" t="s">
        <v>185</v>
      </c>
      <c r="E328" s="216" t="s">
        <v>5178</v>
      </c>
      <c r="F328" s="217" t="s">
        <v>5179</v>
      </c>
      <c r="G328" s="218" t="s">
        <v>4281</v>
      </c>
      <c r="H328" s="219">
        <v>12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46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190</v>
      </c>
      <c r="AT328" s="226" t="s">
        <v>185</v>
      </c>
      <c r="AU328" s="226" t="s">
        <v>84</v>
      </c>
      <c r="AY328" s="19" t="s">
        <v>183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82</v>
      </c>
      <c r="BK328" s="227">
        <f>ROUND(I328*H328,2)</f>
        <v>0</v>
      </c>
      <c r="BL328" s="19" t="s">
        <v>190</v>
      </c>
      <c r="BM328" s="226" t="s">
        <v>2547</v>
      </c>
    </row>
    <row r="329" s="2" customFormat="1" ht="16.5" customHeight="1">
      <c r="A329" s="40"/>
      <c r="B329" s="41"/>
      <c r="C329" s="215" t="s">
        <v>1924</v>
      </c>
      <c r="D329" s="215" t="s">
        <v>185</v>
      </c>
      <c r="E329" s="216" t="s">
        <v>5180</v>
      </c>
      <c r="F329" s="217" t="s">
        <v>5181</v>
      </c>
      <c r="G329" s="218" t="s">
        <v>4281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46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190</v>
      </c>
      <c r="AT329" s="226" t="s">
        <v>185</v>
      </c>
      <c r="AU329" s="226" t="s">
        <v>84</v>
      </c>
      <c r="AY329" s="19" t="s">
        <v>183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82</v>
      </c>
      <c r="BK329" s="227">
        <f>ROUND(I329*H329,2)</f>
        <v>0</v>
      </c>
      <c r="BL329" s="19" t="s">
        <v>190</v>
      </c>
      <c r="BM329" s="226" t="s">
        <v>2560</v>
      </c>
    </row>
    <row r="330" s="2" customFormat="1" ht="16.5" customHeight="1">
      <c r="A330" s="40"/>
      <c r="B330" s="41"/>
      <c r="C330" s="215" t="s">
        <v>668</v>
      </c>
      <c r="D330" s="215" t="s">
        <v>185</v>
      </c>
      <c r="E330" s="216" t="s">
        <v>5182</v>
      </c>
      <c r="F330" s="217" t="s">
        <v>5183</v>
      </c>
      <c r="G330" s="218" t="s">
        <v>4281</v>
      </c>
      <c r="H330" s="219">
        <v>6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46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190</v>
      </c>
      <c r="AT330" s="226" t="s">
        <v>185</v>
      </c>
      <c r="AU330" s="226" t="s">
        <v>84</v>
      </c>
      <c r="AY330" s="19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190</v>
      </c>
      <c r="BM330" s="226" t="s">
        <v>1161</v>
      </c>
    </row>
    <row r="331" s="2" customFormat="1" ht="16.5" customHeight="1">
      <c r="A331" s="40"/>
      <c r="B331" s="41"/>
      <c r="C331" s="215" t="s">
        <v>950</v>
      </c>
      <c r="D331" s="215" t="s">
        <v>185</v>
      </c>
      <c r="E331" s="216" t="s">
        <v>5184</v>
      </c>
      <c r="F331" s="217" t="s">
        <v>5185</v>
      </c>
      <c r="G331" s="218" t="s">
        <v>4281</v>
      </c>
      <c r="H331" s="219">
        <v>20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46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190</v>
      </c>
      <c r="AT331" s="226" t="s">
        <v>185</v>
      </c>
      <c r="AU331" s="226" t="s">
        <v>84</v>
      </c>
      <c r="AY331" s="19" t="s">
        <v>183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82</v>
      </c>
      <c r="BK331" s="227">
        <f>ROUND(I331*H331,2)</f>
        <v>0</v>
      </c>
      <c r="BL331" s="19" t="s">
        <v>190</v>
      </c>
      <c r="BM331" s="226" t="s">
        <v>2576</v>
      </c>
    </row>
    <row r="332" s="2" customFormat="1" ht="16.5" customHeight="1">
      <c r="A332" s="40"/>
      <c r="B332" s="41"/>
      <c r="C332" s="215" t="s">
        <v>671</v>
      </c>
      <c r="D332" s="215" t="s">
        <v>185</v>
      </c>
      <c r="E332" s="216" t="s">
        <v>5186</v>
      </c>
      <c r="F332" s="217" t="s">
        <v>5187</v>
      </c>
      <c r="G332" s="218" t="s">
        <v>4281</v>
      </c>
      <c r="H332" s="219">
        <v>3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46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190</v>
      </c>
      <c r="AT332" s="226" t="s">
        <v>185</v>
      </c>
      <c r="AU332" s="226" t="s">
        <v>84</v>
      </c>
      <c r="AY332" s="19" t="s">
        <v>183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82</v>
      </c>
      <c r="BK332" s="227">
        <f>ROUND(I332*H332,2)</f>
        <v>0</v>
      </c>
      <c r="BL332" s="19" t="s">
        <v>190</v>
      </c>
      <c r="BM332" s="226" t="s">
        <v>2586</v>
      </c>
    </row>
    <row r="333" s="2" customFormat="1" ht="16.5" customHeight="1">
      <c r="A333" s="40"/>
      <c r="B333" s="41"/>
      <c r="C333" s="215" t="s">
        <v>1935</v>
      </c>
      <c r="D333" s="215" t="s">
        <v>185</v>
      </c>
      <c r="E333" s="216" t="s">
        <v>5188</v>
      </c>
      <c r="F333" s="217" t="s">
        <v>5189</v>
      </c>
      <c r="G333" s="218" t="s">
        <v>4281</v>
      </c>
      <c r="H333" s="219">
        <v>7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46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190</v>
      </c>
      <c r="AT333" s="226" t="s">
        <v>185</v>
      </c>
      <c r="AU333" s="226" t="s">
        <v>84</v>
      </c>
      <c r="AY333" s="19" t="s">
        <v>183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82</v>
      </c>
      <c r="BK333" s="227">
        <f>ROUND(I333*H333,2)</f>
        <v>0</v>
      </c>
      <c r="BL333" s="19" t="s">
        <v>190</v>
      </c>
      <c r="BM333" s="226" t="s">
        <v>2595</v>
      </c>
    </row>
    <row r="334" s="2" customFormat="1" ht="16.5" customHeight="1">
      <c r="A334" s="40"/>
      <c r="B334" s="41"/>
      <c r="C334" s="215" t="s">
        <v>674</v>
      </c>
      <c r="D334" s="215" t="s">
        <v>185</v>
      </c>
      <c r="E334" s="216" t="s">
        <v>5190</v>
      </c>
      <c r="F334" s="217" t="s">
        <v>5191</v>
      </c>
      <c r="G334" s="218" t="s">
        <v>4281</v>
      </c>
      <c r="H334" s="219">
        <v>35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46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190</v>
      </c>
      <c r="AT334" s="226" t="s">
        <v>185</v>
      </c>
      <c r="AU334" s="226" t="s">
        <v>84</v>
      </c>
      <c r="AY334" s="19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82</v>
      </c>
      <c r="BK334" s="227">
        <f>ROUND(I334*H334,2)</f>
        <v>0</v>
      </c>
      <c r="BL334" s="19" t="s">
        <v>190</v>
      </c>
      <c r="BM334" s="226" t="s">
        <v>2605</v>
      </c>
    </row>
    <row r="335" s="2" customFormat="1" ht="16.5" customHeight="1">
      <c r="A335" s="40"/>
      <c r="B335" s="41"/>
      <c r="C335" s="215" t="s">
        <v>958</v>
      </c>
      <c r="D335" s="215" t="s">
        <v>185</v>
      </c>
      <c r="E335" s="216" t="s">
        <v>5192</v>
      </c>
      <c r="F335" s="217" t="s">
        <v>5193</v>
      </c>
      <c r="G335" s="218" t="s">
        <v>4281</v>
      </c>
      <c r="H335" s="219">
        <v>35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46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190</v>
      </c>
      <c r="AT335" s="226" t="s">
        <v>185</v>
      </c>
      <c r="AU335" s="226" t="s">
        <v>84</v>
      </c>
      <c r="AY335" s="19" t="s">
        <v>183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82</v>
      </c>
      <c r="BK335" s="227">
        <f>ROUND(I335*H335,2)</f>
        <v>0</v>
      </c>
      <c r="BL335" s="19" t="s">
        <v>190</v>
      </c>
      <c r="BM335" s="226" t="s">
        <v>2615</v>
      </c>
    </row>
    <row r="336" s="2" customFormat="1" ht="16.5" customHeight="1">
      <c r="A336" s="40"/>
      <c r="B336" s="41"/>
      <c r="C336" s="215" t="s">
        <v>683</v>
      </c>
      <c r="D336" s="215" t="s">
        <v>185</v>
      </c>
      <c r="E336" s="216" t="s">
        <v>5194</v>
      </c>
      <c r="F336" s="217" t="s">
        <v>5195</v>
      </c>
      <c r="G336" s="218" t="s">
        <v>4281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46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190</v>
      </c>
      <c r="AT336" s="226" t="s">
        <v>185</v>
      </c>
      <c r="AU336" s="226" t="s">
        <v>84</v>
      </c>
      <c r="AY336" s="19" t="s">
        <v>183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82</v>
      </c>
      <c r="BK336" s="227">
        <f>ROUND(I336*H336,2)</f>
        <v>0</v>
      </c>
      <c r="BL336" s="19" t="s">
        <v>190</v>
      </c>
      <c r="BM336" s="226" t="s">
        <v>2625</v>
      </c>
    </row>
    <row r="337" s="2" customFormat="1" ht="16.5" customHeight="1">
      <c r="A337" s="40"/>
      <c r="B337" s="41"/>
      <c r="C337" s="215" t="s">
        <v>1947</v>
      </c>
      <c r="D337" s="215" t="s">
        <v>185</v>
      </c>
      <c r="E337" s="216" t="s">
        <v>5196</v>
      </c>
      <c r="F337" s="217" t="s">
        <v>5197</v>
      </c>
      <c r="G337" s="218" t="s">
        <v>4281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46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190</v>
      </c>
      <c r="AT337" s="226" t="s">
        <v>185</v>
      </c>
      <c r="AU337" s="226" t="s">
        <v>84</v>
      </c>
      <c r="AY337" s="19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82</v>
      </c>
      <c r="BK337" s="227">
        <f>ROUND(I337*H337,2)</f>
        <v>0</v>
      </c>
      <c r="BL337" s="19" t="s">
        <v>190</v>
      </c>
      <c r="BM337" s="226" t="s">
        <v>2635</v>
      </c>
    </row>
    <row r="338" s="2" customFormat="1" ht="16.5" customHeight="1">
      <c r="A338" s="40"/>
      <c r="B338" s="41"/>
      <c r="C338" s="215" t="s">
        <v>1952</v>
      </c>
      <c r="D338" s="215" t="s">
        <v>185</v>
      </c>
      <c r="E338" s="216" t="s">
        <v>5198</v>
      </c>
      <c r="F338" s="217" t="s">
        <v>5199</v>
      </c>
      <c r="G338" s="218" t="s">
        <v>4281</v>
      </c>
      <c r="H338" s="219">
        <v>4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46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190</v>
      </c>
      <c r="AT338" s="226" t="s">
        <v>185</v>
      </c>
      <c r="AU338" s="226" t="s">
        <v>84</v>
      </c>
      <c r="AY338" s="19" t="s">
        <v>183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82</v>
      </c>
      <c r="BK338" s="227">
        <f>ROUND(I338*H338,2)</f>
        <v>0</v>
      </c>
      <c r="BL338" s="19" t="s">
        <v>190</v>
      </c>
      <c r="BM338" s="226" t="s">
        <v>2645</v>
      </c>
    </row>
    <row r="339" s="2" customFormat="1" ht="16.5" customHeight="1">
      <c r="A339" s="40"/>
      <c r="B339" s="41"/>
      <c r="C339" s="215" t="s">
        <v>1958</v>
      </c>
      <c r="D339" s="215" t="s">
        <v>185</v>
      </c>
      <c r="E339" s="216" t="s">
        <v>5200</v>
      </c>
      <c r="F339" s="217" t="s">
        <v>5201</v>
      </c>
      <c r="G339" s="218" t="s">
        <v>4281</v>
      </c>
      <c r="H339" s="219">
        <v>15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46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190</v>
      </c>
      <c r="AT339" s="226" t="s">
        <v>185</v>
      </c>
      <c r="AU339" s="226" t="s">
        <v>84</v>
      </c>
      <c r="AY339" s="19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190</v>
      </c>
      <c r="BM339" s="226" t="s">
        <v>2654</v>
      </c>
    </row>
    <row r="340" s="2" customFormat="1" ht="16.5" customHeight="1">
      <c r="A340" s="40"/>
      <c r="B340" s="41"/>
      <c r="C340" s="215" t="s">
        <v>1961</v>
      </c>
      <c r="D340" s="215" t="s">
        <v>185</v>
      </c>
      <c r="E340" s="216" t="s">
        <v>5202</v>
      </c>
      <c r="F340" s="217" t="s">
        <v>5203</v>
      </c>
      <c r="G340" s="218" t="s">
        <v>4281</v>
      </c>
      <c r="H340" s="219">
        <v>5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46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190</v>
      </c>
      <c r="AT340" s="226" t="s">
        <v>185</v>
      </c>
      <c r="AU340" s="226" t="s">
        <v>84</v>
      </c>
      <c r="AY340" s="19" t="s">
        <v>183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82</v>
      </c>
      <c r="BK340" s="227">
        <f>ROUND(I340*H340,2)</f>
        <v>0</v>
      </c>
      <c r="BL340" s="19" t="s">
        <v>190</v>
      </c>
      <c r="BM340" s="226" t="s">
        <v>2663</v>
      </c>
    </row>
    <row r="341" s="2" customFormat="1" ht="16.5" customHeight="1">
      <c r="A341" s="40"/>
      <c r="B341" s="41"/>
      <c r="C341" s="215" t="s">
        <v>1966</v>
      </c>
      <c r="D341" s="215" t="s">
        <v>185</v>
      </c>
      <c r="E341" s="216" t="s">
        <v>5204</v>
      </c>
      <c r="F341" s="217" t="s">
        <v>5203</v>
      </c>
      <c r="G341" s="218" t="s">
        <v>4281</v>
      </c>
      <c r="H341" s="219">
        <v>13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46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190</v>
      </c>
      <c r="AT341" s="226" t="s">
        <v>185</v>
      </c>
      <c r="AU341" s="226" t="s">
        <v>84</v>
      </c>
      <c r="AY341" s="19" t="s">
        <v>183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82</v>
      </c>
      <c r="BK341" s="227">
        <f>ROUND(I341*H341,2)</f>
        <v>0</v>
      </c>
      <c r="BL341" s="19" t="s">
        <v>190</v>
      </c>
      <c r="BM341" s="226" t="s">
        <v>2673</v>
      </c>
    </row>
    <row r="342" s="2" customFormat="1" ht="16.5" customHeight="1">
      <c r="A342" s="40"/>
      <c r="B342" s="41"/>
      <c r="C342" s="215" t="s">
        <v>1968</v>
      </c>
      <c r="D342" s="215" t="s">
        <v>185</v>
      </c>
      <c r="E342" s="216" t="s">
        <v>5204</v>
      </c>
      <c r="F342" s="217" t="s">
        <v>5203</v>
      </c>
      <c r="G342" s="218" t="s">
        <v>4281</v>
      </c>
      <c r="H342" s="219">
        <v>60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46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190</v>
      </c>
      <c r="AT342" s="226" t="s">
        <v>185</v>
      </c>
      <c r="AU342" s="226" t="s">
        <v>84</v>
      </c>
      <c r="AY342" s="19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190</v>
      </c>
      <c r="BM342" s="226" t="s">
        <v>2683</v>
      </c>
    </row>
    <row r="343" s="2" customFormat="1" ht="16.5" customHeight="1">
      <c r="A343" s="40"/>
      <c r="B343" s="41"/>
      <c r="C343" s="215" t="s">
        <v>1973</v>
      </c>
      <c r="D343" s="215" t="s">
        <v>185</v>
      </c>
      <c r="E343" s="216" t="s">
        <v>5205</v>
      </c>
      <c r="F343" s="217" t="s">
        <v>5206</v>
      </c>
      <c r="G343" s="218" t="s">
        <v>4281</v>
      </c>
      <c r="H343" s="219">
        <v>15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46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190</v>
      </c>
      <c r="AT343" s="226" t="s">
        <v>185</v>
      </c>
      <c r="AU343" s="226" t="s">
        <v>84</v>
      </c>
      <c r="AY343" s="19" t="s">
        <v>183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82</v>
      </c>
      <c r="BK343" s="227">
        <f>ROUND(I343*H343,2)</f>
        <v>0</v>
      </c>
      <c r="BL343" s="19" t="s">
        <v>190</v>
      </c>
      <c r="BM343" s="226" t="s">
        <v>2693</v>
      </c>
    </row>
    <row r="344" s="2" customFormat="1" ht="16.5" customHeight="1">
      <c r="A344" s="40"/>
      <c r="B344" s="41"/>
      <c r="C344" s="215" t="s">
        <v>963</v>
      </c>
      <c r="D344" s="215" t="s">
        <v>185</v>
      </c>
      <c r="E344" s="216" t="s">
        <v>5205</v>
      </c>
      <c r="F344" s="217" t="s">
        <v>5206</v>
      </c>
      <c r="G344" s="218" t="s">
        <v>4281</v>
      </c>
      <c r="H344" s="219">
        <v>2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46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190</v>
      </c>
      <c r="AT344" s="226" t="s">
        <v>185</v>
      </c>
      <c r="AU344" s="226" t="s">
        <v>84</v>
      </c>
      <c r="AY344" s="19" t="s">
        <v>183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82</v>
      </c>
      <c r="BK344" s="227">
        <f>ROUND(I344*H344,2)</f>
        <v>0</v>
      </c>
      <c r="BL344" s="19" t="s">
        <v>190</v>
      </c>
      <c r="BM344" s="226" t="s">
        <v>2703</v>
      </c>
    </row>
    <row r="345" s="2" customFormat="1" ht="16.5" customHeight="1">
      <c r="A345" s="40"/>
      <c r="B345" s="41"/>
      <c r="C345" s="215" t="s">
        <v>1976</v>
      </c>
      <c r="D345" s="215" t="s">
        <v>185</v>
      </c>
      <c r="E345" s="216" t="s">
        <v>5205</v>
      </c>
      <c r="F345" s="217" t="s">
        <v>5206</v>
      </c>
      <c r="G345" s="218" t="s">
        <v>4281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46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190</v>
      </c>
      <c r="AT345" s="226" t="s">
        <v>185</v>
      </c>
      <c r="AU345" s="226" t="s">
        <v>84</v>
      </c>
      <c r="AY345" s="19" t="s">
        <v>183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190</v>
      </c>
      <c r="BM345" s="226" t="s">
        <v>2713</v>
      </c>
    </row>
    <row r="346" s="2" customFormat="1" ht="16.5" customHeight="1">
      <c r="A346" s="40"/>
      <c r="B346" s="41"/>
      <c r="C346" s="215" t="s">
        <v>1983</v>
      </c>
      <c r="D346" s="215" t="s">
        <v>185</v>
      </c>
      <c r="E346" s="216" t="s">
        <v>5205</v>
      </c>
      <c r="F346" s="217" t="s">
        <v>5206</v>
      </c>
      <c r="G346" s="218" t="s">
        <v>4281</v>
      </c>
      <c r="H346" s="219">
        <v>6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46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190</v>
      </c>
      <c r="AT346" s="226" t="s">
        <v>185</v>
      </c>
      <c r="AU346" s="226" t="s">
        <v>84</v>
      </c>
      <c r="AY346" s="19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82</v>
      </c>
      <c r="BK346" s="227">
        <f>ROUND(I346*H346,2)</f>
        <v>0</v>
      </c>
      <c r="BL346" s="19" t="s">
        <v>190</v>
      </c>
      <c r="BM346" s="226" t="s">
        <v>2722</v>
      </c>
    </row>
    <row r="347" s="2" customFormat="1" ht="16.5" customHeight="1">
      <c r="A347" s="40"/>
      <c r="B347" s="41"/>
      <c r="C347" s="215" t="s">
        <v>970</v>
      </c>
      <c r="D347" s="215" t="s">
        <v>185</v>
      </c>
      <c r="E347" s="216" t="s">
        <v>5207</v>
      </c>
      <c r="F347" s="217" t="s">
        <v>5208</v>
      </c>
      <c r="G347" s="218" t="s">
        <v>4281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46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190</v>
      </c>
      <c r="AT347" s="226" t="s">
        <v>185</v>
      </c>
      <c r="AU347" s="226" t="s">
        <v>84</v>
      </c>
      <c r="AY347" s="19" t="s">
        <v>183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82</v>
      </c>
      <c r="BK347" s="227">
        <f>ROUND(I347*H347,2)</f>
        <v>0</v>
      </c>
      <c r="BL347" s="19" t="s">
        <v>190</v>
      </c>
      <c r="BM347" s="226" t="s">
        <v>2732</v>
      </c>
    </row>
    <row r="348" s="2" customFormat="1" ht="16.5" customHeight="1">
      <c r="A348" s="40"/>
      <c r="B348" s="41"/>
      <c r="C348" s="215" t="s">
        <v>977</v>
      </c>
      <c r="D348" s="215" t="s">
        <v>185</v>
      </c>
      <c r="E348" s="216" t="s">
        <v>5209</v>
      </c>
      <c r="F348" s="217" t="s">
        <v>5210</v>
      </c>
      <c r="G348" s="218" t="s">
        <v>4281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46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190</v>
      </c>
      <c r="AT348" s="226" t="s">
        <v>185</v>
      </c>
      <c r="AU348" s="226" t="s">
        <v>84</v>
      </c>
      <c r="AY348" s="19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82</v>
      </c>
      <c r="BK348" s="227">
        <f>ROUND(I348*H348,2)</f>
        <v>0</v>
      </c>
      <c r="BL348" s="19" t="s">
        <v>190</v>
      </c>
      <c r="BM348" s="226" t="s">
        <v>2742</v>
      </c>
    </row>
    <row r="349" s="2" customFormat="1" ht="16.5" customHeight="1">
      <c r="A349" s="40"/>
      <c r="B349" s="41"/>
      <c r="C349" s="215" t="s">
        <v>1988</v>
      </c>
      <c r="D349" s="215" t="s">
        <v>185</v>
      </c>
      <c r="E349" s="216" t="s">
        <v>5209</v>
      </c>
      <c r="F349" s="217" t="s">
        <v>5210</v>
      </c>
      <c r="G349" s="218" t="s">
        <v>4281</v>
      </c>
      <c r="H349" s="219">
        <v>2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46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190</v>
      </c>
      <c r="AT349" s="226" t="s">
        <v>185</v>
      </c>
      <c r="AU349" s="226" t="s">
        <v>84</v>
      </c>
      <c r="AY349" s="19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82</v>
      </c>
      <c r="BK349" s="227">
        <f>ROUND(I349*H349,2)</f>
        <v>0</v>
      </c>
      <c r="BL349" s="19" t="s">
        <v>190</v>
      </c>
      <c r="BM349" s="226" t="s">
        <v>2752</v>
      </c>
    </row>
    <row r="350" s="2" customFormat="1" ht="16.5" customHeight="1">
      <c r="A350" s="40"/>
      <c r="B350" s="41"/>
      <c r="C350" s="215" t="s">
        <v>1993</v>
      </c>
      <c r="D350" s="215" t="s">
        <v>185</v>
      </c>
      <c r="E350" s="216" t="s">
        <v>5211</v>
      </c>
      <c r="F350" s="217" t="s">
        <v>5212</v>
      </c>
      <c r="G350" s="218" t="s">
        <v>5061</v>
      </c>
      <c r="H350" s="219">
        <v>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46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190</v>
      </c>
      <c r="AT350" s="226" t="s">
        <v>185</v>
      </c>
      <c r="AU350" s="226" t="s">
        <v>84</v>
      </c>
      <c r="AY350" s="19" t="s">
        <v>183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82</v>
      </c>
      <c r="BK350" s="227">
        <f>ROUND(I350*H350,2)</f>
        <v>0</v>
      </c>
      <c r="BL350" s="19" t="s">
        <v>190</v>
      </c>
      <c r="BM350" s="226" t="s">
        <v>1057</v>
      </c>
    </row>
    <row r="351" s="12" customFormat="1" ht="25.92" customHeight="1">
      <c r="A351" s="12"/>
      <c r="B351" s="199"/>
      <c r="C351" s="200"/>
      <c r="D351" s="201" t="s">
        <v>74</v>
      </c>
      <c r="E351" s="202" t="s">
        <v>3097</v>
      </c>
      <c r="F351" s="202" t="s">
        <v>3098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SUM(P352:P367)</f>
        <v>0</v>
      </c>
      <c r="Q351" s="207"/>
      <c r="R351" s="208">
        <f>SUM(R352:R367)</f>
        <v>0</v>
      </c>
      <c r="S351" s="207"/>
      <c r="T351" s="209">
        <f>SUM(T352:T367)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190</v>
      </c>
      <c r="AT351" s="211" t="s">
        <v>74</v>
      </c>
      <c r="AU351" s="211" t="s">
        <v>75</v>
      </c>
      <c r="AY351" s="210" t="s">
        <v>183</v>
      </c>
      <c r="BK351" s="212">
        <f>SUM(BK352:BK367)</f>
        <v>0</v>
      </c>
    </row>
    <row r="352" s="2" customFormat="1" ht="16.5" customHeight="1">
      <c r="A352" s="40"/>
      <c r="B352" s="41"/>
      <c r="C352" s="215" t="s">
        <v>982</v>
      </c>
      <c r="D352" s="215" t="s">
        <v>185</v>
      </c>
      <c r="E352" s="216" t="s">
        <v>5213</v>
      </c>
      <c r="F352" s="217" t="s">
        <v>5214</v>
      </c>
      <c r="G352" s="218" t="s">
        <v>4281</v>
      </c>
      <c r="H352" s="219">
        <v>4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46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190</v>
      </c>
      <c r="AT352" s="226" t="s">
        <v>185</v>
      </c>
      <c r="AU352" s="226" t="s">
        <v>82</v>
      </c>
      <c r="AY352" s="19" t="s">
        <v>183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82</v>
      </c>
      <c r="BK352" s="227">
        <f>ROUND(I352*H352,2)</f>
        <v>0</v>
      </c>
      <c r="BL352" s="19" t="s">
        <v>190</v>
      </c>
      <c r="BM352" s="226" t="s">
        <v>2775</v>
      </c>
    </row>
    <row r="353" s="2" customFormat="1" ht="16.5" customHeight="1">
      <c r="A353" s="40"/>
      <c r="B353" s="41"/>
      <c r="C353" s="215" t="s">
        <v>1996</v>
      </c>
      <c r="D353" s="215" t="s">
        <v>185</v>
      </c>
      <c r="E353" s="216" t="s">
        <v>5213</v>
      </c>
      <c r="F353" s="217" t="s">
        <v>5214</v>
      </c>
      <c r="G353" s="218" t="s">
        <v>4281</v>
      </c>
      <c r="H353" s="219">
        <v>15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46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190</v>
      </c>
      <c r="AT353" s="226" t="s">
        <v>185</v>
      </c>
      <c r="AU353" s="226" t="s">
        <v>82</v>
      </c>
      <c r="AY353" s="19" t="s">
        <v>183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82</v>
      </c>
      <c r="BK353" s="227">
        <f>ROUND(I353*H353,2)</f>
        <v>0</v>
      </c>
      <c r="BL353" s="19" t="s">
        <v>190</v>
      </c>
      <c r="BM353" s="226" t="s">
        <v>2783</v>
      </c>
    </row>
    <row r="354" s="2" customFormat="1" ht="16.5" customHeight="1">
      <c r="A354" s="40"/>
      <c r="B354" s="41"/>
      <c r="C354" s="215" t="s">
        <v>987</v>
      </c>
      <c r="D354" s="215" t="s">
        <v>185</v>
      </c>
      <c r="E354" s="216" t="s">
        <v>5213</v>
      </c>
      <c r="F354" s="217" t="s">
        <v>5214</v>
      </c>
      <c r="G354" s="218" t="s">
        <v>4281</v>
      </c>
      <c r="H354" s="219">
        <v>5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46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190</v>
      </c>
      <c r="AT354" s="226" t="s">
        <v>185</v>
      </c>
      <c r="AU354" s="226" t="s">
        <v>82</v>
      </c>
      <c r="AY354" s="19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82</v>
      </c>
      <c r="BK354" s="227">
        <f>ROUND(I354*H354,2)</f>
        <v>0</v>
      </c>
      <c r="BL354" s="19" t="s">
        <v>190</v>
      </c>
      <c r="BM354" s="226" t="s">
        <v>1067</v>
      </c>
    </row>
    <row r="355" s="2" customFormat="1" ht="16.5" customHeight="1">
      <c r="A355" s="40"/>
      <c r="B355" s="41"/>
      <c r="C355" s="215" t="s">
        <v>992</v>
      </c>
      <c r="D355" s="215" t="s">
        <v>185</v>
      </c>
      <c r="E355" s="216" t="s">
        <v>5213</v>
      </c>
      <c r="F355" s="217" t="s">
        <v>5214</v>
      </c>
      <c r="G355" s="218" t="s">
        <v>4281</v>
      </c>
      <c r="H355" s="219">
        <v>13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46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190</v>
      </c>
      <c r="AT355" s="226" t="s">
        <v>185</v>
      </c>
      <c r="AU355" s="226" t="s">
        <v>82</v>
      </c>
      <c r="AY355" s="19" t="s">
        <v>183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82</v>
      </c>
      <c r="BK355" s="227">
        <f>ROUND(I355*H355,2)</f>
        <v>0</v>
      </c>
      <c r="BL355" s="19" t="s">
        <v>190</v>
      </c>
      <c r="BM355" s="226" t="s">
        <v>2793</v>
      </c>
    </row>
    <row r="356" s="2" customFormat="1" ht="16.5" customHeight="1">
      <c r="A356" s="40"/>
      <c r="B356" s="41"/>
      <c r="C356" s="215" t="s">
        <v>999</v>
      </c>
      <c r="D356" s="215" t="s">
        <v>185</v>
      </c>
      <c r="E356" s="216" t="s">
        <v>5213</v>
      </c>
      <c r="F356" s="217" t="s">
        <v>5214</v>
      </c>
      <c r="G356" s="218" t="s">
        <v>4281</v>
      </c>
      <c r="H356" s="219">
        <v>60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46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190</v>
      </c>
      <c r="AT356" s="226" t="s">
        <v>185</v>
      </c>
      <c r="AU356" s="226" t="s">
        <v>82</v>
      </c>
      <c r="AY356" s="19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190</v>
      </c>
      <c r="BM356" s="226" t="s">
        <v>2799</v>
      </c>
    </row>
    <row r="357" s="2" customFormat="1" ht="16.5" customHeight="1">
      <c r="A357" s="40"/>
      <c r="B357" s="41"/>
      <c r="C357" s="215" t="s">
        <v>2003</v>
      </c>
      <c r="D357" s="215" t="s">
        <v>185</v>
      </c>
      <c r="E357" s="216" t="s">
        <v>5215</v>
      </c>
      <c r="F357" s="217" t="s">
        <v>5216</v>
      </c>
      <c r="G357" s="218" t="s">
        <v>4281</v>
      </c>
      <c r="H357" s="219">
        <v>15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46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190</v>
      </c>
      <c r="AT357" s="226" t="s">
        <v>185</v>
      </c>
      <c r="AU357" s="226" t="s">
        <v>82</v>
      </c>
      <c r="AY357" s="19" t="s">
        <v>183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82</v>
      </c>
      <c r="BK357" s="227">
        <f>ROUND(I357*H357,2)</f>
        <v>0</v>
      </c>
      <c r="BL357" s="19" t="s">
        <v>190</v>
      </c>
      <c r="BM357" s="226" t="s">
        <v>2819</v>
      </c>
    </row>
    <row r="358" s="2" customFormat="1" ht="16.5" customHeight="1">
      <c r="A358" s="40"/>
      <c r="B358" s="41"/>
      <c r="C358" s="215" t="s">
        <v>2009</v>
      </c>
      <c r="D358" s="215" t="s">
        <v>185</v>
      </c>
      <c r="E358" s="216" t="s">
        <v>5217</v>
      </c>
      <c r="F358" s="217" t="s">
        <v>5218</v>
      </c>
      <c r="G358" s="218" t="s">
        <v>4281</v>
      </c>
      <c r="H358" s="219">
        <v>15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46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190</v>
      </c>
      <c r="AT358" s="226" t="s">
        <v>185</v>
      </c>
      <c r="AU358" s="226" t="s">
        <v>82</v>
      </c>
      <c r="AY358" s="19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82</v>
      </c>
      <c r="BK358" s="227">
        <f>ROUND(I358*H358,2)</f>
        <v>0</v>
      </c>
      <c r="BL358" s="19" t="s">
        <v>190</v>
      </c>
      <c r="BM358" s="226" t="s">
        <v>2829</v>
      </c>
    </row>
    <row r="359" s="2" customFormat="1" ht="16.5" customHeight="1">
      <c r="A359" s="40"/>
      <c r="B359" s="41"/>
      <c r="C359" s="215" t="s">
        <v>2014</v>
      </c>
      <c r="D359" s="215" t="s">
        <v>185</v>
      </c>
      <c r="E359" s="216" t="s">
        <v>5215</v>
      </c>
      <c r="F359" s="217" t="s">
        <v>5216</v>
      </c>
      <c r="G359" s="218" t="s">
        <v>4281</v>
      </c>
      <c r="H359" s="219">
        <v>2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46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190</v>
      </c>
      <c r="AT359" s="226" t="s">
        <v>185</v>
      </c>
      <c r="AU359" s="226" t="s">
        <v>82</v>
      </c>
      <c r="AY359" s="19" t="s">
        <v>183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82</v>
      </c>
      <c r="BK359" s="227">
        <f>ROUND(I359*H359,2)</f>
        <v>0</v>
      </c>
      <c r="BL359" s="19" t="s">
        <v>190</v>
      </c>
      <c r="BM359" s="226" t="s">
        <v>2839</v>
      </c>
    </row>
    <row r="360" s="2" customFormat="1" ht="16.5" customHeight="1">
      <c r="A360" s="40"/>
      <c r="B360" s="41"/>
      <c r="C360" s="215" t="s">
        <v>2023</v>
      </c>
      <c r="D360" s="215" t="s">
        <v>185</v>
      </c>
      <c r="E360" s="216" t="s">
        <v>5217</v>
      </c>
      <c r="F360" s="217" t="s">
        <v>5218</v>
      </c>
      <c r="G360" s="218" t="s">
        <v>4281</v>
      </c>
      <c r="H360" s="219">
        <v>2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46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190</v>
      </c>
      <c r="AT360" s="226" t="s">
        <v>185</v>
      </c>
      <c r="AU360" s="226" t="s">
        <v>82</v>
      </c>
      <c r="AY360" s="19" t="s">
        <v>183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82</v>
      </c>
      <c r="BK360" s="227">
        <f>ROUND(I360*H360,2)</f>
        <v>0</v>
      </c>
      <c r="BL360" s="19" t="s">
        <v>190</v>
      </c>
      <c r="BM360" s="226" t="s">
        <v>2849</v>
      </c>
    </row>
    <row r="361" s="2" customFormat="1" ht="16.5" customHeight="1">
      <c r="A361" s="40"/>
      <c r="B361" s="41"/>
      <c r="C361" s="215" t="s">
        <v>2029</v>
      </c>
      <c r="D361" s="215" t="s">
        <v>185</v>
      </c>
      <c r="E361" s="216" t="s">
        <v>5215</v>
      </c>
      <c r="F361" s="217" t="s">
        <v>5216</v>
      </c>
      <c r="G361" s="218" t="s">
        <v>4281</v>
      </c>
      <c r="H361" s="219">
        <v>6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46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190</v>
      </c>
      <c r="AT361" s="226" t="s">
        <v>185</v>
      </c>
      <c r="AU361" s="226" t="s">
        <v>82</v>
      </c>
      <c r="AY361" s="19" t="s">
        <v>183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82</v>
      </c>
      <c r="BK361" s="227">
        <f>ROUND(I361*H361,2)</f>
        <v>0</v>
      </c>
      <c r="BL361" s="19" t="s">
        <v>190</v>
      </c>
      <c r="BM361" s="226" t="s">
        <v>2861</v>
      </c>
    </row>
    <row r="362" s="2" customFormat="1" ht="16.5" customHeight="1">
      <c r="A362" s="40"/>
      <c r="B362" s="41"/>
      <c r="C362" s="215" t="s">
        <v>2035</v>
      </c>
      <c r="D362" s="215" t="s">
        <v>185</v>
      </c>
      <c r="E362" s="216" t="s">
        <v>5217</v>
      </c>
      <c r="F362" s="217" t="s">
        <v>5218</v>
      </c>
      <c r="G362" s="218" t="s">
        <v>4281</v>
      </c>
      <c r="H362" s="219">
        <v>6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46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190</v>
      </c>
      <c r="AT362" s="226" t="s">
        <v>185</v>
      </c>
      <c r="AU362" s="226" t="s">
        <v>82</v>
      </c>
      <c r="AY362" s="19" t="s">
        <v>183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82</v>
      </c>
      <c r="BK362" s="227">
        <f>ROUND(I362*H362,2)</f>
        <v>0</v>
      </c>
      <c r="BL362" s="19" t="s">
        <v>190</v>
      </c>
      <c r="BM362" s="226" t="s">
        <v>2871</v>
      </c>
    </row>
    <row r="363" s="2" customFormat="1" ht="16.5" customHeight="1">
      <c r="A363" s="40"/>
      <c r="B363" s="41"/>
      <c r="C363" s="215" t="s">
        <v>2041</v>
      </c>
      <c r="D363" s="215" t="s">
        <v>185</v>
      </c>
      <c r="E363" s="216" t="s">
        <v>5215</v>
      </c>
      <c r="F363" s="217" t="s">
        <v>5216</v>
      </c>
      <c r="G363" s="218" t="s">
        <v>4281</v>
      </c>
      <c r="H363" s="219">
        <v>6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46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190</v>
      </c>
      <c r="AT363" s="226" t="s">
        <v>185</v>
      </c>
      <c r="AU363" s="226" t="s">
        <v>82</v>
      </c>
      <c r="AY363" s="19" t="s">
        <v>183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82</v>
      </c>
      <c r="BK363" s="227">
        <f>ROUND(I363*H363,2)</f>
        <v>0</v>
      </c>
      <c r="BL363" s="19" t="s">
        <v>190</v>
      </c>
      <c r="BM363" s="226" t="s">
        <v>2885</v>
      </c>
    </row>
    <row r="364" s="2" customFormat="1" ht="16.5" customHeight="1">
      <c r="A364" s="40"/>
      <c r="B364" s="41"/>
      <c r="C364" s="215" t="s">
        <v>2046</v>
      </c>
      <c r="D364" s="215" t="s">
        <v>185</v>
      </c>
      <c r="E364" s="216" t="s">
        <v>5217</v>
      </c>
      <c r="F364" s="217" t="s">
        <v>5218</v>
      </c>
      <c r="G364" s="218" t="s">
        <v>4281</v>
      </c>
      <c r="H364" s="219">
        <v>6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46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190</v>
      </c>
      <c r="AT364" s="226" t="s">
        <v>185</v>
      </c>
      <c r="AU364" s="226" t="s">
        <v>82</v>
      </c>
      <c r="AY364" s="19" t="s">
        <v>183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82</v>
      </c>
      <c r="BK364" s="227">
        <f>ROUND(I364*H364,2)</f>
        <v>0</v>
      </c>
      <c r="BL364" s="19" t="s">
        <v>190</v>
      </c>
      <c r="BM364" s="226" t="s">
        <v>2903</v>
      </c>
    </row>
    <row r="365" s="2" customFormat="1" ht="16.5" customHeight="1">
      <c r="A365" s="40"/>
      <c r="B365" s="41"/>
      <c r="C365" s="215" t="s">
        <v>2052</v>
      </c>
      <c r="D365" s="215" t="s">
        <v>185</v>
      </c>
      <c r="E365" s="216" t="s">
        <v>5219</v>
      </c>
      <c r="F365" s="217" t="s">
        <v>5220</v>
      </c>
      <c r="G365" s="218" t="s">
        <v>5061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46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190</v>
      </c>
      <c r="AT365" s="226" t="s">
        <v>185</v>
      </c>
      <c r="AU365" s="226" t="s">
        <v>82</v>
      </c>
      <c r="AY365" s="19" t="s">
        <v>183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82</v>
      </c>
      <c r="BK365" s="227">
        <f>ROUND(I365*H365,2)</f>
        <v>0</v>
      </c>
      <c r="BL365" s="19" t="s">
        <v>190</v>
      </c>
      <c r="BM365" s="226" t="s">
        <v>2913</v>
      </c>
    </row>
    <row r="366" s="2" customFormat="1" ht="16.5" customHeight="1">
      <c r="A366" s="40"/>
      <c r="B366" s="41"/>
      <c r="C366" s="215" t="s">
        <v>2060</v>
      </c>
      <c r="D366" s="215" t="s">
        <v>185</v>
      </c>
      <c r="E366" s="216" t="s">
        <v>5221</v>
      </c>
      <c r="F366" s="217" t="s">
        <v>5222</v>
      </c>
      <c r="G366" s="218" t="s">
        <v>5061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46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190</v>
      </c>
      <c r="AT366" s="226" t="s">
        <v>185</v>
      </c>
      <c r="AU366" s="226" t="s">
        <v>82</v>
      </c>
      <c r="AY366" s="19" t="s">
        <v>183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82</v>
      </c>
      <c r="BK366" s="227">
        <f>ROUND(I366*H366,2)</f>
        <v>0</v>
      </c>
      <c r="BL366" s="19" t="s">
        <v>190</v>
      </c>
      <c r="BM366" s="226" t="s">
        <v>2927</v>
      </c>
    </row>
    <row r="367" s="2" customFormat="1" ht="16.5" customHeight="1">
      <c r="A367" s="40"/>
      <c r="B367" s="41"/>
      <c r="C367" s="215" t="s">
        <v>2067</v>
      </c>
      <c r="D367" s="215" t="s">
        <v>185</v>
      </c>
      <c r="E367" s="216" t="s">
        <v>5223</v>
      </c>
      <c r="F367" s="217" t="s">
        <v>5224</v>
      </c>
      <c r="G367" s="218" t="s">
        <v>1159</v>
      </c>
      <c r="H367" s="219">
        <v>250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46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190</v>
      </c>
      <c r="AT367" s="226" t="s">
        <v>185</v>
      </c>
      <c r="AU367" s="226" t="s">
        <v>82</v>
      </c>
      <c r="AY367" s="19" t="s">
        <v>183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82</v>
      </c>
      <c r="BK367" s="227">
        <f>ROUND(I367*H367,2)</f>
        <v>0</v>
      </c>
      <c r="BL367" s="19" t="s">
        <v>190</v>
      </c>
      <c r="BM367" s="226" t="s">
        <v>2940</v>
      </c>
    </row>
    <row r="368" s="12" customFormat="1" ht="25.92" customHeight="1">
      <c r="A368" s="12"/>
      <c r="B368" s="199"/>
      <c r="C368" s="200"/>
      <c r="D368" s="201" t="s">
        <v>74</v>
      </c>
      <c r="E368" s="202" t="s">
        <v>692</v>
      </c>
      <c r="F368" s="202" t="s">
        <v>693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P369+P372+P375</f>
        <v>0</v>
      </c>
      <c r="Q368" s="207"/>
      <c r="R368" s="208">
        <f>R369+R372+R375</f>
        <v>0</v>
      </c>
      <c r="S368" s="207"/>
      <c r="T368" s="209">
        <f>T369+T372+T375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208</v>
      </c>
      <c r="AT368" s="211" t="s">
        <v>74</v>
      </c>
      <c r="AU368" s="211" t="s">
        <v>75</v>
      </c>
      <c r="AY368" s="210" t="s">
        <v>183</v>
      </c>
      <c r="BK368" s="212">
        <f>BK369+BK372+BK375</f>
        <v>0</v>
      </c>
    </row>
    <row r="369" s="12" customFormat="1" ht="22.8" customHeight="1">
      <c r="A369" s="12"/>
      <c r="B369" s="199"/>
      <c r="C369" s="200"/>
      <c r="D369" s="201" t="s">
        <v>74</v>
      </c>
      <c r="E369" s="213" t="s">
        <v>694</v>
      </c>
      <c r="F369" s="213" t="s">
        <v>695</v>
      </c>
      <c r="G369" s="200"/>
      <c r="H369" s="200"/>
      <c r="I369" s="203"/>
      <c r="J369" s="214">
        <f>BK369</f>
        <v>0</v>
      </c>
      <c r="K369" s="200"/>
      <c r="L369" s="205"/>
      <c r="M369" s="206"/>
      <c r="N369" s="207"/>
      <c r="O369" s="207"/>
      <c r="P369" s="208">
        <f>SUM(P370:P371)</f>
        <v>0</v>
      </c>
      <c r="Q369" s="207"/>
      <c r="R369" s="208">
        <f>SUM(R370:R371)</f>
        <v>0</v>
      </c>
      <c r="S369" s="207"/>
      <c r="T369" s="209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0" t="s">
        <v>208</v>
      </c>
      <c r="AT369" s="211" t="s">
        <v>74</v>
      </c>
      <c r="AU369" s="211" t="s">
        <v>82</v>
      </c>
      <c r="AY369" s="210" t="s">
        <v>183</v>
      </c>
      <c r="BK369" s="212">
        <f>SUM(BK370:BK371)</f>
        <v>0</v>
      </c>
    </row>
    <row r="370" s="2" customFormat="1" ht="16.5" customHeight="1">
      <c r="A370" s="40"/>
      <c r="B370" s="41"/>
      <c r="C370" s="215" t="s">
        <v>2083</v>
      </c>
      <c r="D370" s="215" t="s">
        <v>185</v>
      </c>
      <c r="E370" s="216" t="s">
        <v>5225</v>
      </c>
      <c r="F370" s="217" t="s">
        <v>5226</v>
      </c>
      <c r="G370" s="218" t="s">
        <v>188</v>
      </c>
      <c r="H370" s="219">
        <v>1</v>
      </c>
      <c r="I370" s="220"/>
      <c r="J370" s="221">
        <f>ROUND(I370*H370,2)</f>
        <v>0</v>
      </c>
      <c r="K370" s="217" t="s">
        <v>189</v>
      </c>
      <c r="L370" s="46"/>
      <c r="M370" s="222" t="s">
        <v>19</v>
      </c>
      <c r="N370" s="223" t="s">
        <v>46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698</v>
      </c>
      <c r="AT370" s="226" t="s">
        <v>185</v>
      </c>
      <c r="AU370" s="226" t="s">
        <v>84</v>
      </c>
      <c r="AY370" s="19" t="s">
        <v>183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698</v>
      </c>
      <c r="BM370" s="226" t="s">
        <v>5227</v>
      </c>
    </row>
    <row r="371" s="2" customFormat="1">
      <c r="A371" s="40"/>
      <c r="B371" s="41"/>
      <c r="C371" s="42"/>
      <c r="D371" s="228" t="s">
        <v>192</v>
      </c>
      <c r="E371" s="42"/>
      <c r="F371" s="229" t="s">
        <v>5228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192</v>
      </c>
      <c r="AU371" s="19" t="s">
        <v>84</v>
      </c>
    </row>
    <row r="372" s="12" customFormat="1" ht="22.8" customHeight="1">
      <c r="A372" s="12"/>
      <c r="B372" s="199"/>
      <c r="C372" s="200"/>
      <c r="D372" s="201" t="s">
        <v>74</v>
      </c>
      <c r="E372" s="213" t="s">
        <v>713</v>
      </c>
      <c r="F372" s="213" t="s">
        <v>714</v>
      </c>
      <c r="G372" s="200"/>
      <c r="H372" s="200"/>
      <c r="I372" s="203"/>
      <c r="J372" s="214">
        <f>BK372</f>
        <v>0</v>
      </c>
      <c r="K372" s="200"/>
      <c r="L372" s="205"/>
      <c r="M372" s="206"/>
      <c r="N372" s="207"/>
      <c r="O372" s="207"/>
      <c r="P372" s="208">
        <f>SUM(P373:P374)</f>
        <v>0</v>
      </c>
      <c r="Q372" s="207"/>
      <c r="R372" s="208">
        <f>SUM(R373:R374)</f>
        <v>0</v>
      </c>
      <c r="S372" s="207"/>
      <c r="T372" s="209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0" t="s">
        <v>208</v>
      </c>
      <c r="AT372" s="211" t="s">
        <v>74</v>
      </c>
      <c r="AU372" s="211" t="s">
        <v>82</v>
      </c>
      <c r="AY372" s="210" t="s">
        <v>183</v>
      </c>
      <c r="BK372" s="212">
        <f>SUM(BK373:BK374)</f>
        <v>0</v>
      </c>
    </row>
    <row r="373" s="2" customFormat="1" ht="16.5" customHeight="1">
      <c r="A373" s="40"/>
      <c r="B373" s="41"/>
      <c r="C373" s="215" t="s">
        <v>2099</v>
      </c>
      <c r="D373" s="215" t="s">
        <v>185</v>
      </c>
      <c r="E373" s="216" t="s">
        <v>715</v>
      </c>
      <c r="F373" s="217" t="s">
        <v>714</v>
      </c>
      <c r="G373" s="218" t="s">
        <v>188</v>
      </c>
      <c r="H373" s="219">
        <v>1</v>
      </c>
      <c r="I373" s="220"/>
      <c r="J373" s="221">
        <f>ROUND(I373*H373,2)</f>
        <v>0</v>
      </c>
      <c r="K373" s="217" t="s">
        <v>189</v>
      </c>
      <c r="L373" s="46"/>
      <c r="M373" s="222" t="s">
        <v>19</v>
      </c>
      <c r="N373" s="223" t="s">
        <v>46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698</v>
      </c>
      <c r="AT373" s="226" t="s">
        <v>185</v>
      </c>
      <c r="AU373" s="226" t="s">
        <v>84</v>
      </c>
      <c r="AY373" s="19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698</v>
      </c>
      <c r="BM373" s="226" t="s">
        <v>5229</v>
      </c>
    </row>
    <row r="374" s="2" customFormat="1">
      <c r="A374" s="40"/>
      <c r="B374" s="41"/>
      <c r="C374" s="42"/>
      <c r="D374" s="228" t="s">
        <v>192</v>
      </c>
      <c r="E374" s="42"/>
      <c r="F374" s="229" t="s">
        <v>717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192</v>
      </c>
      <c r="AU374" s="19" t="s">
        <v>84</v>
      </c>
    </row>
    <row r="375" s="12" customFormat="1" ht="22.8" customHeight="1">
      <c r="A375" s="12"/>
      <c r="B375" s="199"/>
      <c r="C375" s="200"/>
      <c r="D375" s="201" t="s">
        <v>74</v>
      </c>
      <c r="E375" s="213" t="s">
        <v>718</v>
      </c>
      <c r="F375" s="213" t="s">
        <v>719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SUM(P376:P381)</f>
        <v>0</v>
      </c>
      <c r="Q375" s="207"/>
      <c r="R375" s="208">
        <f>SUM(R376:R381)</f>
        <v>0</v>
      </c>
      <c r="S375" s="207"/>
      <c r="T375" s="209">
        <f>SUM(T376:T381)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208</v>
      </c>
      <c r="AT375" s="211" t="s">
        <v>74</v>
      </c>
      <c r="AU375" s="211" t="s">
        <v>82</v>
      </c>
      <c r="AY375" s="210" t="s">
        <v>183</v>
      </c>
      <c r="BK375" s="212">
        <f>SUM(BK376:BK381)</f>
        <v>0</v>
      </c>
    </row>
    <row r="376" s="2" customFormat="1" ht="16.5" customHeight="1">
      <c r="A376" s="40"/>
      <c r="B376" s="41"/>
      <c r="C376" s="215" t="s">
        <v>2112</v>
      </c>
      <c r="D376" s="215" t="s">
        <v>185</v>
      </c>
      <c r="E376" s="216" t="s">
        <v>5230</v>
      </c>
      <c r="F376" s="217" t="s">
        <v>5231</v>
      </c>
      <c r="G376" s="218" t="s">
        <v>188</v>
      </c>
      <c r="H376" s="219">
        <v>1</v>
      </c>
      <c r="I376" s="220"/>
      <c r="J376" s="221">
        <f>ROUND(I376*H376,2)</f>
        <v>0</v>
      </c>
      <c r="K376" s="217" t="s">
        <v>189</v>
      </c>
      <c r="L376" s="46"/>
      <c r="M376" s="222" t="s">
        <v>19</v>
      </c>
      <c r="N376" s="223" t="s">
        <v>46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698</v>
      </c>
      <c r="AT376" s="226" t="s">
        <v>185</v>
      </c>
      <c r="AU376" s="226" t="s">
        <v>84</v>
      </c>
      <c r="AY376" s="19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82</v>
      </c>
      <c r="BK376" s="227">
        <f>ROUND(I376*H376,2)</f>
        <v>0</v>
      </c>
      <c r="BL376" s="19" t="s">
        <v>698</v>
      </c>
      <c r="BM376" s="226" t="s">
        <v>5232</v>
      </c>
    </row>
    <row r="377" s="2" customFormat="1">
      <c r="A377" s="40"/>
      <c r="B377" s="41"/>
      <c r="C377" s="42"/>
      <c r="D377" s="228" t="s">
        <v>192</v>
      </c>
      <c r="E377" s="42"/>
      <c r="F377" s="229" t="s">
        <v>5233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192</v>
      </c>
      <c r="AU377" s="19" t="s">
        <v>84</v>
      </c>
    </row>
    <row r="378" s="2" customFormat="1" ht="16.5" customHeight="1">
      <c r="A378" s="40"/>
      <c r="B378" s="41"/>
      <c r="C378" s="215" t="s">
        <v>2124</v>
      </c>
      <c r="D378" s="215" t="s">
        <v>185</v>
      </c>
      <c r="E378" s="216" t="s">
        <v>724</v>
      </c>
      <c r="F378" s="217" t="s">
        <v>725</v>
      </c>
      <c r="G378" s="218" t="s">
        <v>188</v>
      </c>
      <c r="H378" s="219">
        <v>1</v>
      </c>
      <c r="I378" s="220"/>
      <c r="J378" s="221">
        <f>ROUND(I378*H378,2)</f>
        <v>0</v>
      </c>
      <c r="K378" s="217" t="s">
        <v>189</v>
      </c>
      <c r="L378" s="46"/>
      <c r="M378" s="222" t="s">
        <v>19</v>
      </c>
      <c r="N378" s="223" t="s">
        <v>46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698</v>
      </c>
      <c r="AT378" s="226" t="s">
        <v>185</v>
      </c>
      <c r="AU378" s="226" t="s">
        <v>84</v>
      </c>
      <c r="AY378" s="19" t="s">
        <v>183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82</v>
      </c>
      <c r="BK378" s="227">
        <f>ROUND(I378*H378,2)</f>
        <v>0</v>
      </c>
      <c r="BL378" s="19" t="s">
        <v>698</v>
      </c>
      <c r="BM378" s="226" t="s">
        <v>5234</v>
      </c>
    </row>
    <row r="379" s="2" customFormat="1">
      <c r="A379" s="40"/>
      <c r="B379" s="41"/>
      <c r="C379" s="42"/>
      <c r="D379" s="228" t="s">
        <v>192</v>
      </c>
      <c r="E379" s="42"/>
      <c r="F379" s="229" t="s">
        <v>727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192</v>
      </c>
      <c r="AU379" s="19" t="s">
        <v>84</v>
      </c>
    </row>
    <row r="380" s="2" customFormat="1" ht="16.5" customHeight="1">
      <c r="A380" s="40"/>
      <c r="B380" s="41"/>
      <c r="C380" s="215" t="s">
        <v>2130</v>
      </c>
      <c r="D380" s="215" t="s">
        <v>185</v>
      </c>
      <c r="E380" s="216" t="s">
        <v>728</v>
      </c>
      <c r="F380" s="217" t="s">
        <v>729</v>
      </c>
      <c r="G380" s="218" t="s">
        <v>188</v>
      </c>
      <c r="H380" s="219">
        <v>1</v>
      </c>
      <c r="I380" s="220"/>
      <c r="J380" s="221">
        <f>ROUND(I380*H380,2)</f>
        <v>0</v>
      </c>
      <c r="K380" s="217" t="s">
        <v>189</v>
      </c>
      <c r="L380" s="46"/>
      <c r="M380" s="222" t="s">
        <v>19</v>
      </c>
      <c r="N380" s="223" t="s">
        <v>46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698</v>
      </c>
      <c r="AT380" s="226" t="s">
        <v>185</v>
      </c>
      <c r="AU380" s="226" t="s">
        <v>84</v>
      </c>
      <c r="AY380" s="19" t="s">
        <v>183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82</v>
      </c>
      <c r="BK380" s="227">
        <f>ROUND(I380*H380,2)</f>
        <v>0</v>
      </c>
      <c r="BL380" s="19" t="s">
        <v>698</v>
      </c>
      <c r="BM380" s="226" t="s">
        <v>5235</v>
      </c>
    </row>
    <row r="381" s="2" customFormat="1">
      <c r="A381" s="40"/>
      <c r="B381" s="41"/>
      <c r="C381" s="42"/>
      <c r="D381" s="228" t="s">
        <v>192</v>
      </c>
      <c r="E381" s="42"/>
      <c r="F381" s="229" t="s">
        <v>731</v>
      </c>
      <c r="G381" s="42"/>
      <c r="H381" s="42"/>
      <c r="I381" s="230"/>
      <c r="J381" s="42"/>
      <c r="K381" s="42"/>
      <c r="L381" s="46"/>
      <c r="M381" s="283"/>
      <c r="N381" s="284"/>
      <c r="O381" s="285"/>
      <c r="P381" s="285"/>
      <c r="Q381" s="285"/>
      <c r="R381" s="285"/>
      <c r="S381" s="285"/>
      <c r="T381" s="286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192</v>
      </c>
      <c r="AU381" s="19" t="s">
        <v>84</v>
      </c>
    </row>
    <row r="382" s="2" customFormat="1" ht="6.96" customHeight="1">
      <c r="A382" s="40"/>
      <c r="B382" s="61"/>
      <c r="C382" s="62"/>
      <c r="D382" s="62"/>
      <c r="E382" s="62"/>
      <c r="F382" s="62"/>
      <c r="G382" s="62"/>
      <c r="H382" s="62"/>
      <c r="I382" s="62"/>
      <c r="J382" s="62"/>
      <c r="K382" s="62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Bc9z52Vre1P3IjlhAyQjGATI7xzhNUQBl4rJrJravz3vxCgjKH3nJaNpTdIx1DqG5YfdOaL+LXlve0qtOeRyYw==" hashValue="VICRoXfjegAAV8sbHo2J7PBWUYVjSvjP9pODBqiHEt0t1aOuRds4bq+bXmtTsP1eIhP5pHjCUoowAt9o/KpDJw==" algorithmName="SHA-512" password="CC35"/>
  <autoFilter ref="C101:K3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233" r:id="rId1" display="https://podminky.urs.cz/item/CS_URS_2023_01/220270329"/>
    <hyperlink ref="F237" r:id="rId2" display="https://podminky.urs.cz/item/CS_URS_2023_01/220270329"/>
    <hyperlink ref="F241" r:id="rId3" display="https://podminky.urs.cz/item/CS_URS_2023_01/210100102"/>
    <hyperlink ref="F243" r:id="rId4" display="https://podminky.urs.cz/item/CS_URS_2023_01/210100002"/>
    <hyperlink ref="F245" r:id="rId5" display="https://podminky.urs.cz/item/CS_URS_2023_01/210812011"/>
    <hyperlink ref="F249" r:id="rId6" display="https://podminky.urs.cz/item/CS_URS_2023_01/210812011"/>
    <hyperlink ref="F253" r:id="rId7" display="https://podminky.urs.cz/item/CS_URS_2023_01/210812011"/>
    <hyperlink ref="F257" r:id="rId8" display="https://podminky.urs.cz/item/CS_URS_2023_01/210812011"/>
    <hyperlink ref="F261" r:id="rId9" display="https://podminky.urs.cz/item/CS_URS_2023_01/210812063"/>
    <hyperlink ref="F265" r:id="rId10" display="https://podminky.urs.cz/item/CS_URS_2023_01/210812063"/>
    <hyperlink ref="F269" r:id="rId11" display="https://podminky.urs.cz/item/CS_URS_2023_01/210812065"/>
    <hyperlink ref="F273" r:id="rId12" display="https://podminky.urs.cz/item/CS_URS_2023_01/210812019"/>
    <hyperlink ref="F277" r:id="rId13" display="https://podminky.urs.cz/item/CS_URS_2023_01/210100007"/>
    <hyperlink ref="F279" r:id="rId14" display="https://podminky.urs.cz/item/CS_URS_2023_01/210100006"/>
    <hyperlink ref="F281" r:id="rId15" display="https://podminky.urs.cz/item/CS_URS_2023_01/210100003"/>
    <hyperlink ref="F283" r:id="rId16" display="https://podminky.urs.cz/item/CS_URS_2023_01/210100101"/>
    <hyperlink ref="F286" r:id="rId17" display="https://podminky.urs.cz/item/CS_URS_2023_01/220270328"/>
    <hyperlink ref="F291" r:id="rId18" display="https://podminky.urs.cz/item/CS_URS_2023_01/210220021"/>
    <hyperlink ref="F293" r:id="rId19" display="https://podminky.urs.cz/item/CS_URS_2023_01/210220302"/>
    <hyperlink ref="F295" r:id="rId20" display="https://podminky.urs.cz/item/CS_URS_2023_01/210220101"/>
    <hyperlink ref="F297" r:id="rId21" display="https://podminky.urs.cz/item/CS_URS_2023_01/210220201"/>
    <hyperlink ref="F299" r:id="rId22" display="https://podminky.urs.cz/item/CS_URS_2023_01/210220221"/>
    <hyperlink ref="F301" r:id="rId23" display="https://podminky.urs.cz/item/CS_URS_2023_01/210220221"/>
    <hyperlink ref="F303" r:id="rId24" display="https://podminky.urs.cz/item/CS_URS_2023_01/210220301"/>
    <hyperlink ref="F305" r:id="rId25" display="https://podminky.urs.cz/item/CS_URS_2023_01/210220302"/>
    <hyperlink ref="F307" r:id="rId26" display="https://podminky.urs.cz/item/CS_URS_2023_01/210220301"/>
    <hyperlink ref="F309" r:id="rId27" display="https://podminky.urs.cz/item/CS_URS_2023_01/210220301"/>
    <hyperlink ref="F371" r:id="rId28" display="https://podminky.urs.cz/item/CS_URS_2023_01/013002000"/>
    <hyperlink ref="F374" r:id="rId29" display="https://podminky.urs.cz/item/CS_URS_2023_01/030001000"/>
    <hyperlink ref="F377" r:id="rId30" display="https://podminky.urs.cz/item/CS_URS_2023_01/041103000"/>
    <hyperlink ref="F379" r:id="rId31" display="https://podminky.urs.cz/item/CS_URS_2023_01/044002000"/>
    <hyperlink ref="F381" r:id="rId32" display="https://podminky.urs.cz/item/CS_URS_2023_01/04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5236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ROUND((SUM(BE96:BE135)),  2)</f>
        <v>0</v>
      </c>
      <c r="G37" s="40"/>
      <c r="H37" s="40"/>
      <c r="I37" s="160">
        <v>0.20999999999999999</v>
      </c>
      <c r="J37" s="159">
        <f>ROUND(((SUM(BE96:BE135))*I37),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ROUND((SUM(BF96:BF135)),  2)</f>
        <v>0</v>
      </c>
      <c r="G38" s="40"/>
      <c r="H38" s="40"/>
      <c r="I38" s="160">
        <v>0.14999999999999999</v>
      </c>
      <c r="J38" s="159">
        <f>ROUND(((SUM(BF96:BF135))*I38),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ROUND((SUM(BG96:BG135)),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ROUND((SUM(BH96:BH135)),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ROUND((SUM(BI96:BI135)),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D.1.4.5 - Stlačený vzduch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5237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5238</v>
      </c>
      <c r="E69" s="185"/>
      <c r="F69" s="185"/>
      <c r="G69" s="185"/>
      <c r="H69" s="185"/>
      <c r="I69" s="185"/>
      <c r="J69" s="186">
        <f>J98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5239</v>
      </c>
      <c r="E70" s="185"/>
      <c r="F70" s="185"/>
      <c r="G70" s="185"/>
      <c r="H70" s="185"/>
      <c r="I70" s="185"/>
      <c r="J70" s="186">
        <f>J121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5240</v>
      </c>
      <c r="E71" s="180"/>
      <c r="F71" s="180"/>
      <c r="G71" s="180"/>
      <c r="H71" s="180"/>
      <c r="I71" s="180"/>
      <c r="J71" s="181">
        <f>J132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5241</v>
      </c>
      <c r="E72" s="185"/>
      <c r="F72" s="185"/>
      <c r="G72" s="185"/>
      <c r="H72" s="185"/>
      <c r="I72" s="185"/>
      <c r="J72" s="186">
        <f>J133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PROJEKTOVÁ DOKUMENTACE PRO VÝSTAVBU NOVÉ HALY V DÍLNÁCH SŠ KRALOVICE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1174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157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8" t="s">
        <v>3712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3165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D.1.4.5 - Stlačený vzduch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p.č.664, 5665/2, 5665/3, obec:Kralovice [559075]</v>
      </c>
      <c r="G90" s="42"/>
      <c r="H90" s="42"/>
      <c r="I90" s="34" t="s">
        <v>23</v>
      </c>
      <c r="J90" s="74" t="str">
        <f>IF(J16="","",J16)</f>
        <v>3. 11. 2023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54.45" customHeight="1">
      <c r="A92" s="40"/>
      <c r="B92" s="41"/>
      <c r="C92" s="34" t="s">
        <v>25</v>
      </c>
      <c r="D92" s="42"/>
      <c r="E92" s="42"/>
      <c r="F92" s="29" t="str">
        <f>E19</f>
        <v>Střední škola,Kralovice,nám.Osvobození 32,Kralovic</v>
      </c>
      <c r="G92" s="42"/>
      <c r="H92" s="42"/>
      <c r="I92" s="34" t="s">
        <v>33</v>
      </c>
      <c r="J92" s="38" t="str">
        <f>E25</f>
        <v>TORION, projekční kancelář s.r.o.,Mánesova 1,Plzeň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37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169</v>
      </c>
      <c r="D95" s="191" t="s">
        <v>60</v>
      </c>
      <c r="E95" s="191" t="s">
        <v>56</v>
      </c>
      <c r="F95" s="191" t="s">
        <v>57</v>
      </c>
      <c r="G95" s="191" t="s">
        <v>170</v>
      </c>
      <c r="H95" s="191" t="s">
        <v>171</v>
      </c>
      <c r="I95" s="191" t="s">
        <v>172</v>
      </c>
      <c r="J95" s="191" t="s">
        <v>162</v>
      </c>
      <c r="K95" s="192" t="s">
        <v>173</v>
      </c>
      <c r="L95" s="193"/>
      <c r="M95" s="94" t="s">
        <v>19</v>
      </c>
      <c r="N95" s="95" t="s">
        <v>45</v>
      </c>
      <c r="O95" s="95" t="s">
        <v>174</v>
      </c>
      <c r="P95" s="95" t="s">
        <v>175</v>
      </c>
      <c r="Q95" s="95" t="s">
        <v>176</v>
      </c>
      <c r="R95" s="95" t="s">
        <v>177</v>
      </c>
      <c r="S95" s="95" t="s">
        <v>178</v>
      </c>
      <c r="T95" s="96" t="s">
        <v>179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180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P97+P132</f>
        <v>0</v>
      </c>
      <c r="Q96" s="98"/>
      <c r="R96" s="196">
        <f>R97+R132</f>
        <v>0.56338185909999994</v>
      </c>
      <c r="S96" s="98"/>
      <c r="T96" s="197">
        <f>T97+T132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163</v>
      </c>
      <c r="BK96" s="198">
        <f>BK97+BK132</f>
        <v>0</v>
      </c>
    </row>
    <row r="97" s="12" customFormat="1" ht="25.92" customHeight="1">
      <c r="A97" s="12"/>
      <c r="B97" s="199"/>
      <c r="C97" s="200"/>
      <c r="D97" s="201" t="s">
        <v>74</v>
      </c>
      <c r="E97" s="202" t="s">
        <v>677</v>
      </c>
      <c r="F97" s="202" t="s">
        <v>5242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P98+P121</f>
        <v>0</v>
      </c>
      <c r="Q97" s="207"/>
      <c r="R97" s="208">
        <f>R98+R121</f>
        <v>0.56338185909999994</v>
      </c>
      <c r="S97" s="207"/>
      <c r="T97" s="209">
        <f>T98+T121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84</v>
      </c>
      <c r="AT97" s="211" t="s">
        <v>74</v>
      </c>
      <c r="AU97" s="211" t="s">
        <v>75</v>
      </c>
      <c r="AY97" s="210" t="s">
        <v>183</v>
      </c>
      <c r="BK97" s="212">
        <f>BK98+BK121</f>
        <v>0</v>
      </c>
    </row>
    <row r="98" s="12" customFormat="1" ht="22.8" customHeight="1">
      <c r="A98" s="12"/>
      <c r="B98" s="199"/>
      <c r="C98" s="200"/>
      <c r="D98" s="201" t="s">
        <v>74</v>
      </c>
      <c r="E98" s="213" t="s">
        <v>5243</v>
      </c>
      <c r="F98" s="213" t="s">
        <v>5244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SUM(P99:P120)</f>
        <v>0</v>
      </c>
      <c r="Q98" s="207"/>
      <c r="R98" s="208">
        <f>SUM(R99:R120)</f>
        <v>0.30252185910000001</v>
      </c>
      <c r="S98" s="207"/>
      <c r="T98" s="209">
        <f>SUM(T99:T120)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84</v>
      </c>
      <c r="AT98" s="211" t="s">
        <v>74</v>
      </c>
      <c r="AU98" s="211" t="s">
        <v>82</v>
      </c>
      <c r="AY98" s="210" t="s">
        <v>183</v>
      </c>
      <c r="BK98" s="212">
        <f>SUM(BK99:BK120)</f>
        <v>0</v>
      </c>
    </row>
    <row r="99" s="2" customFormat="1" ht="16.5" customHeight="1">
      <c r="A99" s="40"/>
      <c r="B99" s="41"/>
      <c r="C99" s="215" t="s">
        <v>82</v>
      </c>
      <c r="D99" s="215" t="s">
        <v>185</v>
      </c>
      <c r="E99" s="216" t="s">
        <v>5245</v>
      </c>
      <c r="F99" s="217" t="s">
        <v>5246</v>
      </c>
      <c r="G99" s="218" t="s">
        <v>5247</v>
      </c>
      <c r="H99" s="219">
        <v>2</v>
      </c>
      <c r="I99" s="220"/>
      <c r="J99" s="221">
        <f>ROUND(I99*H99,2)</f>
        <v>0</v>
      </c>
      <c r="K99" s="217" t="s">
        <v>189</v>
      </c>
      <c r="L99" s="46"/>
      <c r="M99" s="222" t="s">
        <v>19</v>
      </c>
      <c r="N99" s="223" t="s">
        <v>46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277</v>
      </c>
      <c r="AT99" s="226" t="s">
        <v>185</v>
      </c>
      <c r="AU99" s="226" t="s">
        <v>84</v>
      </c>
      <c r="AY99" s="19" t="s">
        <v>183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82</v>
      </c>
      <c r="BK99" s="227">
        <f>ROUND(I99*H99,2)</f>
        <v>0</v>
      </c>
      <c r="BL99" s="19" t="s">
        <v>277</v>
      </c>
      <c r="BM99" s="226" t="s">
        <v>84</v>
      </c>
    </row>
    <row r="100" s="2" customFormat="1">
      <c r="A100" s="40"/>
      <c r="B100" s="41"/>
      <c r="C100" s="42"/>
      <c r="D100" s="228" t="s">
        <v>192</v>
      </c>
      <c r="E100" s="42"/>
      <c r="F100" s="229" t="s">
        <v>5248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192</v>
      </c>
      <c r="AU100" s="19" t="s">
        <v>84</v>
      </c>
    </row>
    <row r="101" s="2" customFormat="1" ht="16.5" customHeight="1">
      <c r="A101" s="40"/>
      <c r="B101" s="41"/>
      <c r="C101" s="215" t="s">
        <v>84</v>
      </c>
      <c r="D101" s="215" t="s">
        <v>185</v>
      </c>
      <c r="E101" s="216" t="s">
        <v>5249</v>
      </c>
      <c r="F101" s="217" t="s">
        <v>5250</v>
      </c>
      <c r="G101" s="218" t="s">
        <v>438</v>
      </c>
      <c r="H101" s="219">
        <v>210</v>
      </c>
      <c r="I101" s="220"/>
      <c r="J101" s="221">
        <f>ROUND(I101*H101,2)</f>
        <v>0</v>
      </c>
      <c r="K101" s="217" t="s">
        <v>189</v>
      </c>
      <c r="L101" s="46"/>
      <c r="M101" s="222" t="s">
        <v>19</v>
      </c>
      <c r="N101" s="223" t="s">
        <v>46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277</v>
      </c>
      <c r="AT101" s="226" t="s">
        <v>185</v>
      </c>
      <c r="AU101" s="226" t="s">
        <v>84</v>
      </c>
      <c r="AY101" s="19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277</v>
      </c>
      <c r="BM101" s="226" t="s">
        <v>190</v>
      </c>
    </row>
    <row r="102" s="2" customFormat="1">
      <c r="A102" s="40"/>
      <c r="B102" s="41"/>
      <c r="C102" s="42"/>
      <c r="D102" s="228" t="s">
        <v>192</v>
      </c>
      <c r="E102" s="42"/>
      <c r="F102" s="229" t="s">
        <v>5251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84</v>
      </c>
    </row>
    <row r="103" s="2" customFormat="1" ht="16.5" customHeight="1">
      <c r="A103" s="40"/>
      <c r="B103" s="41"/>
      <c r="C103" s="215" t="s">
        <v>114</v>
      </c>
      <c r="D103" s="215" t="s">
        <v>185</v>
      </c>
      <c r="E103" s="216" t="s">
        <v>5252</v>
      </c>
      <c r="F103" s="217" t="s">
        <v>5253</v>
      </c>
      <c r="G103" s="218" t="s">
        <v>438</v>
      </c>
      <c r="H103" s="219">
        <v>50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46</v>
      </c>
      <c r="O103" s="86"/>
      <c r="P103" s="224">
        <f>O103*H103</f>
        <v>0</v>
      </c>
      <c r="Q103" s="224">
        <v>0.00070596500000000002</v>
      </c>
      <c r="R103" s="224">
        <f>Q103*H103</f>
        <v>0.035298250000000003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277</v>
      </c>
      <c r="AT103" s="226" t="s">
        <v>185</v>
      </c>
      <c r="AU103" s="226" t="s">
        <v>84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277</v>
      </c>
      <c r="BM103" s="226" t="s">
        <v>214</v>
      </c>
    </row>
    <row r="104" s="2" customFormat="1" ht="16.5" customHeight="1">
      <c r="A104" s="40"/>
      <c r="B104" s="41"/>
      <c r="C104" s="215" t="s">
        <v>190</v>
      </c>
      <c r="D104" s="215" t="s">
        <v>185</v>
      </c>
      <c r="E104" s="216" t="s">
        <v>5254</v>
      </c>
      <c r="F104" s="217" t="s">
        <v>5255</v>
      </c>
      <c r="G104" s="218" t="s">
        <v>438</v>
      </c>
      <c r="H104" s="219">
        <v>160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0.001251135</v>
      </c>
      <c r="R104" s="224">
        <f>Q104*H104</f>
        <v>0.20018160000000002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277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277</v>
      </c>
      <c r="BM104" s="226" t="s">
        <v>226</v>
      </c>
    </row>
    <row r="105" s="2" customFormat="1" ht="16.5" customHeight="1">
      <c r="A105" s="40"/>
      <c r="B105" s="41"/>
      <c r="C105" s="215" t="s">
        <v>208</v>
      </c>
      <c r="D105" s="215" t="s">
        <v>185</v>
      </c>
      <c r="E105" s="216" t="s">
        <v>5256</v>
      </c>
      <c r="F105" s="217" t="s">
        <v>5257</v>
      </c>
      <c r="G105" s="218" t="s">
        <v>438</v>
      </c>
      <c r="H105" s="219">
        <v>4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0.0037758000000000002</v>
      </c>
      <c r="R105" s="224">
        <f>Q105*H105</f>
        <v>0.015103200000000001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277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277</v>
      </c>
      <c r="BM105" s="226" t="s">
        <v>239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5258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 ht="16.5" customHeight="1">
      <c r="A107" s="40"/>
      <c r="B107" s="41"/>
      <c r="C107" s="215" t="s">
        <v>214</v>
      </c>
      <c r="D107" s="215" t="s">
        <v>185</v>
      </c>
      <c r="E107" s="216" t="s">
        <v>5259</v>
      </c>
      <c r="F107" s="217" t="s">
        <v>5260</v>
      </c>
      <c r="G107" s="218" t="s">
        <v>1085</v>
      </c>
      <c r="H107" s="219">
        <v>13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0.00039760069999999998</v>
      </c>
      <c r="R107" s="224">
        <f>Q107*H107</f>
        <v>0.0051688090999999995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277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277</v>
      </c>
      <c r="BM107" s="226" t="s">
        <v>253</v>
      </c>
    </row>
    <row r="108" s="2" customFormat="1" ht="21.75" customHeight="1">
      <c r="A108" s="40"/>
      <c r="B108" s="41"/>
      <c r="C108" s="215" t="s">
        <v>219</v>
      </c>
      <c r="D108" s="215" t="s">
        <v>185</v>
      </c>
      <c r="E108" s="216" t="s">
        <v>5261</v>
      </c>
      <c r="F108" s="217" t="s">
        <v>5262</v>
      </c>
      <c r="G108" s="218" t="s">
        <v>188</v>
      </c>
      <c r="H108" s="219">
        <v>4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0.00024000000000000001</v>
      </c>
      <c r="R108" s="224">
        <f>Q108*H108</f>
        <v>0.00096000000000000002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277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277</v>
      </c>
      <c r="BM108" s="226" t="s">
        <v>264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5263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 ht="21.75" customHeight="1">
      <c r="A110" s="40"/>
      <c r="B110" s="41"/>
      <c r="C110" s="215" t="s">
        <v>226</v>
      </c>
      <c r="D110" s="215" t="s">
        <v>185</v>
      </c>
      <c r="E110" s="216" t="s">
        <v>5264</v>
      </c>
      <c r="F110" s="217" t="s">
        <v>5265</v>
      </c>
      <c r="G110" s="218" t="s">
        <v>188</v>
      </c>
      <c r="H110" s="219">
        <v>13</v>
      </c>
      <c r="I110" s="220"/>
      <c r="J110" s="221">
        <f>ROUND(I110*H110,2)</f>
        <v>0</v>
      </c>
      <c r="K110" s="217" t="s">
        <v>189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0.00038000000000000002</v>
      </c>
      <c r="R110" s="224">
        <f>Q110*H110</f>
        <v>0.0049399999999999999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277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277</v>
      </c>
      <c r="BM110" s="226" t="s">
        <v>277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5266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2" customFormat="1" ht="21.75" customHeight="1">
      <c r="A112" s="40"/>
      <c r="B112" s="41"/>
      <c r="C112" s="215" t="s">
        <v>224</v>
      </c>
      <c r="D112" s="215" t="s">
        <v>185</v>
      </c>
      <c r="E112" s="216" t="s">
        <v>5267</v>
      </c>
      <c r="F112" s="217" t="s">
        <v>5268</v>
      </c>
      <c r="G112" s="218" t="s">
        <v>188</v>
      </c>
      <c r="H112" s="219">
        <v>15</v>
      </c>
      <c r="I112" s="220"/>
      <c r="J112" s="221">
        <f>ROUND(I112*H112,2)</f>
        <v>0</v>
      </c>
      <c r="K112" s="217" t="s">
        <v>189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0.00060999999999999997</v>
      </c>
      <c r="R112" s="224">
        <f>Q112*H112</f>
        <v>0.0091500000000000001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277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277</v>
      </c>
      <c r="BM112" s="226" t="s">
        <v>333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5269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2" customFormat="1" ht="16.5" customHeight="1">
      <c r="A114" s="40"/>
      <c r="B114" s="41"/>
      <c r="C114" s="215" t="s">
        <v>239</v>
      </c>
      <c r="D114" s="215" t="s">
        <v>185</v>
      </c>
      <c r="E114" s="216" t="s">
        <v>5270</v>
      </c>
      <c r="F114" s="217" t="s">
        <v>5271</v>
      </c>
      <c r="G114" s="218" t="s">
        <v>188</v>
      </c>
      <c r="H114" s="219">
        <v>13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0.00060999999999999997</v>
      </c>
      <c r="R114" s="224">
        <f>Q114*H114</f>
        <v>0.0079299999999999995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277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277</v>
      </c>
      <c r="BM114" s="226" t="s">
        <v>338</v>
      </c>
    </row>
    <row r="115" s="2" customFormat="1" ht="16.5" customHeight="1">
      <c r="A115" s="40"/>
      <c r="B115" s="41"/>
      <c r="C115" s="215" t="s">
        <v>245</v>
      </c>
      <c r="D115" s="215" t="s">
        <v>185</v>
      </c>
      <c r="E115" s="216" t="s">
        <v>5272</v>
      </c>
      <c r="F115" s="217" t="s">
        <v>5273</v>
      </c>
      <c r="G115" s="218" t="s">
        <v>188</v>
      </c>
      <c r="H115" s="219">
        <v>13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0.00060999999999999997</v>
      </c>
      <c r="R115" s="224">
        <f>Q115*H115</f>
        <v>0.0079299999999999995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277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277</v>
      </c>
      <c r="BM115" s="226" t="s">
        <v>344</v>
      </c>
    </row>
    <row r="116" s="2" customFormat="1" ht="16.5" customHeight="1">
      <c r="A116" s="40"/>
      <c r="B116" s="41"/>
      <c r="C116" s="215" t="s">
        <v>253</v>
      </c>
      <c r="D116" s="215" t="s">
        <v>185</v>
      </c>
      <c r="E116" s="216" t="s">
        <v>5274</v>
      </c>
      <c r="F116" s="217" t="s">
        <v>5275</v>
      </c>
      <c r="G116" s="218" t="s">
        <v>188</v>
      </c>
      <c r="H116" s="219">
        <v>26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0.00060999999999999997</v>
      </c>
      <c r="R116" s="224">
        <f>Q116*H116</f>
        <v>0.015859999999999999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277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277</v>
      </c>
      <c r="BM116" s="226" t="s">
        <v>351</v>
      </c>
    </row>
    <row r="117" s="2" customFormat="1" ht="24.15" customHeight="1">
      <c r="A117" s="40"/>
      <c r="B117" s="41"/>
      <c r="C117" s="215" t="s">
        <v>259</v>
      </c>
      <c r="D117" s="215" t="s">
        <v>185</v>
      </c>
      <c r="E117" s="216" t="s">
        <v>5276</v>
      </c>
      <c r="F117" s="217" t="s">
        <v>5277</v>
      </c>
      <c r="G117" s="218" t="s">
        <v>5278</v>
      </c>
      <c r="H117" s="299"/>
      <c r="I117" s="220"/>
      <c r="J117" s="221">
        <f>ROUND(I117*H117,2)</f>
        <v>0</v>
      </c>
      <c r="K117" s="217" t="s">
        <v>189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277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277</v>
      </c>
      <c r="BM117" s="226" t="s">
        <v>355</v>
      </c>
    </row>
    <row r="118" s="2" customFormat="1">
      <c r="A118" s="40"/>
      <c r="B118" s="41"/>
      <c r="C118" s="42"/>
      <c r="D118" s="228" t="s">
        <v>192</v>
      </c>
      <c r="E118" s="42"/>
      <c r="F118" s="229" t="s">
        <v>5279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2" customFormat="1" ht="24.15" customHeight="1">
      <c r="A119" s="40"/>
      <c r="B119" s="41"/>
      <c r="C119" s="215" t="s">
        <v>264</v>
      </c>
      <c r="D119" s="215" t="s">
        <v>185</v>
      </c>
      <c r="E119" s="216" t="s">
        <v>5280</v>
      </c>
      <c r="F119" s="217" t="s">
        <v>5281</v>
      </c>
      <c r="G119" s="218" t="s">
        <v>5278</v>
      </c>
      <c r="H119" s="299"/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277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277</v>
      </c>
      <c r="BM119" s="226" t="s">
        <v>361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5282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12" customFormat="1" ht="22.8" customHeight="1">
      <c r="A121" s="12"/>
      <c r="B121" s="199"/>
      <c r="C121" s="200"/>
      <c r="D121" s="201" t="s">
        <v>74</v>
      </c>
      <c r="E121" s="213" t="s">
        <v>5283</v>
      </c>
      <c r="F121" s="213" t="s">
        <v>5284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SUM(P122:P131)</f>
        <v>0</v>
      </c>
      <c r="Q121" s="207"/>
      <c r="R121" s="208">
        <f>SUM(R122:R131)</f>
        <v>0.26085999999999998</v>
      </c>
      <c r="S121" s="207"/>
      <c r="T121" s="209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84</v>
      </c>
      <c r="AT121" s="211" t="s">
        <v>74</v>
      </c>
      <c r="AU121" s="211" t="s">
        <v>82</v>
      </c>
      <c r="AY121" s="210" t="s">
        <v>183</v>
      </c>
      <c r="BK121" s="212">
        <f>SUM(BK122:BK131)</f>
        <v>0</v>
      </c>
    </row>
    <row r="122" s="2" customFormat="1" ht="16.5" customHeight="1">
      <c r="A122" s="40"/>
      <c r="B122" s="41"/>
      <c r="C122" s="215" t="s">
        <v>8</v>
      </c>
      <c r="D122" s="215" t="s">
        <v>185</v>
      </c>
      <c r="E122" s="216" t="s">
        <v>5285</v>
      </c>
      <c r="F122" s="217" t="s">
        <v>5286</v>
      </c>
      <c r="G122" s="218" t="s">
        <v>188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0.00055999999999999995</v>
      </c>
      <c r="R122" s="224">
        <f>Q122*H122</f>
        <v>0.00055999999999999995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277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277</v>
      </c>
      <c r="BM122" s="226" t="s">
        <v>365</v>
      </c>
    </row>
    <row r="123" s="2" customFormat="1" ht="16.5" customHeight="1">
      <c r="A123" s="40"/>
      <c r="B123" s="41"/>
      <c r="C123" s="215" t="s">
        <v>277</v>
      </c>
      <c r="D123" s="215" t="s">
        <v>185</v>
      </c>
      <c r="E123" s="216" t="s">
        <v>5287</v>
      </c>
      <c r="F123" s="217" t="s">
        <v>5288</v>
      </c>
      <c r="G123" s="218" t="s">
        <v>1085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0.25</v>
      </c>
      <c r="R123" s="224">
        <f>Q123*H123</f>
        <v>0.25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277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277</v>
      </c>
      <c r="BM123" s="226" t="s">
        <v>370</v>
      </c>
    </row>
    <row r="124" s="2" customFormat="1" ht="16.5" customHeight="1">
      <c r="A124" s="40"/>
      <c r="B124" s="41"/>
      <c r="C124" s="215" t="s">
        <v>283</v>
      </c>
      <c r="D124" s="215" t="s">
        <v>185</v>
      </c>
      <c r="E124" s="216" t="s">
        <v>5289</v>
      </c>
      <c r="F124" s="217" t="s">
        <v>5290</v>
      </c>
      <c r="G124" s="218" t="s">
        <v>1085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0.0011000000000000001</v>
      </c>
      <c r="R124" s="224">
        <f>Q124*H124</f>
        <v>0.0011000000000000001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277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277</v>
      </c>
      <c r="BM124" s="226" t="s">
        <v>376</v>
      </c>
    </row>
    <row r="125" s="2" customFormat="1" ht="24.15" customHeight="1">
      <c r="A125" s="40"/>
      <c r="B125" s="41"/>
      <c r="C125" s="215" t="s">
        <v>333</v>
      </c>
      <c r="D125" s="215" t="s">
        <v>185</v>
      </c>
      <c r="E125" s="216" t="s">
        <v>5291</v>
      </c>
      <c r="F125" s="217" t="s">
        <v>5292</v>
      </c>
      <c r="G125" s="218" t="s">
        <v>1085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0.0011000000000000001</v>
      </c>
      <c r="R125" s="224">
        <f>Q125*H125</f>
        <v>0.0011000000000000001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277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277</v>
      </c>
      <c r="BM125" s="226" t="s">
        <v>381</v>
      </c>
    </row>
    <row r="126" s="2" customFormat="1" ht="16.5" customHeight="1">
      <c r="A126" s="40"/>
      <c r="B126" s="41"/>
      <c r="C126" s="215" t="s">
        <v>384</v>
      </c>
      <c r="D126" s="215" t="s">
        <v>185</v>
      </c>
      <c r="E126" s="216" t="s">
        <v>5293</v>
      </c>
      <c r="F126" s="217" t="s">
        <v>5294</v>
      </c>
      <c r="G126" s="218" t="s">
        <v>1085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0.0020999999999999999</v>
      </c>
      <c r="R126" s="224">
        <f>Q126*H126</f>
        <v>0.0020999999999999999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277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277</v>
      </c>
      <c r="BM126" s="226" t="s">
        <v>387</v>
      </c>
    </row>
    <row r="127" s="2" customFormat="1" ht="16.5" customHeight="1">
      <c r="A127" s="40"/>
      <c r="B127" s="41"/>
      <c r="C127" s="215" t="s">
        <v>338</v>
      </c>
      <c r="D127" s="215" t="s">
        <v>185</v>
      </c>
      <c r="E127" s="216" t="s">
        <v>5295</v>
      </c>
      <c r="F127" s="217" t="s">
        <v>5296</v>
      </c>
      <c r="G127" s="218" t="s">
        <v>1085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0.0060000000000000001</v>
      </c>
      <c r="R127" s="224">
        <f>Q127*H127</f>
        <v>0.0060000000000000001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277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277</v>
      </c>
      <c r="BM127" s="226" t="s">
        <v>391</v>
      </c>
    </row>
    <row r="128" s="2" customFormat="1" ht="24.15" customHeight="1">
      <c r="A128" s="40"/>
      <c r="B128" s="41"/>
      <c r="C128" s="215" t="s">
        <v>7</v>
      </c>
      <c r="D128" s="215" t="s">
        <v>185</v>
      </c>
      <c r="E128" s="216" t="s">
        <v>5297</v>
      </c>
      <c r="F128" s="217" t="s">
        <v>5298</v>
      </c>
      <c r="G128" s="218" t="s">
        <v>5278</v>
      </c>
      <c r="H128" s="299"/>
      <c r="I128" s="220"/>
      <c r="J128" s="221">
        <f>ROUND(I128*H128,2)</f>
        <v>0</v>
      </c>
      <c r="K128" s="217" t="s">
        <v>189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277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277</v>
      </c>
      <c r="BM128" s="226" t="s">
        <v>439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5299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84</v>
      </c>
    </row>
    <row r="130" s="2" customFormat="1" ht="24.15" customHeight="1">
      <c r="A130" s="40"/>
      <c r="B130" s="41"/>
      <c r="C130" s="215" t="s">
        <v>344</v>
      </c>
      <c r="D130" s="215" t="s">
        <v>185</v>
      </c>
      <c r="E130" s="216" t="s">
        <v>5300</v>
      </c>
      <c r="F130" s="217" t="s">
        <v>5301</v>
      </c>
      <c r="G130" s="218" t="s">
        <v>5278</v>
      </c>
      <c r="H130" s="299"/>
      <c r="I130" s="220"/>
      <c r="J130" s="221">
        <f>ROUND(I130*H130,2)</f>
        <v>0</v>
      </c>
      <c r="K130" s="217" t="s">
        <v>189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277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277</v>
      </c>
      <c r="BM130" s="226" t="s">
        <v>446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5302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84</v>
      </c>
    </row>
    <row r="132" s="12" customFormat="1" ht="25.92" customHeight="1">
      <c r="A132" s="12"/>
      <c r="B132" s="199"/>
      <c r="C132" s="200"/>
      <c r="D132" s="201" t="s">
        <v>74</v>
      </c>
      <c r="E132" s="202" t="s">
        <v>692</v>
      </c>
      <c r="F132" s="202" t="s">
        <v>5303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P133</f>
        <v>0</v>
      </c>
      <c r="Q132" s="207"/>
      <c r="R132" s="208">
        <f>R133</f>
        <v>0</v>
      </c>
      <c r="S132" s="207"/>
      <c r="T132" s="20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208</v>
      </c>
      <c r="AT132" s="211" t="s">
        <v>74</v>
      </c>
      <c r="AU132" s="211" t="s">
        <v>75</v>
      </c>
      <c r="AY132" s="210" t="s">
        <v>183</v>
      </c>
      <c r="BK132" s="212">
        <f>BK133</f>
        <v>0</v>
      </c>
    </row>
    <row r="133" s="12" customFormat="1" ht="22.8" customHeight="1">
      <c r="A133" s="12"/>
      <c r="B133" s="199"/>
      <c r="C133" s="200"/>
      <c r="D133" s="201" t="s">
        <v>74</v>
      </c>
      <c r="E133" s="213" t="s">
        <v>718</v>
      </c>
      <c r="F133" s="213" t="s">
        <v>5304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SUM(P134:P135)</f>
        <v>0</v>
      </c>
      <c r="Q133" s="207"/>
      <c r="R133" s="208">
        <f>SUM(R134:R135)</f>
        <v>0</v>
      </c>
      <c r="S133" s="207"/>
      <c r="T133" s="209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208</v>
      </c>
      <c r="AT133" s="211" t="s">
        <v>74</v>
      </c>
      <c r="AU133" s="211" t="s">
        <v>82</v>
      </c>
      <c r="AY133" s="210" t="s">
        <v>183</v>
      </c>
      <c r="BK133" s="212">
        <f>SUM(BK134:BK135)</f>
        <v>0</v>
      </c>
    </row>
    <row r="134" s="2" customFormat="1" ht="16.5" customHeight="1">
      <c r="A134" s="40"/>
      <c r="B134" s="41"/>
      <c r="C134" s="215" t="s">
        <v>401</v>
      </c>
      <c r="D134" s="215" t="s">
        <v>185</v>
      </c>
      <c r="E134" s="216" t="s">
        <v>5305</v>
      </c>
      <c r="F134" s="217" t="s">
        <v>5306</v>
      </c>
      <c r="G134" s="218" t="s">
        <v>5307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84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452</v>
      </c>
    </row>
    <row r="135" s="2" customFormat="1" ht="16.5" customHeight="1">
      <c r="A135" s="40"/>
      <c r="B135" s="41"/>
      <c r="C135" s="215" t="s">
        <v>351</v>
      </c>
      <c r="D135" s="215" t="s">
        <v>185</v>
      </c>
      <c r="E135" s="216" t="s">
        <v>5308</v>
      </c>
      <c r="F135" s="217" t="s">
        <v>5309</v>
      </c>
      <c r="G135" s="218" t="s">
        <v>5307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300" t="s">
        <v>19</v>
      </c>
      <c r="N135" s="301" t="s">
        <v>46</v>
      </c>
      <c r="O135" s="285"/>
      <c r="P135" s="302">
        <f>O135*H135</f>
        <v>0</v>
      </c>
      <c r="Q135" s="302">
        <v>0</v>
      </c>
      <c r="R135" s="302">
        <f>Q135*H135</f>
        <v>0</v>
      </c>
      <c r="S135" s="302">
        <v>0</v>
      </c>
      <c r="T135" s="30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459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fegxya5on9ME0ElxKGnIJcIptRR+wej93j7o37VDFOCna8Or3/rQQmjpqFIBfNulM1DTfqMUdTL9TxCQEUpQYA==" hashValue="o+7a+hxSbmJNUa3GtHcPHsnIXsALd4SwagMolWB7HI9DblceYuVMfHOHwGLEreY8GmS6lY8z+UnaITJkrZPa2w==" algorithmName="SHA-512" password="CC35"/>
  <autoFilter ref="C95:K1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1/230170001"/>
    <hyperlink ref="F102" r:id="rId2" display="https://podminky.urs.cz/item/CS_URS_2023_01/230170011"/>
    <hyperlink ref="F106" r:id="rId3" display="https://podminky.urs.cz/item/CS_URS_2023_01/723150366"/>
    <hyperlink ref="F109" r:id="rId4" display="https://podminky.urs.cz/item/CS_URS_2023_01/723231162"/>
    <hyperlink ref="F111" r:id="rId5" display="https://podminky.urs.cz/item/CS_URS_2023_01/723231163"/>
    <hyperlink ref="F113" r:id="rId6" display="https://podminky.urs.cz/item/CS_URS_2023_01/723231164"/>
    <hyperlink ref="F118" r:id="rId7" display="https://podminky.urs.cz/item/CS_URS_2023_01/998723205"/>
    <hyperlink ref="F120" r:id="rId8" display="https://podminky.urs.cz/item/CS_URS_2023_01/998723293"/>
    <hyperlink ref="F129" r:id="rId9" display="https://podminky.urs.cz/item/CS_URS_2023_01/998724202"/>
    <hyperlink ref="F131" r:id="rId10" display="https://podminky.urs.cz/item/CS_URS_2023_01/9987242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5310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ROUND(J101,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ROUND((SUM(BE101:BE174)),  2)</f>
        <v>0</v>
      </c>
      <c r="G37" s="40"/>
      <c r="H37" s="40"/>
      <c r="I37" s="160">
        <v>0.20999999999999999</v>
      </c>
      <c r="J37" s="159">
        <f>ROUND(((SUM(BE101:BE174))*I37),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ROUND((SUM(BF101:BF174)),  2)</f>
        <v>0</v>
      </c>
      <c r="G38" s="40"/>
      <c r="H38" s="40"/>
      <c r="I38" s="160">
        <v>0.14999999999999999</v>
      </c>
      <c r="J38" s="159">
        <f>ROUND(((SUM(BF101:BF174))*I38),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ROUND((SUM(BG101:BG174)),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ROUND((SUM(BH101:BH174)),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ROUND((SUM(BI101:BI174)),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D.1.4.6 - Měření a regulace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5311</v>
      </c>
      <c r="E68" s="180"/>
      <c r="F68" s="180"/>
      <c r="G68" s="180"/>
      <c r="H68" s="180"/>
      <c r="I68" s="180"/>
      <c r="J68" s="181">
        <f>J102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5312</v>
      </c>
      <c r="E69" s="185"/>
      <c r="F69" s="185"/>
      <c r="G69" s="185"/>
      <c r="H69" s="185"/>
      <c r="I69" s="185"/>
      <c r="J69" s="186">
        <f>J103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5313</v>
      </c>
      <c r="E70" s="185"/>
      <c r="F70" s="185"/>
      <c r="G70" s="185"/>
      <c r="H70" s="185"/>
      <c r="I70" s="185"/>
      <c r="J70" s="186">
        <f>J109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5314</v>
      </c>
      <c r="E71" s="185"/>
      <c r="F71" s="185"/>
      <c r="G71" s="185"/>
      <c r="H71" s="185"/>
      <c r="I71" s="185"/>
      <c r="J71" s="186">
        <f>J129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5315</v>
      </c>
      <c r="E72" s="180"/>
      <c r="F72" s="180"/>
      <c r="G72" s="180"/>
      <c r="H72" s="180"/>
      <c r="I72" s="180"/>
      <c r="J72" s="181">
        <f>J131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5316</v>
      </c>
      <c r="E73" s="185"/>
      <c r="F73" s="185"/>
      <c r="G73" s="185"/>
      <c r="H73" s="185"/>
      <c r="I73" s="185"/>
      <c r="J73" s="186">
        <f>J132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5317</v>
      </c>
      <c r="E74" s="185"/>
      <c r="F74" s="185"/>
      <c r="G74" s="185"/>
      <c r="H74" s="185"/>
      <c r="I74" s="185"/>
      <c r="J74" s="186">
        <f>J137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5318</v>
      </c>
      <c r="E75" s="185"/>
      <c r="F75" s="185"/>
      <c r="G75" s="185"/>
      <c r="H75" s="185"/>
      <c r="I75" s="185"/>
      <c r="J75" s="186">
        <f>J156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5319</v>
      </c>
      <c r="E76" s="180"/>
      <c r="F76" s="180"/>
      <c r="G76" s="180"/>
      <c r="H76" s="180"/>
      <c r="I76" s="180"/>
      <c r="J76" s="181">
        <f>J158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5320</v>
      </c>
      <c r="E77" s="180"/>
      <c r="F77" s="180"/>
      <c r="G77" s="180"/>
      <c r="H77" s="180"/>
      <c r="I77" s="180"/>
      <c r="J77" s="181">
        <f>J170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168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PROJEKTOVÁ DOKUMENTACE PRO VÝSTAVBU NOVÉ HALY V DÍLNÁCH SŠ KRALOVICE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155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1174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157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298" t="s">
        <v>3712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3165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>D.1.4.6 - Měření a regulace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>p.č.664, 5665/2, 5665/3, obec:Kralovice [559075]</v>
      </c>
      <c r="G95" s="42"/>
      <c r="H95" s="42"/>
      <c r="I95" s="34" t="s">
        <v>23</v>
      </c>
      <c r="J95" s="74" t="str">
        <f>IF(J16="","",J16)</f>
        <v>3. 11. 2023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54.45" customHeight="1">
      <c r="A97" s="40"/>
      <c r="B97" s="41"/>
      <c r="C97" s="34" t="s">
        <v>25</v>
      </c>
      <c r="D97" s="42"/>
      <c r="E97" s="42"/>
      <c r="F97" s="29" t="str">
        <f>E19</f>
        <v>Střední škola,Kralovice,nám.Osvobození 32,Kralovic</v>
      </c>
      <c r="G97" s="42"/>
      <c r="H97" s="42"/>
      <c r="I97" s="34" t="s">
        <v>33</v>
      </c>
      <c r="J97" s="38" t="str">
        <f>E25</f>
        <v>TORION, projekční kancelář s.r.o.,Mánesova 1,Plzeň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IF(E22="","",E22)</f>
        <v>Vyplň údaj</v>
      </c>
      <c r="G98" s="42"/>
      <c r="H98" s="42"/>
      <c r="I98" s="34" t="s">
        <v>37</v>
      </c>
      <c r="J98" s="38" t="str">
        <f>E28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169</v>
      </c>
      <c r="D100" s="191" t="s">
        <v>60</v>
      </c>
      <c r="E100" s="191" t="s">
        <v>56</v>
      </c>
      <c r="F100" s="191" t="s">
        <v>57</v>
      </c>
      <c r="G100" s="191" t="s">
        <v>170</v>
      </c>
      <c r="H100" s="191" t="s">
        <v>171</v>
      </c>
      <c r="I100" s="191" t="s">
        <v>172</v>
      </c>
      <c r="J100" s="191" t="s">
        <v>162</v>
      </c>
      <c r="K100" s="192" t="s">
        <v>173</v>
      </c>
      <c r="L100" s="193"/>
      <c r="M100" s="94" t="s">
        <v>19</v>
      </c>
      <c r="N100" s="95" t="s">
        <v>45</v>
      </c>
      <c r="O100" s="95" t="s">
        <v>174</v>
      </c>
      <c r="P100" s="95" t="s">
        <v>175</v>
      </c>
      <c r="Q100" s="95" t="s">
        <v>176</v>
      </c>
      <c r="R100" s="95" t="s">
        <v>177</v>
      </c>
      <c r="S100" s="95" t="s">
        <v>178</v>
      </c>
      <c r="T100" s="96" t="s">
        <v>179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180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P102+P131+P158+P170</f>
        <v>0</v>
      </c>
      <c r="Q101" s="98"/>
      <c r="R101" s="196">
        <f>R102+R131+R158+R170</f>
        <v>0</v>
      </c>
      <c r="S101" s="98"/>
      <c r="T101" s="197">
        <f>T102+T131+T158+T170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74</v>
      </c>
      <c r="AU101" s="19" t="s">
        <v>163</v>
      </c>
      <c r="BK101" s="198">
        <f>BK102+BK131+BK158+BK170</f>
        <v>0</v>
      </c>
    </row>
    <row r="102" s="12" customFormat="1" ht="25.92" customHeight="1">
      <c r="A102" s="12"/>
      <c r="B102" s="199"/>
      <c r="C102" s="200"/>
      <c r="D102" s="201" t="s">
        <v>74</v>
      </c>
      <c r="E102" s="202" t="s">
        <v>4862</v>
      </c>
      <c r="F102" s="202" t="s">
        <v>5321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P103+P109+P129</f>
        <v>0</v>
      </c>
      <c r="Q102" s="207"/>
      <c r="R102" s="208">
        <f>R103+R109+R129</f>
        <v>0</v>
      </c>
      <c r="S102" s="207"/>
      <c r="T102" s="209">
        <f>T103+T109+T129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82</v>
      </c>
      <c r="AT102" s="211" t="s">
        <v>74</v>
      </c>
      <c r="AU102" s="211" t="s">
        <v>75</v>
      </c>
      <c r="AY102" s="210" t="s">
        <v>183</v>
      </c>
      <c r="BK102" s="212">
        <f>BK103+BK109+BK129</f>
        <v>0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4894</v>
      </c>
      <c r="F103" s="213" t="s">
        <v>5322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SUM(P104:P108)</f>
        <v>0</v>
      </c>
      <c r="Q103" s="207"/>
      <c r="R103" s="208">
        <f>SUM(R104:R108)</f>
        <v>0</v>
      </c>
      <c r="S103" s="207"/>
      <c r="T103" s="209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82</v>
      </c>
      <c r="AT103" s="211" t="s">
        <v>74</v>
      </c>
      <c r="AU103" s="211" t="s">
        <v>82</v>
      </c>
      <c r="AY103" s="210" t="s">
        <v>183</v>
      </c>
      <c r="BK103" s="212">
        <f>SUM(BK104:BK108)</f>
        <v>0</v>
      </c>
    </row>
    <row r="104" s="2" customFormat="1" ht="16.5" customHeight="1">
      <c r="A104" s="40"/>
      <c r="B104" s="41"/>
      <c r="C104" s="215" t="s">
        <v>82</v>
      </c>
      <c r="D104" s="215" t="s">
        <v>185</v>
      </c>
      <c r="E104" s="216" t="s">
        <v>5323</v>
      </c>
      <c r="F104" s="217" t="s">
        <v>5324</v>
      </c>
      <c r="G104" s="218" t="s">
        <v>4281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190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190</v>
      </c>
      <c r="BM104" s="226" t="s">
        <v>84</v>
      </c>
    </row>
    <row r="105" s="2" customFormat="1" ht="16.5" customHeight="1">
      <c r="A105" s="40"/>
      <c r="B105" s="41"/>
      <c r="C105" s="215" t="s">
        <v>84</v>
      </c>
      <c r="D105" s="215" t="s">
        <v>185</v>
      </c>
      <c r="E105" s="216" t="s">
        <v>5325</v>
      </c>
      <c r="F105" s="217" t="s">
        <v>5326</v>
      </c>
      <c r="G105" s="218" t="s">
        <v>4281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190</v>
      </c>
    </row>
    <row r="106" s="2" customFormat="1" ht="16.5" customHeight="1">
      <c r="A106" s="40"/>
      <c r="B106" s="41"/>
      <c r="C106" s="215" t="s">
        <v>114</v>
      </c>
      <c r="D106" s="215" t="s">
        <v>185</v>
      </c>
      <c r="E106" s="216" t="s">
        <v>5327</v>
      </c>
      <c r="F106" s="217" t="s">
        <v>5328</v>
      </c>
      <c r="G106" s="218" t="s">
        <v>4281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190</v>
      </c>
      <c r="AT106" s="226" t="s">
        <v>185</v>
      </c>
      <c r="AU106" s="226" t="s">
        <v>84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190</v>
      </c>
      <c r="BM106" s="226" t="s">
        <v>214</v>
      </c>
    </row>
    <row r="107" s="2" customFormat="1" ht="24.15" customHeight="1">
      <c r="A107" s="40"/>
      <c r="B107" s="41"/>
      <c r="C107" s="215" t="s">
        <v>190</v>
      </c>
      <c r="D107" s="215" t="s">
        <v>185</v>
      </c>
      <c r="E107" s="216" t="s">
        <v>5329</v>
      </c>
      <c r="F107" s="217" t="s">
        <v>5330</v>
      </c>
      <c r="G107" s="218" t="s">
        <v>4281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226</v>
      </c>
    </row>
    <row r="108" s="2" customFormat="1" ht="16.5" customHeight="1">
      <c r="A108" s="40"/>
      <c r="B108" s="41"/>
      <c r="C108" s="215" t="s">
        <v>208</v>
      </c>
      <c r="D108" s="215" t="s">
        <v>185</v>
      </c>
      <c r="E108" s="216" t="s">
        <v>5331</v>
      </c>
      <c r="F108" s="217" t="s">
        <v>5332</v>
      </c>
      <c r="G108" s="218" t="s">
        <v>4281</v>
      </c>
      <c r="H108" s="219">
        <v>37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239</v>
      </c>
    </row>
    <row r="109" s="12" customFormat="1" ht="22.8" customHeight="1">
      <c r="A109" s="12"/>
      <c r="B109" s="199"/>
      <c r="C109" s="200"/>
      <c r="D109" s="201" t="s">
        <v>74</v>
      </c>
      <c r="E109" s="213" t="s">
        <v>5062</v>
      </c>
      <c r="F109" s="213" t="s">
        <v>5333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SUM(P110:P128)</f>
        <v>0</v>
      </c>
      <c r="Q109" s="207"/>
      <c r="R109" s="208">
        <f>SUM(R110:R128)</f>
        <v>0</v>
      </c>
      <c r="S109" s="207"/>
      <c r="T109" s="209">
        <f>SUM(T110:T128)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82</v>
      </c>
      <c r="AT109" s="211" t="s">
        <v>74</v>
      </c>
      <c r="AU109" s="211" t="s">
        <v>82</v>
      </c>
      <c r="AY109" s="210" t="s">
        <v>183</v>
      </c>
      <c r="BK109" s="212">
        <f>SUM(BK110:BK128)</f>
        <v>0</v>
      </c>
    </row>
    <row r="110" s="2" customFormat="1" ht="16.5" customHeight="1">
      <c r="A110" s="40"/>
      <c r="B110" s="41"/>
      <c r="C110" s="215" t="s">
        <v>214</v>
      </c>
      <c r="D110" s="215" t="s">
        <v>185</v>
      </c>
      <c r="E110" s="216" t="s">
        <v>5334</v>
      </c>
      <c r="F110" s="217" t="s">
        <v>5335</v>
      </c>
      <c r="G110" s="218" t="s">
        <v>4281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253</v>
      </c>
    </row>
    <row r="111" s="2" customFormat="1" ht="16.5" customHeight="1">
      <c r="A111" s="40"/>
      <c r="B111" s="41"/>
      <c r="C111" s="215" t="s">
        <v>219</v>
      </c>
      <c r="D111" s="215" t="s">
        <v>185</v>
      </c>
      <c r="E111" s="216" t="s">
        <v>5336</v>
      </c>
      <c r="F111" s="217" t="s">
        <v>5337</v>
      </c>
      <c r="G111" s="218" t="s">
        <v>4281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264</v>
      </c>
    </row>
    <row r="112" s="2" customFormat="1" ht="16.5" customHeight="1">
      <c r="A112" s="40"/>
      <c r="B112" s="41"/>
      <c r="C112" s="215" t="s">
        <v>226</v>
      </c>
      <c r="D112" s="215" t="s">
        <v>185</v>
      </c>
      <c r="E112" s="216" t="s">
        <v>5338</v>
      </c>
      <c r="F112" s="217" t="s">
        <v>5339</v>
      </c>
      <c r="G112" s="218" t="s">
        <v>4281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190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190</v>
      </c>
      <c r="BM112" s="226" t="s">
        <v>277</v>
      </c>
    </row>
    <row r="113" s="2" customFormat="1" ht="16.5" customHeight="1">
      <c r="A113" s="40"/>
      <c r="B113" s="41"/>
      <c r="C113" s="215" t="s">
        <v>224</v>
      </c>
      <c r="D113" s="215" t="s">
        <v>185</v>
      </c>
      <c r="E113" s="216" t="s">
        <v>5340</v>
      </c>
      <c r="F113" s="217" t="s">
        <v>5339</v>
      </c>
      <c r="G113" s="218" t="s">
        <v>4281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84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333</v>
      </c>
    </row>
    <row r="114" s="2" customFormat="1" ht="16.5" customHeight="1">
      <c r="A114" s="40"/>
      <c r="B114" s="41"/>
      <c r="C114" s="215" t="s">
        <v>239</v>
      </c>
      <c r="D114" s="215" t="s">
        <v>185</v>
      </c>
      <c r="E114" s="216" t="s">
        <v>5341</v>
      </c>
      <c r="F114" s="217" t="s">
        <v>5339</v>
      </c>
      <c r="G114" s="218" t="s">
        <v>4281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338</v>
      </c>
    </row>
    <row r="115" s="2" customFormat="1" ht="16.5" customHeight="1">
      <c r="A115" s="40"/>
      <c r="B115" s="41"/>
      <c r="C115" s="215" t="s">
        <v>245</v>
      </c>
      <c r="D115" s="215" t="s">
        <v>185</v>
      </c>
      <c r="E115" s="216" t="s">
        <v>5342</v>
      </c>
      <c r="F115" s="217" t="s">
        <v>5339</v>
      </c>
      <c r="G115" s="218" t="s">
        <v>4281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344</v>
      </c>
    </row>
    <row r="116" s="2" customFormat="1" ht="16.5" customHeight="1">
      <c r="A116" s="40"/>
      <c r="B116" s="41"/>
      <c r="C116" s="215" t="s">
        <v>253</v>
      </c>
      <c r="D116" s="215" t="s">
        <v>185</v>
      </c>
      <c r="E116" s="216" t="s">
        <v>5343</v>
      </c>
      <c r="F116" s="217" t="s">
        <v>5339</v>
      </c>
      <c r="G116" s="218" t="s">
        <v>4281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351</v>
      </c>
    </row>
    <row r="117" s="2" customFormat="1" ht="16.5" customHeight="1">
      <c r="A117" s="40"/>
      <c r="B117" s="41"/>
      <c r="C117" s="215" t="s">
        <v>259</v>
      </c>
      <c r="D117" s="215" t="s">
        <v>185</v>
      </c>
      <c r="E117" s="216" t="s">
        <v>5344</v>
      </c>
      <c r="F117" s="217" t="s">
        <v>5339</v>
      </c>
      <c r="G117" s="218" t="s">
        <v>4281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190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190</v>
      </c>
      <c r="BM117" s="226" t="s">
        <v>355</v>
      </c>
    </row>
    <row r="118" s="2" customFormat="1" ht="16.5" customHeight="1">
      <c r="A118" s="40"/>
      <c r="B118" s="41"/>
      <c r="C118" s="215" t="s">
        <v>264</v>
      </c>
      <c r="D118" s="215" t="s">
        <v>185</v>
      </c>
      <c r="E118" s="216" t="s">
        <v>5345</v>
      </c>
      <c r="F118" s="217" t="s">
        <v>5346</v>
      </c>
      <c r="G118" s="218" t="s">
        <v>4281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361</v>
      </c>
    </row>
    <row r="119" s="2" customFormat="1" ht="16.5" customHeight="1">
      <c r="A119" s="40"/>
      <c r="B119" s="41"/>
      <c r="C119" s="215" t="s">
        <v>8</v>
      </c>
      <c r="D119" s="215" t="s">
        <v>185</v>
      </c>
      <c r="E119" s="216" t="s">
        <v>5347</v>
      </c>
      <c r="F119" s="217" t="s">
        <v>5348</v>
      </c>
      <c r="G119" s="218" t="s">
        <v>4281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365</v>
      </c>
    </row>
    <row r="120" s="2" customFormat="1" ht="16.5" customHeight="1">
      <c r="A120" s="40"/>
      <c r="B120" s="41"/>
      <c r="C120" s="215" t="s">
        <v>277</v>
      </c>
      <c r="D120" s="215" t="s">
        <v>185</v>
      </c>
      <c r="E120" s="216" t="s">
        <v>5349</v>
      </c>
      <c r="F120" s="217" t="s">
        <v>5350</v>
      </c>
      <c r="G120" s="218" t="s">
        <v>4281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190</v>
      </c>
      <c r="AT120" s="226" t="s">
        <v>185</v>
      </c>
      <c r="AU120" s="226" t="s">
        <v>84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190</v>
      </c>
      <c r="BM120" s="226" t="s">
        <v>370</v>
      </c>
    </row>
    <row r="121" s="2" customFormat="1" ht="16.5" customHeight="1">
      <c r="A121" s="40"/>
      <c r="B121" s="41"/>
      <c r="C121" s="215" t="s">
        <v>283</v>
      </c>
      <c r="D121" s="215" t="s">
        <v>185</v>
      </c>
      <c r="E121" s="216" t="s">
        <v>5351</v>
      </c>
      <c r="F121" s="217" t="s">
        <v>5352</v>
      </c>
      <c r="G121" s="218" t="s">
        <v>4281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376</v>
      </c>
    </row>
    <row r="122" s="2" customFormat="1" ht="16.5" customHeight="1">
      <c r="A122" s="40"/>
      <c r="B122" s="41"/>
      <c r="C122" s="215" t="s">
        <v>333</v>
      </c>
      <c r="D122" s="215" t="s">
        <v>185</v>
      </c>
      <c r="E122" s="216" t="s">
        <v>5353</v>
      </c>
      <c r="F122" s="217" t="s">
        <v>5354</v>
      </c>
      <c r="G122" s="218" t="s">
        <v>4281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381</v>
      </c>
    </row>
    <row r="123" s="2" customFormat="1" ht="16.5" customHeight="1">
      <c r="A123" s="40"/>
      <c r="B123" s="41"/>
      <c r="C123" s="215" t="s">
        <v>384</v>
      </c>
      <c r="D123" s="215" t="s">
        <v>185</v>
      </c>
      <c r="E123" s="216" t="s">
        <v>5355</v>
      </c>
      <c r="F123" s="217" t="s">
        <v>5356</v>
      </c>
      <c r="G123" s="218" t="s">
        <v>4281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387</v>
      </c>
    </row>
    <row r="124" s="2" customFormat="1" ht="16.5" customHeight="1">
      <c r="A124" s="40"/>
      <c r="B124" s="41"/>
      <c r="C124" s="215" t="s">
        <v>338</v>
      </c>
      <c r="D124" s="215" t="s">
        <v>185</v>
      </c>
      <c r="E124" s="216" t="s">
        <v>5357</v>
      </c>
      <c r="F124" s="217" t="s">
        <v>5358</v>
      </c>
      <c r="G124" s="218" t="s">
        <v>4281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190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190</v>
      </c>
      <c r="BM124" s="226" t="s">
        <v>391</v>
      </c>
    </row>
    <row r="125" s="2" customFormat="1" ht="16.5" customHeight="1">
      <c r="A125" s="40"/>
      <c r="B125" s="41"/>
      <c r="C125" s="215" t="s">
        <v>7</v>
      </c>
      <c r="D125" s="215" t="s">
        <v>185</v>
      </c>
      <c r="E125" s="216" t="s">
        <v>5359</v>
      </c>
      <c r="F125" s="217" t="s">
        <v>5360</v>
      </c>
      <c r="G125" s="218" t="s">
        <v>4281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439</v>
      </c>
    </row>
    <row r="126" s="2" customFormat="1" ht="16.5" customHeight="1">
      <c r="A126" s="40"/>
      <c r="B126" s="41"/>
      <c r="C126" s="215" t="s">
        <v>344</v>
      </c>
      <c r="D126" s="215" t="s">
        <v>185</v>
      </c>
      <c r="E126" s="216" t="s">
        <v>5361</v>
      </c>
      <c r="F126" s="217" t="s">
        <v>5362</v>
      </c>
      <c r="G126" s="218" t="s">
        <v>4281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446</v>
      </c>
    </row>
    <row r="127" s="2" customFormat="1" ht="16.5" customHeight="1">
      <c r="A127" s="40"/>
      <c r="B127" s="41"/>
      <c r="C127" s="215" t="s">
        <v>401</v>
      </c>
      <c r="D127" s="215" t="s">
        <v>185</v>
      </c>
      <c r="E127" s="216" t="s">
        <v>5363</v>
      </c>
      <c r="F127" s="217" t="s">
        <v>5358</v>
      </c>
      <c r="G127" s="218" t="s">
        <v>4281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452</v>
      </c>
    </row>
    <row r="128" s="2" customFormat="1" ht="16.5" customHeight="1">
      <c r="A128" s="40"/>
      <c r="B128" s="41"/>
      <c r="C128" s="215" t="s">
        <v>351</v>
      </c>
      <c r="D128" s="215" t="s">
        <v>185</v>
      </c>
      <c r="E128" s="216" t="s">
        <v>5364</v>
      </c>
      <c r="F128" s="217" t="s">
        <v>5365</v>
      </c>
      <c r="G128" s="218" t="s">
        <v>4281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459</v>
      </c>
    </row>
    <row r="129" s="12" customFormat="1" ht="22.8" customHeight="1">
      <c r="A129" s="12"/>
      <c r="B129" s="199"/>
      <c r="C129" s="200"/>
      <c r="D129" s="201" t="s">
        <v>74</v>
      </c>
      <c r="E129" s="213" t="s">
        <v>5366</v>
      </c>
      <c r="F129" s="213" t="s">
        <v>5367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P130</f>
        <v>0</v>
      </c>
      <c r="Q129" s="207"/>
      <c r="R129" s="208">
        <f>R130</f>
        <v>0</v>
      </c>
      <c r="S129" s="207"/>
      <c r="T129" s="20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82</v>
      </c>
      <c r="AT129" s="211" t="s">
        <v>74</v>
      </c>
      <c r="AU129" s="211" t="s">
        <v>82</v>
      </c>
      <c r="AY129" s="210" t="s">
        <v>183</v>
      </c>
      <c r="BK129" s="212">
        <f>BK130</f>
        <v>0</v>
      </c>
    </row>
    <row r="130" s="2" customFormat="1" ht="49.05" customHeight="1">
      <c r="A130" s="40"/>
      <c r="B130" s="41"/>
      <c r="C130" s="215" t="s">
        <v>409</v>
      </c>
      <c r="D130" s="215" t="s">
        <v>185</v>
      </c>
      <c r="E130" s="216" t="s">
        <v>5368</v>
      </c>
      <c r="F130" s="217" t="s">
        <v>5369</v>
      </c>
      <c r="G130" s="218" t="s">
        <v>4281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464</v>
      </c>
    </row>
    <row r="131" s="12" customFormat="1" ht="25.92" customHeight="1">
      <c r="A131" s="12"/>
      <c r="B131" s="199"/>
      <c r="C131" s="200"/>
      <c r="D131" s="201" t="s">
        <v>74</v>
      </c>
      <c r="E131" s="202" t="s">
        <v>5370</v>
      </c>
      <c r="F131" s="202" t="s">
        <v>5371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P132+P137+P156</f>
        <v>0</v>
      </c>
      <c r="Q131" s="207"/>
      <c r="R131" s="208">
        <f>R132+R137+R156</f>
        <v>0</v>
      </c>
      <c r="S131" s="207"/>
      <c r="T131" s="209">
        <f>T132+T137+T156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82</v>
      </c>
      <c r="AT131" s="211" t="s">
        <v>74</v>
      </c>
      <c r="AU131" s="211" t="s">
        <v>75</v>
      </c>
      <c r="AY131" s="210" t="s">
        <v>183</v>
      </c>
      <c r="BK131" s="212">
        <f>BK132+BK137+BK156</f>
        <v>0</v>
      </c>
    </row>
    <row r="132" s="12" customFormat="1" ht="22.8" customHeight="1">
      <c r="A132" s="12"/>
      <c r="B132" s="199"/>
      <c r="C132" s="200"/>
      <c r="D132" s="201" t="s">
        <v>74</v>
      </c>
      <c r="E132" s="213" t="s">
        <v>5372</v>
      </c>
      <c r="F132" s="213" t="s">
        <v>5373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SUM(P133:P136)</f>
        <v>0</v>
      </c>
      <c r="Q132" s="207"/>
      <c r="R132" s="208">
        <f>SUM(R133:R136)</f>
        <v>0</v>
      </c>
      <c r="S132" s="207"/>
      <c r="T132" s="209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82</v>
      </c>
      <c r="AT132" s="211" t="s">
        <v>74</v>
      </c>
      <c r="AU132" s="211" t="s">
        <v>82</v>
      </c>
      <c r="AY132" s="210" t="s">
        <v>183</v>
      </c>
      <c r="BK132" s="212">
        <f>SUM(BK133:BK136)</f>
        <v>0</v>
      </c>
    </row>
    <row r="133" s="2" customFormat="1" ht="16.5" customHeight="1">
      <c r="A133" s="40"/>
      <c r="B133" s="41"/>
      <c r="C133" s="215" t="s">
        <v>355</v>
      </c>
      <c r="D133" s="215" t="s">
        <v>185</v>
      </c>
      <c r="E133" s="216" t="s">
        <v>5374</v>
      </c>
      <c r="F133" s="217" t="s">
        <v>5324</v>
      </c>
      <c r="G133" s="218" t="s">
        <v>4281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471</v>
      </c>
    </row>
    <row r="134" s="2" customFormat="1" ht="21.75" customHeight="1">
      <c r="A134" s="40"/>
      <c r="B134" s="41"/>
      <c r="C134" s="215" t="s">
        <v>419</v>
      </c>
      <c r="D134" s="215" t="s">
        <v>185</v>
      </c>
      <c r="E134" s="216" t="s">
        <v>5375</v>
      </c>
      <c r="F134" s="217" t="s">
        <v>5376</v>
      </c>
      <c r="G134" s="218" t="s">
        <v>4281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84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476</v>
      </c>
    </row>
    <row r="135" s="2" customFormat="1" ht="16.5" customHeight="1">
      <c r="A135" s="40"/>
      <c r="B135" s="41"/>
      <c r="C135" s="215" t="s">
        <v>361</v>
      </c>
      <c r="D135" s="215" t="s">
        <v>185</v>
      </c>
      <c r="E135" s="216" t="s">
        <v>5327</v>
      </c>
      <c r="F135" s="217" t="s">
        <v>5328</v>
      </c>
      <c r="G135" s="218" t="s">
        <v>4281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481</v>
      </c>
    </row>
    <row r="136" s="2" customFormat="1" ht="16.5" customHeight="1">
      <c r="A136" s="40"/>
      <c r="B136" s="41"/>
      <c r="C136" s="215" t="s">
        <v>430</v>
      </c>
      <c r="D136" s="215" t="s">
        <v>185</v>
      </c>
      <c r="E136" s="216" t="s">
        <v>5331</v>
      </c>
      <c r="F136" s="217" t="s">
        <v>5332</v>
      </c>
      <c r="G136" s="218" t="s">
        <v>4281</v>
      </c>
      <c r="H136" s="219">
        <v>37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486</v>
      </c>
    </row>
    <row r="137" s="12" customFormat="1" ht="22.8" customHeight="1">
      <c r="A137" s="12"/>
      <c r="B137" s="199"/>
      <c r="C137" s="200"/>
      <c r="D137" s="201" t="s">
        <v>74</v>
      </c>
      <c r="E137" s="213" t="s">
        <v>5377</v>
      </c>
      <c r="F137" s="213" t="s">
        <v>5378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SUM(P138:P155)</f>
        <v>0</v>
      </c>
      <c r="Q137" s="207"/>
      <c r="R137" s="208">
        <f>SUM(R138:R155)</f>
        <v>0</v>
      </c>
      <c r="S137" s="207"/>
      <c r="T137" s="209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82</v>
      </c>
      <c r="AT137" s="211" t="s">
        <v>74</v>
      </c>
      <c r="AU137" s="211" t="s">
        <v>82</v>
      </c>
      <c r="AY137" s="210" t="s">
        <v>183</v>
      </c>
      <c r="BK137" s="212">
        <f>SUM(BK138:BK155)</f>
        <v>0</v>
      </c>
    </row>
    <row r="138" s="2" customFormat="1" ht="16.5" customHeight="1">
      <c r="A138" s="40"/>
      <c r="B138" s="41"/>
      <c r="C138" s="215" t="s">
        <v>365</v>
      </c>
      <c r="D138" s="215" t="s">
        <v>185</v>
      </c>
      <c r="E138" s="216" t="s">
        <v>5379</v>
      </c>
      <c r="F138" s="217" t="s">
        <v>5335</v>
      </c>
      <c r="G138" s="218" t="s">
        <v>4281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492</v>
      </c>
    </row>
    <row r="139" s="2" customFormat="1" ht="16.5" customHeight="1">
      <c r="A139" s="40"/>
      <c r="B139" s="41"/>
      <c r="C139" s="215" t="s">
        <v>443</v>
      </c>
      <c r="D139" s="215" t="s">
        <v>185</v>
      </c>
      <c r="E139" s="216" t="s">
        <v>5380</v>
      </c>
      <c r="F139" s="217" t="s">
        <v>5381</v>
      </c>
      <c r="G139" s="218" t="s">
        <v>4281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496</v>
      </c>
    </row>
    <row r="140" s="2" customFormat="1" ht="16.5" customHeight="1">
      <c r="A140" s="40"/>
      <c r="B140" s="41"/>
      <c r="C140" s="215" t="s">
        <v>370</v>
      </c>
      <c r="D140" s="215" t="s">
        <v>185</v>
      </c>
      <c r="E140" s="216" t="s">
        <v>5382</v>
      </c>
      <c r="F140" s="217" t="s">
        <v>5337</v>
      </c>
      <c r="G140" s="218" t="s">
        <v>4281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501</v>
      </c>
    </row>
    <row r="141" s="2" customFormat="1" ht="16.5" customHeight="1">
      <c r="A141" s="40"/>
      <c r="B141" s="41"/>
      <c r="C141" s="215" t="s">
        <v>456</v>
      </c>
      <c r="D141" s="215" t="s">
        <v>185</v>
      </c>
      <c r="E141" s="216" t="s">
        <v>5383</v>
      </c>
      <c r="F141" s="217" t="s">
        <v>5381</v>
      </c>
      <c r="G141" s="218" t="s">
        <v>4281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46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190</v>
      </c>
      <c r="AT141" s="226" t="s">
        <v>185</v>
      </c>
      <c r="AU141" s="226" t="s">
        <v>84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505</v>
      </c>
    </row>
    <row r="142" s="2" customFormat="1" ht="16.5" customHeight="1">
      <c r="A142" s="40"/>
      <c r="B142" s="41"/>
      <c r="C142" s="215" t="s">
        <v>376</v>
      </c>
      <c r="D142" s="215" t="s">
        <v>185</v>
      </c>
      <c r="E142" s="216" t="s">
        <v>5384</v>
      </c>
      <c r="F142" s="217" t="s">
        <v>5339</v>
      </c>
      <c r="G142" s="218" t="s">
        <v>4281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511</v>
      </c>
    </row>
    <row r="143" s="2" customFormat="1" ht="16.5" customHeight="1">
      <c r="A143" s="40"/>
      <c r="B143" s="41"/>
      <c r="C143" s="215" t="s">
        <v>468</v>
      </c>
      <c r="D143" s="215" t="s">
        <v>185</v>
      </c>
      <c r="E143" s="216" t="s">
        <v>5385</v>
      </c>
      <c r="F143" s="217" t="s">
        <v>5339</v>
      </c>
      <c r="G143" s="218" t="s">
        <v>4281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516</v>
      </c>
    </row>
    <row r="144" s="2" customFormat="1" ht="16.5" customHeight="1">
      <c r="A144" s="40"/>
      <c r="B144" s="41"/>
      <c r="C144" s="215" t="s">
        <v>381</v>
      </c>
      <c r="D144" s="215" t="s">
        <v>185</v>
      </c>
      <c r="E144" s="216" t="s">
        <v>5386</v>
      </c>
      <c r="F144" s="217" t="s">
        <v>5337</v>
      </c>
      <c r="G144" s="218" t="s">
        <v>4281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190</v>
      </c>
      <c r="AT144" s="226" t="s">
        <v>185</v>
      </c>
      <c r="AU144" s="226" t="s">
        <v>84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190</v>
      </c>
      <c r="BM144" s="226" t="s">
        <v>522</v>
      </c>
    </row>
    <row r="145" s="2" customFormat="1" ht="16.5" customHeight="1">
      <c r="A145" s="40"/>
      <c r="B145" s="41"/>
      <c r="C145" s="215" t="s">
        <v>478</v>
      </c>
      <c r="D145" s="215" t="s">
        <v>185</v>
      </c>
      <c r="E145" s="216" t="s">
        <v>5387</v>
      </c>
      <c r="F145" s="217" t="s">
        <v>5388</v>
      </c>
      <c r="G145" s="218" t="s">
        <v>4281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190</v>
      </c>
      <c r="AT145" s="226" t="s">
        <v>185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528</v>
      </c>
    </row>
    <row r="146" s="2" customFormat="1" ht="16.5" customHeight="1">
      <c r="A146" s="40"/>
      <c r="B146" s="41"/>
      <c r="C146" s="215" t="s">
        <v>387</v>
      </c>
      <c r="D146" s="215" t="s">
        <v>185</v>
      </c>
      <c r="E146" s="216" t="s">
        <v>5389</v>
      </c>
      <c r="F146" s="217" t="s">
        <v>5390</v>
      </c>
      <c r="G146" s="218" t="s">
        <v>4281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190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190</v>
      </c>
      <c r="BM146" s="226" t="s">
        <v>533</v>
      </c>
    </row>
    <row r="147" s="2" customFormat="1" ht="16.5" customHeight="1">
      <c r="A147" s="40"/>
      <c r="B147" s="41"/>
      <c r="C147" s="215" t="s">
        <v>489</v>
      </c>
      <c r="D147" s="215" t="s">
        <v>185</v>
      </c>
      <c r="E147" s="216" t="s">
        <v>5391</v>
      </c>
      <c r="F147" s="217" t="s">
        <v>5392</v>
      </c>
      <c r="G147" s="218" t="s">
        <v>4281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190</v>
      </c>
      <c r="AT147" s="226" t="s">
        <v>185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536</v>
      </c>
    </row>
    <row r="148" s="2" customFormat="1" ht="16.5" customHeight="1">
      <c r="A148" s="40"/>
      <c r="B148" s="41"/>
      <c r="C148" s="215" t="s">
        <v>391</v>
      </c>
      <c r="D148" s="215" t="s">
        <v>185</v>
      </c>
      <c r="E148" s="216" t="s">
        <v>5393</v>
      </c>
      <c r="F148" s="217" t="s">
        <v>5392</v>
      </c>
      <c r="G148" s="218" t="s">
        <v>4281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190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541</v>
      </c>
    </row>
    <row r="149" s="2" customFormat="1" ht="16.5" customHeight="1">
      <c r="A149" s="40"/>
      <c r="B149" s="41"/>
      <c r="C149" s="215" t="s">
        <v>498</v>
      </c>
      <c r="D149" s="215" t="s">
        <v>185</v>
      </c>
      <c r="E149" s="216" t="s">
        <v>5394</v>
      </c>
      <c r="F149" s="217" t="s">
        <v>5395</v>
      </c>
      <c r="G149" s="218" t="s">
        <v>4281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46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190</v>
      </c>
      <c r="AT149" s="226" t="s">
        <v>185</v>
      </c>
      <c r="AU149" s="226" t="s">
        <v>84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190</v>
      </c>
      <c r="BM149" s="226" t="s">
        <v>544</v>
      </c>
    </row>
    <row r="150" s="2" customFormat="1" ht="16.5" customHeight="1">
      <c r="A150" s="40"/>
      <c r="B150" s="41"/>
      <c r="C150" s="215" t="s">
        <v>439</v>
      </c>
      <c r="D150" s="215" t="s">
        <v>185</v>
      </c>
      <c r="E150" s="216" t="s">
        <v>5396</v>
      </c>
      <c r="F150" s="217" t="s">
        <v>5390</v>
      </c>
      <c r="G150" s="218" t="s">
        <v>4281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46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190</v>
      </c>
      <c r="AT150" s="226" t="s">
        <v>185</v>
      </c>
      <c r="AU150" s="226" t="s">
        <v>84</v>
      </c>
      <c r="AY150" s="19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190</v>
      </c>
      <c r="BM150" s="226" t="s">
        <v>549</v>
      </c>
    </row>
    <row r="151" s="2" customFormat="1" ht="16.5" customHeight="1">
      <c r="A151" s="40"/>
      <c r="B151" s="41"/>
      <c r="C151" s="215" t="s">
        <v>508</v>
      </c>
      <c r="D151" s="215" t="s">
        <v>185</v>
      </c>
      <c r="E151" s="216" t="s">
        <v>5397</v>
      </c>
      <c r="F151" s="217" t="s">
        <v>5395</v>
      </c>
      <c r="G151" s="218" t="s">
        <v>4281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190</v>
      </c>
      <c r="AT151" s="226" t="s">
        <v>185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190</v>
      </c>
      <c r="BM151" s="226" t="s">
        <v>552</v>
      </c>
    </row>
    <row r="152" s="2" customFormat="1" ht="16.5" customHeight="1">
      <c r="A152" s="40"/>
      <c r="B152" s="41"/>
      <c r="C152" s="215" t="s">
        <v>446</v>
      </c>
      <c r="D152" s="215" t="s">
        <v>185</v>
      </c>
      <c r="E152" s="216" t="s">
        <v>5398</v>
      </c>
      <c r="F152" s="217" t="s">
        <v>5399</v>
      </c>
      <c r="G152" s="218" t="s">
        <v>4281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557</v>
      </c>
    </row>
    <row r="153" s="2" customFormat="1" ht="16.5" customHeight="1">
      <c r="A153" s="40"/>
      <c r="B153" s="41"/>
      <c r="C153" s="215" t="s">
        <v>519</v>
      </c>
      <c r="D153" s="215" t="s">
        <v>185</v>
      </c>
      <c r="E153" s="216" t="s">
        <v>5400</v>
      </c>
      <c r="F153" s="217" t="s">
        <v>5401</v>
      </c>
      <c r="G153" s="218" t="s">
        <v>4281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46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190</v>
      </c>
      <c r="AT153" s="226" t="s">
        <v>185</v>
      </c>
      <c r="AU153" s="226" t="s">
        <v>84</v>
      </c>
      <c r="AY153" s="19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190</v>
      </c>
      <c r="BM153" s="226" t="s">
        <v>561</v>
      </c>
    </row>
    <row r="154" s="2" customFormat="1" ht="16.5" customHeight="1">
      <c r="A154" s="40"/>
      <c r="B154" s="41"/>
      <c r="C154" s="215" t="s">
        <v>452</v>
      </c>
      <c r="D154" s="215" t="s">
        <v>185</v>
      </c>
      <c r="E154" s="216" t="s">
        <v>5402</v>
      </c>
      <c r="F154" s="217" t="s">
        <v>5401</v>
      </c>
      <c r="G154" s="218" t="s">
        <v>4281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566</v>
      </c>
    </row>
    <row r="155" s="2" customFormat="1" ht="24.15" customHeight="1">
      <c r="A155" s="40"/>
      <c r="B155" s="41"/>
      <c r="C155" s="215" t="s">
        <v>530</v>
      </c>
      <c r="D155" s="215" t="s">
        <v>185</v>
      </c>
      <c r="E155" s="216" t="s">
        <v>5403</v>
      </c>
      <c r="F155" s="217" t="s">
        <v>5404</v>
      </c>
      <c r="G155" s="218" t="s">
        <v>4281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46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190</v>
      </c>
      <c r="AT155" s="226" t="s">
        <v>185</v>
      </c>
      <c r="AU155" s="226" t="s">
        <v>84</v>
      </c>
      <c r="AY155" s="19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190</v>
      </c>
      <c r="BM155" s="226" t="s">
        <v>569</v>
      </c>
    </row>
    <row r="156" s="12" customFormat="1" ht="22.8" customHeight="1">
      <c r="A156" s="12"/>
      <c r="B156" s="199"/>
      <c r="C156" s="200"/>
      <c r="D156" s="201" t="s">
        <v>74</v>
      </c>
      <c r="E156" s="213" t="s">
        <v>5405</v>
      </c>
      <c r="F156" s="213" t="s">
        <v>5406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P157</f>
        <v>0</v>
      </c>
      <c r="Q156" s="207"/>
      <c r="R156" s="208">
        <f>R157</f>
        <v>0</v>
      </c>
      <c r="S156" s="207"/>
      <c r="T156" s="209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82</v>
      </c>
      <c r="AT156" s="211" t="s">
        <v>74</v>
      </c>
      <c r="AU156" s="211" t="s">
        <v>82</v>
      </c>
      <c r="AY156" s="210" t="s">
        <v>183</v>
      </c>
      <c r="BK156" s="212">
        <f>BK157</f>
        <v>0</v>
      </c>
    </row>
    <row r="157" s="2" customFormat="1" ht="49.05" customHeight="1">
      <c r="A157" s="40"/>
      <c r="B157" s="41"/>
      <c r="C157" s="215" t="s">
        <v>459</v>
      </c>
      <c r="D157" s="215" t="s">
        <v>185</v>
      </c>
      <c r="E157" s="216" t="s">
        <v>5407</v>
      </c>
      <c r="F157" s="217" t="s">
        <v>5408</v>
      </c>
      <c r="G157" s="218" t="s">
        <v>4281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46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190</v>
      </c>
      <c r="AT157" s="226" t="s">
        <v>185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573</v>
      </c>
    </row>
    <row r="158" s="12" customFormat="1" ht="25.92" customHeight="1">
      <c r="A158" s="12"/>
      <c r="B158" s="199"/>
      <c r="C158" s="200"/>
      <c r="D158" s="201" t="s">
        <v>74</v>
      </c>
      <c r="E158" s="202" t="s">
        <v>5409</v>
      </c>
      <c r="F158" s="202" t="s">
        <v>5410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SUM(P159:P169)</f>
        <v>0</v>
      </c>
      <c r="Q158" s="207"/>
      <c r="R158" s="208">
        <f>SUM(R159:R169)</f>
        <v>0</v>
      </c>
      <c r="S158" s="207"/>
      <c r="T158" s="209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82</v>
      </c>
      <c r="AT158" s="211" t="s">
        <v>74</v>
      </c>
      <c r="AU158" s="211" t="s">
        <v>75</v>
      </c>
      <c r="AY158" s="210" t="s">
        <v>183</v>
      </c>
      <c r="BK158" s="212">
        <f>SUM(BK159:BK169)</f>
        <v>0</v>
      </c>
    </row>
    <row r="159" s="2" customFormat="1" ht="16.5" customHeight="1">
      <c r="A159" s="40"/>
      <c r="B159" s="41"/>
      <c r="C159" s="215" t="s">
        <v>538</v>
      </c>
      <c r="D159" s="215" t="s">
        <v>185</v>
      </c>
      <c r="E159" s="216" t="s">
        <v>5411</v>
      </c>
      <c r="F159" s="217" t="s">
        <v>5412</v>
      </c>
      <c r="G159" s="218" t="s">
        <v>438</v>
      </c>
      <c r="H159" s="219">
        <v>537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190</v>
      </c>
      <c r="AT159" s="226" t="s">
        <v>185</v>
      </c>
      <c r="AU159" s="226" t="s">
        <v>82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190</v>
      </c>
      <c r="BM159" s="226" t="s">
        <v>579</v>
      </c>
    </row>
    <row r="160" s="2" customFormat="1" ht="16.5" customHeight="1">
      <c r="A160" s="40"/>
      <c r="B160" s="41"/>
      <c r="C160" s="215" t="s">
        <v>464</v>
      </c>
      <c r="D160" s="215" t="s">
        <v>185</v>
      </c>
      <c r="E160" s="216" t="s">
        <v>5413</v>
      </c>
      <c r="F160" s="217" t="s">
        <v>5414</v>
      </c>
      <c r="G160" s="218" t="s">
        <v>438</v>
      </c>
      <c r="H160" s="219">
        <v>207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46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190</v>
      </c>
      <c r="AT160" s="226" t="s">
        <v>185</v>
      </c>
      <c r="AU160" s="226" t="s">
        <v>82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585</v>
      </c>
    </row>
    <row r="161" s="2" customFormat="1" ht="16.5" customHeight="1">
      <c r="A161" s="40"/>
      <c r="B161" s="41"/>
      <c r="C161" s="215" t="s">
        <v>546</v>
      </c>
      <c r="D161" s="215" t="s">
        <v>185</v>
      </c>
      <c r="E161" s="216" t="s">
        <v>5415</v>
      </c>
      <c r="F161" s="217" t="s">
        <v>5416</v>
      </c>
      <c r="G161" s="218" t="s">
        <v>438</v>
      </c>
      <c r="H161" s="219">
        <v>38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46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190</v>
      </c>
      <c r="AT161" s="226" t="s">
        <v>185</v>
      </c>
      <c r="AU161" s="226" t="s">
        <v>82</v>
      </c>
      <c r="AY161" s="19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190</v>
      </c>
      <c r="BM161" s="226" t="s">
        <v>590</v>
      </c>
    </row>
    <row r="162" s="2" customFormat="1" ht="16.5" customHeight="1">
      <c r="A162" s="40"/>
      <c r="B162" s="41"/>
      <c r="C162" s="215" t="s">
        <v>471</v>
      </c>
      <c r="D162" s="215" t="s">
        <v>185</v>
      </c>
      <c r="E162" s="216" t="s">
        <v>5417</v>
      </c>
      <c r="F162" s="217" t="s">
        <v>5418</v>
      </c>
      <c r="G162" s="218" t="s">
        <v>438</v>
      </c>
      <c r="H162" s="219">
        <v>108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82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595</v>
      </c>
    </row>
    <row r="163" s="2" customFormat="1" ht="16.5" customHeight="1">
      <c r="A163" s="40"/>
      <c r="B163" s="41"/>
      <c r="C163" s="215" t="s">
        <v>554</v>
      </c>
      <c r="D163" s="215" t="s">
        <v>185</v>
      </c>
      <c r="E163" s="216" t="s">
        <v>5419</v>
      </c>
      <c r="F163" s="217" t="s">
        <v>5420</v>
      </c>
      <c r="G163" s="218" t="s">
        <v>438</v>
      </c>
      <c r="H163" s="219">
        <v>256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190</v>
      </c>
      <c r="AT163" s="226" t="s">
        <v>185</v>
      </c>
      <c r="AU163" s="226" t="s">
        <v>82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600</v>
      </c>
    </row>
    <row r="164" s="2" customFormat="1" ht="16.5" customHeight="1">
      <c r="A164" s="40"/>
      <c r="B164" s="41"/>
      <c r="C164" s="215" t="s">
        <v>476</v>
      </c>
      <c r="D164" s="215" t="s">
        <v>185</v>
      </c>
      <c r="E164" s="216" t="s">
        <v>5421</v>
      </c>
      <c r="F164" s="217" t="s">
        <v>5422</v>
      </c>
      <c r="G164" s="218" t="s">
        <v>438</v>
      </c>
      <c r="H164" s="219">
        <v>60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46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190</v>
      </c>
      <c r="AT164" s="226" t="s">
        <v>185</v>
      </c>
      <c r="AU164" s="226" t="s">
        <v>82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606</v>
      </c>
    </row>
    <row r="165" s="2" customFormat="1" ht="16.5" customHeight="1">
      <c r="A165" s="40"/>
      <c r="B165" s="41"/>
      <c r="C165" s="215" t="s">
        <v>563</v>
      </c>
      <c r="D165" s="215" t="s">
        <v>185</v>
      </c>
      <c r="E165" s="216" t="s">
        <v>5423</v>
      </c>
      <c r="F165" s="217" t="s">
        <v>5424</v>
      </c>
      <c r="G165" s="218" t="s">
        <v>438</v>
      </c>
      <c r="H165" s="219">
        <v>50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46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190</v>
      </c>
      <c r="AT165" s="226" t="s">
        <v>185</v>
      </c>
      <c r="AU165" s="226" t="s">
        <v>82</v>
      </c>
      <c r="AY165" s="19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190</v>
      </c>
      <c r="BM165" s="226" t="s">
        <v>611</v>
      </c>
    </row>
    <row r="166" s="2" customFormat="1" ht="16.5" customHeight="1">
      <c r="A166" s="40"/>
      <c r="B166" s="41"/>
      <c r="C166" s="215" t="s">
        <v>481</v>
      </c>
      <c r="D166" s="215" t="s">
        <v>185</v>
      </c>
      <c r="E166" s="216" t="s">
        <v>5425</v>
      </c>
      <c r="F166" s="217" t="s">
        <v>5426</v>
      </c>
      <c r="G166" s="218" t="s">
        <v>438</v>
      </c>
      <c r="H166" s="219">
        <v>70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82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617</v>
      </c>
    </row>
    <row r="167" s="2" customFormat="1" ht="16.5" customHeight="1">
      <c r="A167" s="40"/>
      <c r="B167" s="41"/>
      <c r="C167" s="215" t="s">
        <v>570</v>
      </c>
      <c r="D167" s="215" t="s">
        <v>185</v>
      </c>
      <c r="E167" s="216" t="s">
        <v>5427</v>
      </c>
      <c r="F167" s="217" t="s">
        <v>5428</v>
      </c>
      <c r="G167" s="218" t="s">
        <v>438</v>
      </c>
      <c r="H167" s="219">
        <v>180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46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190</v>
      </c>
      <c r="AT167" s="226" t="s">
        <v>185</v>
      </c>
      <c r="AU167" s="226" t="s">
        <v>82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190</v>
      </c>
      <c r="BM167" s="226" t="s">
        <v>621</v>
      </c>
    </row>
    <row r="168" s="2" customFormat="1" ht="33" customHeight="1">
      <c r="A168" s="40"/>
      <c r="B168" s="41"/>
      <c r="C168" s="215" t="s">
        <v>486</v>
      </c>
      <c r="D168" s="215" t="s">
        <v>185</v>
      </c>
      <c r="E168" s="216" t="s">
        <v>5429</v>
      </c>
      <c r="F168" s="217" t="s">
        <v>5430</v>
      </c>
      <c r="G168" s="218" t="s">
        <v>4281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82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628</v>
      </c>
    </row>
    <row r="169" s="2" customFormat="1" ht="16.5" customHeight="1">
      <c r="A169" s="40"/>
      <c r="B169" s="41"/>
      <c r="C169" s="215" t="s">
        <v>582</v>
      </c>
      <c r="D169" s="215" t="s">
        <v>185</v>
      </c>
      <c r="E169" s="216" t="s">
        <v>5431</v>
      </c>
      <c r="F169" s="217" t="s">
        <v>5432</v>
      </c>
      <c r="G169" s="218" t="s">
        <v>4281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46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190</v>
      </c>
      <c r="AT169" s="226" t="s">
        <v>185</v>
      </c>
      <c r="AU169" s="226" t="s">
        <v>82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190</v>
      </c>
      <c r="BM169" s="226" t="s">
        <v>632</v>
      </c>
    </row>
    <row r="170" s="12" customFormat="1" ht="25.92" customHeight="1">
      <c r="A170" s="12"/>
      <c r="B170" s="199"/>
      <c r="C170" s="200"/>
      <c r="D170" s="201" t="s">
        <v>74</v>
      </c>
      <c r="E170" s="202" t="s">
        <v>5433</v>
      </c>
      <c r="F170" s="202" t="s">
        <v>5434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SUM(P171:P174)</f>
        <v>0</v>
      </c>
      <c r="Q170" s="207"/>
      <c r="R170" s="208">
        <f>SUM(R171:R174)</f>
        <v>0</v>
      </c>
      <c r="S170" s="207"/>
      <c r="T170" s="209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82</v>
      </c>
      <c r="AT170" s="211" t="s">
        <v>74</v>
      </c>
      <c r="AU170" s="211" t="s">
        <v>75</v>
      </c>
      <c r="AY170" s="210" t="s">
        <v>183</v>
      </c>
      <c r="BK170" s="212">
        <f>SUM(BK171:BK174)</f>
        <v>0</v>
      </c>
    </row>
    <row r="171" s="2" customFormat="1" ht="16.5" customHeight="1">
      <c r="A171" s="40"/>
      <c r="B171" s="41"/>
      <c r="C171" s="215" t="s">
        <v>492</v>
      </c>
      <c r="D171" s="215" t="s">
        <v>185</v>
      </c>
      <c r="E171" s="216" t="s">
        <v>5435</v>
      </c>
      <c r="F171" s="217" t="s">
        <v>5436</v>
      </c>
      <c r="G171" s="218" t="s">
        <v>1159</v>
      </c>
      <c r="H171" s="219">
        <v>36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46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190</v>
      </c>
      <c r="AT171" s="226" t="s">
        <v>185</v>
      </c>
      <c r="AU171" s="226" t="s">
        <v>82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190</v>
      </c>
      <c r="BM171" s="226" t="s">
        <v>637</v>
      </c>
    </row>
    <row r="172" s="2" customFormat="1" ht="16.5" customHeight="1">
      <c r="A172" s="40"/>
      <c r="B172" s="41"/>
      <c r="C172" s="215" t="s">
        <v>592</v>
      </c>
      <c r="D172" s="215" t="s">
        <v>185</v>
      </c>
      <c r="E172" s="216" t="s">
        <v>5437</v>
      </c>
      <c r="F172" s="217" t="s">
        <v>725</v>
      </c>
      <c r="G172" s="218" t="s">
        <v>4281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82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640</v>
      </c>
    </row>
    <row r="173" s="2" customFormat="1" ht="16.5" customHeight="1">
      <c r="A173" s="40"/>
      <c r="B173" s="41"/>
      <c r="C173" s="215" t="s">
        <v>496</v>
      </c>
      <c r="D173" s="215" t="s">
        <v>185</v>
      </c>
      <c r="E173" s="216" t="s">
        <v>5438</v>
      </c>
      <c r="F173" s="217" t="s">
        <v>5439</v>
      </c>
      <c r="G173" s="218" t="s">
        <v>1159</v>
      </c>
      <c r="H173" s="219">
        <v>8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190</v>
      </c>
      <c r="AT173" s="226" t="s">
        <v>185</v>
      </c>
      <c r="AU173" s="226" t="s">
        <v>82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190</v>
      </c>
      <c r="BM173" s="226" t="s">
        <v>646</v>
      </c>
    </row>
    <row r="174" s="2" customFormat="1" ht="16.5" customHeight="1">
      <c r="A174" s="40"/>
      <c r="B174" s="41"/>
      <c r="C174" s="215" t="s">
        <v>603</v>
      </c>
      <c r="D174" s="215" t="s">
        <v>185</v>
      </c>
      <c r="E174" s="216" t="s">
        <v>5440</v>
      </c>
      <c r="F174" s="217" t="s">
        <v>5441</v>
      </c>
      <c r="G174" s="218" t="s">
        <v>4281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300" t="s">
        <v>19</v>
      </c>
      <c r="N174" s="301" t="s">
        <v>46</v>
      </c>
      <c r="O174" s="285"/>
      <c r="P174" s="302">
        <f>O174*H174</f>
        <v>0</v>
      </c>
      <c r="Q174" s="302">
        <v>0</v>
      </c>
      <c r="R174" s="302">
        <f>Q174*H174</f>
        <v>0</v>
      </c>
      <c r="S174" s="302">
        <v>0</v>
      </c>
      <c r="T174" s="303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190</v>
      </c>
      <c r="AT174" s="226" t="s">
        <v>185</v>
      </c>
      <c r="AU174" s="226" t="s">
        <v>82</v>
      </c>
      <c r="AY174" s="19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190</v>
      </c>
      <c r="BM174" s="226" t="s">
        <v>653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vZ3dHUHaPg4Kf5h+B1vdoRFv5NcUk/O8hBlLu2sDTzQ71xe63LqFvKkJd/X5aOWgHdV5+f8WVmOfmH7GBhgxHw==" hashValue="DEENAtndjkkHqZUx/jMsODoQ3/jXT3JnMp2fKBCYPHZyoXQQFaZ+CQBVqA3u8lIhDcfTSaeuc+fKAAigeNewmg==" algorithmName="SHA-512" password="CC35"/>
  <autoFilter ref="C100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1174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3712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5442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30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ROUND((SUM(BE97:BE181)),  2)</f>
        <v>0</v>
      </c>
      <c r="G37" s="40"/>
      <c r="H37" s="40"/>
      <c r="I37" s="160">
        <v>0.20999999999999999</v>
      </c>
      <c r="J37" s="159">
        <f>ROUND(((SUM(BE97:BE181))*I37),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ROUND((SUM(BF97:BF181)),  2)</f>
        <v>0</v>
      </c>
      <c r="G38" s="40"/>
      <c r="H38" s="40"/>
      <c r="I38" s="160">
        <v>0.14999999999999999</v>
      </c>
      <c r="J38" s="159">
        <f>ROUND(((SUM(BF97:BF181))*I38),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ROUND((SUM(BG97:BG181)),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ROUND((SUM(BH97:BH181)),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ROUND((SUM(BI97:BI181)),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1174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8" t="s">
        <v>3712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D.1.4.7 - Proj.prev.radon.opatření - ODVĚTRÁNÍ PODLOŽÍ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3. 11. 2023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J98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290</v>
      </c>
      <c r="E70" s="185"/>
      <c r="F70" s="185"/>
      <c r="G70" s="185"/>
      <c r="H70" s="185"/>
      <c r="I70" s="185"/>
      <c r="J70" s="186">
        <f>J126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295</v>
      </c>
      <c r="E71" s="185"/>
      <c r="F71" s="185"/>
      <c r="G71" s="185"/>
      <c r="H71" s="185"/>
      <c r="I71" s="185"/>
      <c r="J71" s="186">
        <f>J168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297</v>
      </c>
      <c r="E72" s="180"/>
      <c r="F72" s="180"/>
      <c r="G72" s="180"/>
      <c r="H72" s="180"/>
      <c r="I72" s="180"/>
      <c r="J72" s="181">
        <f>J171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3714</v>
      </c>
      <c r="E73" s="185"/>
      <c r="F73" s="185"/>
      <c r="G73" s="185"/>
      <c r="H73" s="185"/>
      <c r="I73" s="185"/>
      <c r="J73" s="186">
        <f>J172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PROJEKTOVÁ DOKUMENTACE PRO VÝSTAVBU NOVÉ HALY V DÍLNÁCH SŠ KRALOVICE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1174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157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298" t="s">
        <v>3712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3165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D.1.4.7 - Proj.prev.radon.opatření - ODVĚTRÁNÍ PODLOŽÍ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p.č.664, 5665/2, 5665/3, obec:Kralovice [559075]</v>
      </c>
      <c r="G91" s="42"/>
      <c r="H91" s="42"/>
      <c r="I91" s="34" t="s">
        <v>23</v>
      </c>
      <c r="J91" s="74" t="str">
        <f>IF(J16="","",J16)</f>
        <v>3. 11. 2023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4.45" customHeight="1">
      <c r="A93" s="40"/>
      <c r="B93" s="41"/>
      <c r="C93" s="34" t="s">
        <v>25</v>
      </c>
      <c r="D93" s="42"/>
      <c r="E93" s="42"/>
      <c r="F93" s="29" t="str">
        <f>E19</f>
        <v>Střední škola,Kralovice,nám.Osvobození 32,Kralovic</v>
      </c>
      <c r="G93" s="42"/>
      <c r="H93" s="42"/>
      <c r="I93" s="34" t="s">
        <v>33</v>
      </c>
      <c r="J93" s="38" t="str">
        <f>E25</f>
        <v>TORION, projekční kancelář s.r.o.,Mánesova 1,Plzeň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37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169</v>
      </c>
      <c r="D96" s="191" t="s">
        <v>60</v>
      </c>
      <c r="E96" s="191" t="s">
        <v>56</v>
      </c>
      <c r="F96" s="191" t="s">
        <v>57</v>
      </c>
      <c r="G96" s="191" t="s">
        <v>170</v>
      </c>
      <c r="H96" s="191" t="s">
        <v>171</v>
      </c>
      <c r="I96" s="191" t="s">
        <v>172</v>
      </c>
      <c r="J96" s="191" t="s">
        <v>162</v>
      </c>
      <c r="K96" s="192" t="s">
        <v>173</v>
      </c>
      <c r="L96" s="193"/>
      <c r="M96" s="94" t="s">
        <v>19</v>
      </c>
      <c r="N96" s="95" t="s">
        <v>45</v>
      </c>
      <c r="O96" s="95" t="s">
        <v>174</v>
      </c>
      <c r="P96" s="95" t="s">
        <v>175</v>
      </c>
      <c r="Q96" s="95" t="s">
        <v>176</v>
      </c>
      <c r="R96" s="95" t="s">
        <v>177</v>
      </c>
      <c r="S96" s="95" t="s">
        <v>178</v>
      </c>
      <c r="T96" s="96" t="s">
        <v>179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180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P98+P171</f>
        <v>0</v>
      </c>
      <c r="Q97" s="98"/>
      <c r="R97" s="196">
        <f>R98+R171</f>
        <v>67.461307499999975</v>
      </c>
      <c r="S97" s="98"/>
      <c r="T97" s="197">
        <f>T98+T171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163</v>
      </c>
      <c r="BK97" s="198">
        <f>BK98+BK171</f>
        <v>0</v>
      </c>
    </row>
    <row r="98" s="12" customFormat="1" ht="25.92" customHeight="1">
      <c r="A98" s="12"/>
      <c r="B98" s="199"/>
      <c r="C98" s="200"/>
      <c r="D98" s="201" t="s">
        <v>74</v>
      </c>
      <c r="E98" s="202" t="s">
        <v>181</v>
      </c>
      <c r="F98" s="202" t="s">
        <v>182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P99+P126+P168</f>
        <v>0</v>
      </c>
      <c r="Q98" s="207"/>
      <c r="R98" s="208">
        <f>R99+R126+R168</f>
        <v>67.453582499999982</v>
      </c>
      <c r="S98" s="207"/>
      <c r="T98" s="209">
        <f>T99+T126+T168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74</v>
      </c>
      <c r="AU98" s="211" t="s">
        <v>75</v>
      </c>
      <c r="AY98" s="210" t="s">
        <v>183</v>
      </c>
      <c r="BK98" s="212">
        <f>BK99+BK126+BK168</f>
        <v>0</v>
      </c>
    </row>
    <row r="99" s="12" customFormat="1" ht="22.8" customHeight="1">
      <c r="A99" s="12"/>
      <c r="B99" s="199"/>
      <c r="C99" s="200"/>
      <c r="D99" s="201" t="s">
        <v>74</v>
      </c>
      <c r="E99" s="213" t="s">
        <v>82</v>
      </c>
      <c r="F99" s="213" t="s">
        <v>184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SUM(P100:P125)</f>
        <v>0</v>
      </c>
      <c r="Q99" s="207"/>
      <c r="R99" s="208">
        <f>SUM(R100:R125)</f>
        <v>0</v>
      </c>
      <c r="S99" s="207"/>
      <c r="T99" s="209">
        <f>SUM(T100:T125)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82</v>
      </c>
      <c r="AT99" s="211" t="s">
        <v>74</v>
      </c>
      <c r="AU99" s="211" t="s">
        <v>82</v>
      </c>
      <c r="AY99" s="210" t="s">
        <v>183</v>
      </c>
      <c r="BK99" s="212">
        <f>SUM(BK100:BK125)</f>
        <v>0</v>
      </c>
    </row>
    <row r="100" s="2" customFormat="1" ht="24.15" customHeight="1">
      <c r="A100" s="40"/>
      <c r="B100" s="41"/>
      <c r="C100" s="215" t="s">
        <v>82</v>
      </c>
      <c r="D100" s="215" t="s">
        <v>185</v>
      </c>
      <c r="E100" s="216" t="s">
        <v>315</v>
      </c>
      <c r="F100" s="217" t="s">
        <v>316</v>
      </c>
      <c r="G100" s="218" t="s">
        <v>229</v>
      </c>
      <c r="H100" s="219">
        <v>8.75</v>
      </c>
      <c r="I100" s="220"/>
      <c r="J100" s="221">
        <f>ROUND(I100*H100,2)</f>
        <v>0</v>
      </c>
      <c r="K100" s="217" t="s">
        <v>189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190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5443</v>
      </c>
    </row>
    <row r="101" s="2" customFormat="1">
      <c r="A101" s="40"/>
      <c r="B101" s="41"/>
      <c r="C101" s="42"/>
      <c r="D101" s="228" t="s">
        <v>192</v>
      </c>
      <c r="E101" s="42"/>
      <c r="F101" s="229" t="s">
        <v>317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84</v>
      </c>
    </row>
    <row r="102" s="13" customFormat="1">
      <c r="A102" s="13"/>
      <c r="B102" s="233"/>
      <c r="C102" s="234"/>
      <c r="D102" s="235" t="s">
        <v>194</v>
      </c>
      <c r="E102" s="236" t="s">
        <v>19</v>
      </c>
      <c r="F102" s="237" t="s">
        <v>5444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194</v>
      </c>
      <c r="AU102" s="243" t="s">
        <v>84</v>
      </c>
      <c r="AV102" s="13" t="s">
        <v>82</v>
      </c>
      <c r="AW102" s="13" t="s">
        <v>36</v>
      </c>
      <c r="AX102" s="13" t="s">
        <v>75</v>
      </c>
      <c r="AY102" s="243" t="s">
        <v>183</v>
      </c>
    </row>
    <row r="103" s="14" customFormat="1">
      <c r="A103" s="14"/>
      <c r="B103" s="244"/>
      <c r="C103" s="245"/>
      <c r="D103" s="235" t="s">
        <v>194</v>
      </c>
      <c r="E103" s="246" t="s">
        <v>19</v>
      </c>
      <c r="F103" s="247" t="s">
        <v>5445</v>
      </c>
      <c r="G103" s="245"/>
      <c r="H103" s="248">
        <v>8.75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194</v>
      </c>
      <c r="AU103" s="254" t="s">
        <v>84</v>
      </c>
      <c r="AV103" s="14" t="s">
        <v>84</v>
      </c>
      <c r="AW103" s="14" t="s">
        <v>36</v>
      </c>
      <c r="AX103" s="14" t="s">
        <v>82</v>
      </c>
      <c r="AY103" s="254" t="s">
        <v>183</v>
      </c>
    </row>
    <row r="104" s="2" customFormat="1" ht="37.8" customHeight="1">
      <c r="A104" s="40"/>
      <c r="B104" s="41"/>
      <c r="C104" s="215" t="s">
        <v>84</v>
      </c>
      <c r="D104" s="215" t="s">
        <v>185</v>
      </c>
      <c r="E104" s="216" t="s">
        <v>3720</v>
      </c>
      <c r="F104" s="217" t="s">
        <v>3721</v>
      </c>
      <c r="G104" s="218" t="s">
        <v>229</v>
      </c>
      <c r="H104" s="219">
        <v>8.0470000000000006</v>
      </c>
      <c r="I104" s="220"/>
      <c r="J104" s="221">
        <f>ROUND(I104*H104,2)</f>
        <v>0</v>
      </c>
      <c r="K104" s="217" t="s">
        <v>189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190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190</v>
      </c>
      <c r="BM104" s="226" t="s">
        <v>5446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3723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84</v>
      </c>
    </row>
    <row r="106" s="2" customFormat="1" ht="37.8" customHeight="1">
      <c r="A106" s="40"/>
      <c r="B106" s="41"/>
      <c r="C106" s="215" t="s">
        <v>114</v>
      </c>
      <c r="D106" s="215" t="s">
        <v>185</v>
      </c>
      <c r="E106" s="216" t="s">
        <v>1262</v>
      </c>
      <c r="F106" s="217" t="s">
        <v>1263</v>
      </c>
      <c r="G106" s="218" t="s">
        <v>229</v>
      </c>
      <c r="H106" s="219">
        <v>0.70299999999999996</v>
      </c>
      <c r="I106" s="220"/>
      <c r="J106" s="221">
        <f>ROUND(I106*H106,2)</f>
        <v>0</v>
      </c>
      <c r="K106" s="217" t="s">
        <v>189</v>
      </c>
      <c r="L106" s="46"/>
      <c r="M106" s="222" t="s">
        <v>19</v>
      </c>
      <c r="N106" s="223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190</v>
      </c>
      <c r="AT106" s="226" t="s">
        <v>185</v>
      </c>
      <c r="AU106" s="226" t="s">
        <v>84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190</v>
      </c>
      <c r="BM106" s="226" t="s">
        <v>5447</v>
      </c>
    </row>
    <row r="107" s="2" customFormat="1">
      <c r="A107" s="40"/>
      <c r="B107" s="41"/>
      <c r="C107" s="42"/>
      <c r="D107" s="228" t="s">
        <v>192</v>
      </c>
      <c r="E107" s="42"/>
      <c r="F107" s="229" t="s">
        <v>1265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84</v>
      </c>
    </row>
    <row r="108" s="2" customFormat="1">
      <c r="A108" s="40"/>
      <c r="B108" s="41"/>
      <c r="C108" s="42"/>
      <c r="D108" s="235" t="s">
        <v>274</v>
      </c>
      <c r="E108" s="42"/>
      <c r="F108" s="255" t="s">
        <v>3725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274</v>
      </c>
      <c r="AU108" s="19" t="s">
        <v>84</v>
      </c>
    </row>
    <row r="109" s="13" customFormat="1">
      <c r="A109" s="13"/>
      <c r="B109" s="233"/>
      <c r="C109" s="234"/>
      <c r="D109" s="235" t="s">
        <v>194</v>
      </c>
      <c r="E109" s="236" t="s">
        <v>19</v>
      </c>
      <c r="F109" s="237" t="s">
        <v>5448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194</v>
      </c>
      <c r="AU109" s="243" t="s">
        <v>84</v>
      </c>
      <c r="AV109" s="13" t="s">
        <v>82</v>
      </c>
      <c r="AW109" s="13" t="s">
        <v>36</v>
      </c>
      <c r="AX109" s="13" t="s">
        <v>75</v>
      </c>
      <c r="AY109" s="243" t="s">
        <v>183</v>
      </c>
    </row>
    <row r="110" s="14" customFormat="1">
      <c r="A110" s="14"/>
      <c r="B110" s="244"/>
      <c r="C110" s="245"/>
      <c r="D110" s="235" t="s">
        <v>194</v>
      </c>
      <c r="E110" s="246" t="s">
        <v>19</v>
      </c>
      <c r="F110" s="247" t="s">
        <v>5449</v>
      </c>
      <c r="G110" s="245"/>
      <c r="H110" s="248">
        <v>0.70299999999999996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194</v>
      </c>
      <c r="AU110" s="254" t="s">
        <v>84</v>
      </c>
      <c r="AV110" s="14" t="s">
        <v>84</v>
      </c>
      <c r="AW110" s="14" t="s">
        <v>36</v>
      </c>
      <c r="AX110" s="14" t="s">
        <v>82</v>
      </c>
      <c r="AY110" s="254" t="s">
        <v>183</v>
      </c>
    </row>
    <row r="111" s="2" customFormat="1" ht="37.8" customHeight="1">
      <c r="A111" s="40"/>
      <c r="B111" s="41"/>
      <c r="C111" s="215" t="s">
        <v>190</v>
      </c>
      <c r="D111" s="215" t="s">
        <v>185</v>
      </c>
      <c r="E111" s="216" t="s">
        <v>1274</v>
      </c>
      <c r="F111" s="217" t="s">
        <v>1275</v>
      </c>
      <c r="G111" s="218" t="s">
        <v>229</v>
      </c>
      <c r="H111" s="219">
        <v>7.0300000000000002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5450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1277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14" customFormat="1">
      <c r="A113" s="14"/>
      <c r="B113" s="244"/>
      <c r="C113" s="245"/>
      <c r="D113" s="235" t="s">
        <v>194</v>
      </c>
      <c r="E113" s="245"/>
      <c r="F113" s="247" t="s">
        <v>5451</v>
      </c>
      <c r="G113" s="245"/>
      <c r="H113" s="248">
        <v>7.0300000000000002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194</v>
      </c>
      <c r="AU113" s="254" t="s">
        <v>84</v>
      </c>
      <c r="AV113" s="14" t="s">
        <v>84</v>
      </c>
      <c r="AW113" s="14" t="s">
        <v>4</v>
      </c>
      <c r="AX113" s="14" t="s">
        <v>82</v>
      </c>
      <c r="AY113" s="254" t="s">
        <v>183</v>
      </c>
    </row>
    <row r="114" s="2" customFormat="1" ht="24.15" customHeight="1">
      <c r="A114" s="40"/>
      <c r="B114" s="41"/>
      <c r="C114" s="215" t="s">
        <v>208</v>
      </c>
      <c r="D114" s="215" t="s">
        <v>185</v>
      </c>
      <c r="E114" s="216" t="s">
        <v>1279</v>
      </c>
      <c r="F114" s="217" t="s">
        <v>1280</v>
      </c>
      <c r="G114" s="218" t="s">
        <v>229</v>
      </c>
      <c r="H114" s="219">
        <v>8.0470000000000006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5452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1282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2" customFormat="1" ht="24.15" customHeight="1">
      <c r="A116" s="40"/>
      <c r="B116" s="41"/>
      <c r="C116" s="215" t="s">
        <v>214</v>
      </c>
      <c r="D116" s="215" t="s">
        <v>185</v>
      </c>
      <c r="E116" s="216" t="s">
        <v>1290</v>
      </c>
      <c r="F116" s="217" t="s">
        <v>1291</v>
      </c>
      <c r="G116" s="218" t="s">
        <v>256</v>
      </c>
      <c r="H116" s="219">
        <v>1.3360000000000001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5453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1293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14" customFormat="1">
      <c r="A118" s="14"/>
      <c r="B118" s="244"/>
      <c r="C118" s="245"/>
      <c r="D118" s="235" t="s">
        <v>194</v>
      </c>
      <c r="E118" s="245"/>
      <c r="F118" s="247" t="s">
        <v>5454</v>
      </c>
      <c r="G118" s="245"/>
      <c r="H118" s="248">
        <v>1.3360000000000001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194</v>
      </c>
      <c r="AU118" s="254" t="s">
        <v>84</v>
      </c>
      <c r="AV118" s="14" t="s">
        <v>84</v>
      </c>
      <c r="AW118" s="14" t="s">
        <v>4</v>
      </c>
      <c r="AX118" s="14" t="s">
        <v>82</v>
      </c>
      <c r="AY118" s="254" t="s">
        <v>183</v>
      </c>
    </row>
    <row r="119" s="2" customFormat="1" ht="24.15" customHeight="1">
      <c r="A119" s="40"/>
      <c r="B119" s="41"/>
      <c r="C119" s="215" t="s">
        <v>219</v>
      </c>
      <c r="D119" s="215" t="s">
        <v>185</v>
      </c>
      <c r="E119" s="216" t="s">
        <v>1295</v>
      </c>
      <c r="F119" s="217" t="s">
        <v>1296</v>
      </c>
      <c r="G119" s="218" t="s">
        <v>229</v>
      </c>
      <c r="H119" s="219">
        <v>8.0470000000000006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5455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1298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 ht="24.15" customHeight="1">
      <c r="A121" s="40"/>
      <c r="B121" s="41"/>
      <c r="C121" s="215" t="s">
        <v>226</v>
      </c>
      <c r="D121" s="215" t="s">
        <v>185</v>
      </c>
      <c r="E121" s="216" t="s">
        <v>1299</v>
      </c>
      <c r="F121" s="217" t="s">
        <v>1300</v>
      </c>
      <c r="G121" s="218" t="s">
        <v>229</v>
      </c>
      <c r="H121" s="219">
        <v>8.0470000000000006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5456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1302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5" t="s">
        <v>274</v>
      </c>
      <c r="E123" s="42"/>
      <c r="F123" s="255" t="s">
        <v>3733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274</v>
      </c>
      <c r="AU123" s="19" t="s">
        <v>84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5457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194</v>
      </c>
      <c r="AU124" s="243" t="s">
        <v>84</v>
      </c>
      <c r="AV124" s="13" t="s">
        <v>82</v>
      </c>
      <c r="AW124" s="13" t="s">
        <v>36</v>
      </c>
      <c r="AX124" s="13" t="s">
        <v>75</v>
      </c>
      <c r="AY124" s="243" t="s">
        <v>183</v>
      </c>
    </row>
    <row r="125" s="14" customFormat="1">
      <c r="A125" s="14"/>
      <c r="B125" s="244"/>
      <c r="C125" s="245"/>
      <c r="D125" s="235" t="s">
        <v>194</v>
      </c>
      <c r="E125" s="246" t="s">
        <v>19</v>
      </c>
      <c r="F125" s="247" t="s">
        <v>5458</v>
      </c>
      <c r="G125" s="245"/>
      <c r="H125" s="248">
        <v>8.0470000000000006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194</v>
      </c>
      <c r="AU125" s="254" t="s">
        <v>84</v>
      </c>
      <c r="AV125" s="14" t="s">
        <v>84</v>
      </c>
      <c r="AW125" s="14" t="s">
        <v>36</v>
      </c>
      <c r="AX125" s="14" t="s">
        <v>82</v>
      </c>
      <c r="AY125" s="254" t="s">
        <v>183</v>
      </c>
    </row>
    <row r="126" s="12" customFormat="1" ht="22.8" customHeight="1">
      <c r="A126" s="12"/>
      <c r="B126" s="199"/>
      <c r="C126" s="200"/>
      <c r="D126" s="201" t="s">
        <v>74</v>
      </c>
      <c r="E126" s="213" t="s">
        <v>84</v>
      </c>
      <c r="F126" s="213" t="s">
        <v>435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SUM(P127:P167)</f>
        <v>0</v>
      </c>
      <c r="Q126" s="207"/>
      <c r="R126" s="208">
        <f>SUM(R127:R167)</f>
        <v>67.453582499999982</v>
      </c>
      <c r="S126" s="207"/>
      <c r="T126" s="209">
        <f>SUM(T127:T167)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82</v>
      </c>
      <c r="AT126" s="211" t="s">
        <v>74</v>
      </c>
      <c r="AU126" s="211" t="s">
        <v>82</v>
      </c>
      <c r="AY126" s="210" t="s">
        <v>183</v>
      </c>
      <c r="BK126" s="212">
        <f>SUM(BK127:BK167)</f>
        <v>0</v>
      </c>
    </row>
    <row r="127" s="2" customFormat="1" ht="24.15" customHeight="1">
      <c r="A127" s="40"/>
      <c r="B127" s="41"/>
      <c r="C127" s="215" t="s">
        <v>224</v>
      </c>
      <c r="D127" s="215" t="s">
        <v>185</v>
      </c>
      <c r="E127" s="216" t="s">
        <v>5459</v>
      </c>
      <c r="F127" s="217" t="s">
        <v>5460</v>
      </c>
      <c r="G127" s="218" t="s">
        <v>229</v>
      </c>
      <c r="H127" s="219">
        <v>18.75</v>
      </c>
      <c r="I127" s="220"/>
      <c r="J127" s="221">
        <f>ROUND(I127*H127,2)</f>
        <v>0</v>
      </c>
      <c r="K127" s="217" t="s">
        <v>189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5461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5462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13" customFormat="1">
      <c r="A129" s="13"/>
      <c r="B129" s="233"/>
      <c r="C129" s="234"/>
      <c r="D129" s="235" t="s">
        <v>194</v>
      </c>
      <c r="E129" s="236" t="s">
        <v>19</v>
      </c>
      <c r="F129" s="237" t="s">
        <v>5463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194</v>
      </c>
      <c r="AU129" s="243" t="s">
        <v>84</v>
      </c>
      <c r="AV129" s="13" t="s">
        <v>82</v>
      </c>
      <c r="AW129" s="13" t="s">
        <v>36</v>
      </c>
      <c r="AX129" s="13" t="s">
        <v>75</v>
      </c>
      <c r="AY129" s="243" t="s">
        <v>183</v>
      </c>
    </row>
    <row r="130" s="14" customFormat="1">
      <c r="A130" s="14"/>
      <c r="B130" s="244"/>
      <c r="C130" s="245"/>
      <c r="D130" s="235" t="s">
        <v>194</v>
      </c>
      <c r="E130" s="246" t="s">
        <v>19</v>
      </c>
      <c r="F130" s="247" t="s">
        <v>5464</v>
      </c>
      <c r="G130" s="245"/>
      <c r="H130" s="248">
        <v>18.75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194</v>
      </c>
      <c r="AU130" s="254" t="s">
        <v>84</v>
      </c>
      <c r="AV130" s="14" t="s">
        <v>84</v>
      </c>
      <c r="AW130" s="14" t="s">
        <v>36</v>
      </c>
      <c r="AX130" s="14" t="s">
        <v>82</v>
      </c>
      <c r="AY130" s="254" t="s">
        <v>183</v>
      </c>
    </row>
    <row r="131" s="2" customFormat="1" ht="24.15" customHeight="1">
      <c r="A131" s="40"/>
      <c r="B131" s="41"/>
      <c r="C131" s="215" t="s">
        <v>239</v>
      </c>
      <c r="D131" s="215" t="s">
        <v>185</v>
      </c>
      <c r="E131" s="216" t="s">
        <v>5465</v>
      </c>
      <c r="F131" s="217" t="s">
        <v>5466</v>
      </c>
      <c r="G131" s="218" t="s">
        <v>304</v>
      </c>
      <c r="H131" s="219">
        <v>150</v>
      </c>
      <c r="I131" s="220"/>
      <c r="J131" s="221">
        <f>ROUND(I131*H131,2)</f>
        <v>0</v>
      </c>
      <c r="K131" s="217" t="s">
        <v>189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0.00030945000000000001</v>
      </c>
      <c r="R131" s="224">
        <f>Q131*H131</f>
        <v>0.0464175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5467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5468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13" customFormat="1">
      <c r="A133" s="13"/>
      <c r="B133" s="233"/>
      <c r="C133" s="234"/>
      <c r="D133" s="235" t="s">
        <v>194</v>
      </c>
      <c r="E133" s="236" t="s">
        <v>19</v>
      </c>
      <c r="F133" s="237" t="s">
        <v>5469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194</v>
      </c>
      <c r="AU133" s="243" t="s">
        <v>84</v>
      </c>
      <c r="AV133" s="13" t="s">
        <v>82</v>
      </c>
      <c r="AW133" s="13" t="s">
        <v>36</v>
      </c>
      <c r="AX133" s="13" t="s">
        <v>75</v>
      </c>
      <c r="AY133" s="243" t="s">
        <v>183</v>
      </c>
    </row>
    <row r="134" s="14" customFormat="1">
      <c r="A134" s="14"/>
      <c r="B134" s="244"/>
      <c r="C134" s="245"/>
      <c r="D134" s="235" t="s">
        <v>194</v>
      </c>
      <c r="E134" s="246" t="s">
        <v>19</v>
      </c>
      <c r="F134" s="247" t="s">
        <v>5470</v>
      </c>
      <c r="G134" s="245"/>
      <c r="H134" s="248">
        <v>150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194</v>
      </c>
      <c r="AU134" s="254" t="s">
        <v>84</v>
      </c>
      <c r="AV134" s="14" t="s">
        <v>84</v>
      </c>
      <c r="AW134" s="14" t="s">
        <v>36</v>
      </c>
      <c r="AX134" s="14" t="s">
        <v>82</v>
      </c>
      <c r="AY134" s="254" t="s">
        <v>183</v>
      </c>
    </row>
    <row r="135" s="2" customFormat="1" ht="16.5" customHeight="1">
      <c r="A135" s="40"/>
      <c r="B135" s="41"/>
      <c r="C135" s="270" t="s">
        <v>245</v>
      </c>
      <c r="D135" s="270" t="s">
        <v>348</v>
      </c>
      <c r="E135" s="271" t="s">
        <v>5471</v>
      </c>
      <c r="F135" s="272" t="s">
        <v>5472</v>
      </c>
      <c r="G135" s="273" t="s">
        <v>304</v>
      </c>
      <c r="H135" s="274">
        <v>172.5</v>
      </c>
      <c r="I135" s="275"/>
      <c r="J135" s="276">
        <f>ROUND(I135*H135,2)</f>
        <v>0</v>
      </c>
      <c r="K135" s="272" t="s">
        <v>189</v>
      </c>
      <c r="L135" s="277"/>
      <c r="M135" s="278" t="s">
        <v>19</v>
      </c>
      <c r="N135" s="279" t="s">
        <v>46</v>
      </c>
      <c r="O135" s="86"/>
      <c r="P135" s="224">
        <f>O135*H135</f>
        <v>0</v>
      </c>
      <c r="Q135" s="224">
        <v>0.00029999999999999997</v>
      </c>
      <c r="R135" s="224">
        <f>Q135*H135</f>
        <v>0.051749999999999997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226</v>
      </c>
      <c r="AT135" s="226" t="s">
        <v>348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5473</v>
      </c>
    </row>
    <row r="136" s="14" customFormat="1">
      <c r="A136" s="14"/>
      <c r="B136" s="244"/>
      <c r="C136" s="245"/>
      <c r="D136" s="235" t="s">
        <v>194</v>
      </c>
      <c r="E136" s="245"/>
      <c r="F136" s="247" t="s">
        <v>5474</v>
      </c>
      <c r="G136" s="245"/>
      <c r="H136" s="248">
        <v>172.5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194</v>
      </c>
      <c r="AU136" s="254" t="s">
        <v>84</v>
      </c>
      <c r="AV136" s="14" t="s">
        <v>84</v>
      </c>
      <c r="AW136" s="14" t="s">
        <v>4</v>
      </c>
      <c r="AX136" s="14" t="s">
        <v>82</v>
      </c>
      <c r="AY136" s="254" t="s">
        <v>183</v>
      </c>
    </row>
    <row r="137" s="2" customFormat="1" ht="37.8" customHeight="1">
      <c r="A137" s="40"/>
      <c r="B137" s="41"/>
      <c r="C137" s="215" t="s">
        <v>253</v>
      </c>
      <c r="D137" s="215" t="s">
        <v>185</v>
      </c>
      <c r="E137" s="216" t="s">
        <v>5475</v>
      </c>
      <c r="F137" s="217" t="s">
        <v>5476</v>
      </c>
      <c r="G137" s="218" t="s">
        <v>438</v>
      </c>
      <c r="H137" s="219">
        <v>250</v>
      </c>
      <c r="I137" s="220"/>
      <c r="J137" s="221">
        <f>ROUND(I137*H137,2)</f>
        <v>0</v>
      </c>
      <c r="K137" s="217" t="s">
        <v>189</v>
      </c>
      <c r="L137" s="46"/>
      <c r="M137" s="222" t="s">
        <v>19</v>
      </c>
      <c r="N137" s="223" t="s">
        <v>46</v>
      </c>
      <c r="O137" s="86"/>
      <c r="P137" s="224">
        <f>O137*H137</f>
        <v>0</v>
      </c>
      <c r="Q137" s="224">
        <v>0.17992639999999999</v>
      </c>
      <c r="R137" s="224">
        <f>Q137*H137</f>
        <v>44.981599999999993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190</v>
      </c>
      <c r="AT137" s="226" t="s">
        <v>185</v>
      </c>
      <c r="AU137" s="226" t="s">
        <v>84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190</v>
      </c>
      <c r="BM137" s="226" t="s">
        <v>5477</v>
      </c>
    </row>
    <row r="138" s="2" customFormat="1">
      <c r="A138" s="40"/>
      <c r="B138" s="41"/>
      <c r="C138" s="42"/>
      <c r="D138" s="228" t="s">
        <v>192</v>
      </c>
      <c r="E138" s="42"/>
      <c r="F138" s="229" t="s">
        <v>5478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192</v>
      </c>
      <c r="AU138" s="19" t="s">
        <v>84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5479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194</v>
      </c>
      <c r="AU139" s="243" t="s">
        <v>84</v>
      </c>
      <c r="AV139" s="13" t="s">
        <v>82</v>
      </c>
      <c r="AW139" s="13" t="s">
        <v>36</v>
      </c>
      <c r="AX139" s="13" t="s">
        <v>75</v>
      </c>
      <c r="AY139" s="243" t="s">
        <v>183</v>
      </c>
    </row>
    <row r="140" s="14" customFormat="1">
      <c r="A140" s="14"/>
      <c r="B140" s="244"/>
      <c r="C140" s="245"/>
      <c r="D140" s="235" t="s">
        <v>194</v>
      </c>
      <c r="E140" s="246" t="s">
        <v>19</v>
      </c>
      <c r="F140" s="247" t="s">
        <v>2496</v>
      </c>
      <c r="G140" s="245"/>
      <c r="H140" s="248">
        <v>250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194</v>
      </c>
      <c r="AU140" s="254" t="s">
        <v>84</v>
      </c>
      <c r="AV140" s="14" t="s">
        <v>84</v>
      </c>
      <c r="AW140" s="14" t="s">
        <v>36</v>
      </c>
      <c r="AX140" s="14" t="s">
        <v>82</v>
      </c>
      <c r="AY140" s="254" t="s">
        <v>183</v>
      </c>
    </row>
    <row r="141" s="2" customFormat="1" ht="33" customHeight="1">
      <c r="A141" s="40"/>
      <c r="B141" s="41"/>
      <c r="C141" s="215" t="s">
        <v>259</v>
      </c>
      <c r="D141" s="215" t="s">
        <v>185</v>
      </c>
      <c r="E141" s="216" t="s">
        <v>5480</v>
      </c>
      <c r="F141" s="217" t="s">
        <v>5481</v>
      </c>
      <c r="G141" s="218" t="s">
        <v>438</v>
      </c>
      <c r="H141" s="219">
        <v>35</v>
      </c>
      <c r="I141" s="220"/>
      <c r="J141" s="221">
        <f>ROUND(I141*H141,2)</f>
        <v>0</v>
      </c>
      <c r="K141" s="217" t="s">
        <v>189</v>
      </c>
      <c r="L141" s="46"/>
      <c r="M141" s="222" t="s">
        <v>19</v>
      </c>
      <c r="N141" s="223" t="s">
        <v>46</v>
      </c>
      <c r="O141" s="86"/>
      <c r="P141" s="224">
        <f>O141*H141</f>
        <v>0</v>
      </c>
      <c r="Q141" s="224">
        <v>0.27561099999999999</v>
      </c>
      <c r="R141" s="224">
        <f>Q141*H141</f>
        <v>9.6463850000000004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190</v>
      </c>
      <c r="AT141" s="226" t="s">
        <v>185</v>
      </c>
      <c r="AU141" s="226" t="s">
        <v>84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5482</v>
      </c>
    </row>
    <row r="142" s="2" customFormat="1">
      <c r="A142" s="40"/>
      <c r="B142" s="41"/>
      <c r="C142" s="42"/>
      <c r="D142" s="228" t="s">
        <v>192</v>
      </c>
      <c r="E142" s="42"/>
      <c r="F142" s="229" t="s">
        <v>5483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192</v>
      </c>
      <c r="AU142" s="19" t="s">
        <v>84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5484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194</v>
      </c>
      <c r="AU143" s="243" t="s">
        <v>84</v>
      </c>
      <c r="AV143" s="13" t="s">
        <v>82</v>
      </c>
      <c r="AW143" s="13" t="s">
        <v>36</v>
      </c>
      <c r="AX143" s="13" t="s">
        <v>75</v>
      </c>
      <c r="AY143" s="243" t="s">
        <v>183</v>
      </c>
    </row>
    <row r="144" s="14" customFormat="1">
      <c r="A144" s="14"/>
      <c r="B144" s="244"/>
      <c r="C144" s="245"/>
      <c r="D144" s="235" t="s">
        <v>194</v>
      </c>
      <c r="E144" s="246" t="s">
        <v>19</v>
      </c>
      <c r="F144" s="247" t="s">
        <v>468</v>
      </c>
      <c r="G144" s="245"/>
      <c r="H144" s="248">
        <v>35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194</v>
      </c>
      <c r="AU144" s="254" t="s">
        <v>84</v>
      </c>
      <c r="AV144" s="14" t="s">
        <v>84</v>
      </c>
      <c r="AW144" s="14" t="s">
        <v>36</v>
      </c>
      <c r="AX144" s="14" t="s">
        <v>82</v>
      </c>
      <c r="AY144" s="254" t="s">
        <v>183</v>
      </c>
    </row>
    <row r="145" s="2" customFormat="1" ht="16.5" customHeight="1">
      <c r="A145" s="40"/>
      <c r="B145" s="41"/>
      <c r="C145" s="270" t="s">
        <v>264</v>
      </c>
      <c r="D145" s="270" t="s">
        <v>348</v>
      </c>
      <c r="E145" s="271" t="s">
        <v>5485</v>
      </c>
      <c r="F145" s="272" t="s">
        <v>5486</v>
      </c>
      <c r="G145" s="273" t="s">
        <v>188</v>
      </c>
      <c r="H145" s="274">
        <v>9</v>
      </c>
      <c r="I145" s="275"/>
      <c r="J145" s="276">
        <f>ROUND(I145*H145,2)</f>
        <v>0</v>
      </c>
      <c r="K145" s="272" t="s">
        <v>189</v>
      </c>
      <c r="L145" s="277"/>
      <c r="M145" s="278" t="s">
        <v>19</v>
      </c>
      <c r="N145" s="279" t="s">
        <v>46</v>
      </c>
      <c r="O145" s="86"/>
      <c r="P145" s="224">
        <f>O145*H145</f>
        <v>0</v>
      </c>
      <c r="Q145" s="224">
        <v>0.00125</v>
      </c>
      <c r="R145" s="224">
        <f>Q145*H145</f>
        <v>0.01125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226</v>
      </c>
      <c r="AT145" s="226" t="s">
        <v>348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5487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5488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194</v>
      </c>
      <c r="AU146" s="243" t="s">
        <v>84</v>
      </c>
      <c r="AV146" s="13" t="s">
        <v>82</v>
      </c>
      <c r="AW146" s="13" t="s">
        <v>36</v>
      </c>
      <c r="AX146" s="13" t="s">
        <v>75</v>
      </c>
      <c r="AY146" s="243" t="s">
        <v>183</v>
      </c>
    </row>
    <row r="147" s="14" customFormat="1">
      <c r="A147" s="14"/>
      <c r="B147" s="244"/>
      <c r="C147" s="245"/>
      <c r="D147" s="235" t="s">
        <v>194</v>
      </c>
      <c r="E147" s="246" t="s">
        <v>19</v>
      </c>
      <c r="F147" s="247" t="s">
        <v>224</v>
      </c>
      <c r="G147" s="245"/>
      <c r="H147" s="248">
        <v>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194</v>
      </c>
      <c r="AU147" s="254" t="s">
        <v>84</v>
      </c>
      <c r="AV147" s="14" t="s">
        <v>84</v>
      </c>
      <c r="AW147" s="14" t="s">
        <v>36</v>
      </c>
      <c r="AX147" s="14" t="s">
        <v>82</v>
      </c>
      <c r="AY147" s="254" t="s">
        <v>183</v>
      </c>
    </row>
    <row r="148" s="2" customFormat="1" ht="16.5" customHeight="1">
      <c r="A148" s="40"/>
      <c r="B148" s="41"/>
      <c r="C148" s="270" t="s">
        <v>8</v>
      </c>
      <c r="D148" s="270" t="s">
        <v>348</v>
      </c>
      <c r="E148" s="271" t="s">
        <v>5489</v>
      </c>
      <c r="F148" s="272" t="s">
        <v>5490</v>
      </c>
      <c r="G148" s="273" t="s">
        <v>188</v>
      </c>
      <c r="H148" s="274">
        <v>12</v>
      </c>
      <c r="I148" s="275"/>
      <c r="J148" s="276">
        <f>ROUND(I148*H148,2)</f>
        <v>0</v>
      </c>
      <c r="K148" s="272" t="s">
        <v>189</v>
      </c>
      <c r="L148" s="277"/>
      <c r="M148" s="278" t="s">
        <v>19</v>
      </c>
      <c r="N148" s="279" t="s">
        <v>46</v>
      </c>
      <c r="O148" s="86"/>
      <c r="P148" s="224">
        <f>O148*H148</f>
        <v>0</v>
      </c>
      <c r="Q148" s="224">
        <v>0.001</v>
      </c>
      <c r="R148" s="224">
        <f>Q148*H148</f>
        <v>0.012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226</v>
      </c>
      <c r="AT148" s="226" t="s">
        <v>348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5491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5492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84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253</v>
      </c>
      <c r="G150" s="245"/>
      <c r="H150" s="248">
        <v>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84</v>
      </c>
      <c r="AV150" s="14" t="s">
        <v>84</v>
      </c>
      <c r="AW150" s="14" t="s">
        <v>36</v>
      </c>
      <c r="AX150" s="14" t="s">
        <v>82</v>
      </c>
      <c r="AY150" s="254" t="s">
        <v>183</v>
      </c>
    </row>
    <row r="151" s="2" customFormat="1" ht="16.5" customHeight="1">
      <c r="A151" s="40"/>
      <c r="B151" s="41"/>
      <c r="C151" s="270" t="s">
        <v>277</v>
      </c>
      <c r="D151" s="270" t="s">
        <v>348</v>
      </c>
      <c r="E151" s="271" t="s">
        <v>5493</v>
      </c>
      <c r="F151" s="272" t="s">
        <v>5494</v>
      </c>
      <c r="G151" s="273" t="s">
        <v>188</v>
      </c>
      <c r="H151" s="274">
        <v>18</v>
      </c>
      <c r="I151" s="275"/>
      <c r="J151" s="276">
        <f>ROUND(I151*H151,2)</f>
        <v>0</v>
      </c>
      <c r="K151" s="272" t="s">
        <v>189</v>
      </c>
      <c r="L151" s="277"/>
      <c r="M151" s="278" t="s">
        <v>19</v>
      </c>
      <c r="N151" s="279" t="s">
        <v>46</v>
      </c>
      <c r="O151" s="86"/>
      <c r="P151" s="224">
        <f>O151*H151</f>
        <v>0</v>
      </c>
      <c r="Q151" s="224">
        <v>0.00046000000000000001</v>
      </c>
      <c r="R151" s="224">
        <f>Q151*H151</f>
        <v>0.0082800000000000009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226</v>
      </c>
      <c r="AT151" s="226" t="s">
        <v>348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190</v>
      </c>
      <c r="BM151" s="226" t="s">
        <v>5495</v>
      </c>
    </row>
    <row r="152" s="13" customFormat="1">
      <c r="A152" s="13"/>
      <c r="B152" s="233"/>
      <c r="C152" s="234"/>
      <c r="D152" s="235" t="s">
        <v>194</v>
      </c>
      <c r="E152" s="236" t="s">
        <v>19</v>
      </c>
      <c r="F152" s="237" t="s">
        <v>5496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194</v>
      </c>
      <c r="AU152" s="243" t="s">
        <v>84</v>
      </c>
      <c r="AV152" s="13" t="s">
        <v>82</v>
      </c>
      <c r="AW152" s="13" t="s">
        <v>36</v>
      </c>
      <c r="AX152" s="13" t="s">
        <v>75</v>
      </c>
      <c r="AY152" s="243" t="s">
        <v>183</v>
      </c>
    </row>
    <row r="153" s="14" customFormat="1">
      <c r="A153" s="14"/>
      <c r="B153" s="244"/>
      <c r="C153" s="245"/>
      <c r="D153" s="235" t="s">
        <v>194</v>
      </c>
      <c r="E153" s="246" t="s">
        <v>19</v>
      </c>
      <c r="F153" s="247" t="s">
        <v>333</v>
      </c>
      <c r="G153" s="245"/>
      <c r="H153" s="248">
        <v>18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194</v>
      </c>
      <c r="AU153" s="254" t="s">
        <v>84</v>
      </c>
      <c r="AV153" s="14" t="s">
        <v>84</v>
      </c>
      <c r="AW153" s="14" t="s">
        <v>36</v>
      </c>
      <c r="AX153" s="14" t="s">
        <v>82</v>
      </c>
      <c r="AY153" s="254" t="s">
        <v>183</v>
      </c>
    </row>
    <row r="154" s="2" customFormat="1" ht="33" customHeight="1">
      <c r="A154" s="40"/>
      <c r="B154" s="41"/>
      <c r="C154" s="215" t="s">
        <v>283</v>
      </c>
      <c r="D154" s="215" t="s">
        <v>185</v>
      </c>
      <c r="E154" s="216" t="s">
        <v>5497</v>
      </c>
      <c r="F154" s="217" t="s">
        <v>5498</v>
      </c>
      <c r="G154" s="218" t="s">
        <v>438</v>
      </c>
      <c r="H154" s="219">
        <v>40</v>
      </c>
      <c r="I154" s="220"/>
      <c r="J154" s="221">
        <f>ROUND(I154*H154,2)</f>
        <v>0</v>
      </c>
      <c r="K154" s="217" t="s">
        <v>189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0.31697799999999998</v>
      </c>
      <c r="R154" s="224">
        <f>Q154*H154</f>
        <v>12.679119999999999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5499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5500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5501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194</v>
      </c>
      <c r="AU156" s="243" t="s">
        <v>84</v>
      </c>
      <c r="AV156" s="13" t="s">
        <v>82</v>
      </c>
      <c r="AW156" s="13" t="s">
        <v>36</v>
      </c>
      <c r="AX156" s="13" t="s">
        <v>75</v>
      </c>
      <c r="AY156" s="243" t="s">
        <v>183</v>
      </c>
    </row>
    <row r="157" s="14" customFormat="1">
      <c r="A157" s="14"/>
      <c r="B157" s="244"/>
      <c r="C157" s="245"/>
      <c r="D157" s="235" t="s">
        <v>194</v>
      </c>
      <c r="E157" s="246" t="s">
        <v>19</v>
      </c>
      <c r="F157" s="247" t="s">
        <v>391</v>
      </c>
      <c r="G157" s="245"/>
      <c r="H157" s="248">
        <v>40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194</v>
      </c>
      <c r="AU157" s="254" t="s">
        <v>84</v>
      </c>
      <c r="AV157" s="14" t="s">
        <v>84</v>
      </c>
      <c r="AW157" s="14" t="s">
        <v>36</v>
      </c>
      <c r="AX157" s="14" t="s">
        <v>82</v>
      </c>
      <c r="AY157" s="254" t="s">
        <v>183</v>
      </c>
    </row>
    <row r="158" s="2" customFormat="1" ht="16.5" customHeight="1">
      <c r="A158" s="40"/>
      <c r="B158" s="41"/>
      <c r="C158" s="270" t="s">
        <v>333</v>
      </c>
      <c r="D158" s="270" t="s">
        <v>348</v>
      </c>
      <c r="E158" s="271" t="s">
        <v>5502</v>
      </c>
      <c r="F158" s="272" t="s">
        <v>5503</v>
      </c>
      <c r="G158" s="273" t="s">
        <v>188</v>
      </c>
      <c r="H158" s="274">
        <v>1</v>
      </c>
      <c r="I158" s="275"/>
      <c r="J158" s="276">
        <f>ROUND(I158*H158,2)</f>
        <v>0</v>
      </c>
      <c r="K158" s="272" t="s">
        <v>189</v>
      </c>
      <c r="L158" s="277"/>
      <c r="M158" s="278" t="s">
        <v>19</v>
      </c>
      <c r="N158" s="279" t="s">
        <v>46</v>
      </c>
      <c r="O158" s="86"/>
      <c r="P158" s="224">
        <f>O158*H158</f>
        <v>0</v>
      </c>
      <c r="Q158" s="224">
        <v>0.00167</v>
      </c>
      <c r="R158" s="224">
        <f>Q158*H158</f>
        <v>0.00167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226</v>
      </c>
      <c r="AT158" s="226" t="s">
        <v>348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5504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5505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194</v>
      </c>
      <c r="AU159" s="243" t="s">
        <v>84</v>
      </c>
      <c r="AV159" s="13" t="s">
        <v>82</v>
      </c>
      <c r="AW159" s="13" t="s">
        <v>36</v>
      </c>
      <c r="AX159" s="13" t="s">
        <v>75</v>
      </c>
      <c r="AY159" s="243" t="s">
        <v>183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5506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194</v>
      </c>
      <c r="AU160" s="243" t="s">
        <v>84</v>
      </c>
      <c r="AV160" s="13" t="s">
        <v>82</v>
      </c>
      <c r="AW160" s="13" t="s">
        <v>36</v>
      </c>
      <c r="AX160" s="13" t="s">
        <v>75</v>
      </c>
      <c r="AY160" s="243" t="s">
        <v>183</v>
      </c>
    </row>
    <row r="161" s="14" customFormat="1">
      <c r="A161" s="14"/>
      <c r="B161" s="244"/>
      <c r="C161" s="245"/>
      <c r="D161" s="235" t="s">
        <v>194</v>
      </c>
      <c r="E161" s="246" t="s">
        <v>19</v>
      </c>
      <c r="F161" s="247" t="s">
        <v>82</v>
      </c>
      <c r="G161" s="245"/>
      <c r="H161" s="248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194</v>
      </c>
      <c r="AU161" s="254" t="s">
        <v>84</v>
      </c>
      <c r="AV161" s="14" t="s">
        <v>84</v>
      </c>
      <c r="AW161" s="14" t="s">
        <v>36</v>
      </c>
      <c r="AX161" s="14" t="s">
        <v>82</v>
      </c>
      <c r="AY161" s="254" t="s">
        <v>183</v>
      </c>
    </row>
    <row r="162" s="2" customFormat="1" ht="16.5" customHeight="1">
      <c r="A162" s="40"/>
      <c r="B162" s="41"/>
      <c r="C162" s="270" t="s">
        <v>384</v>
      </c>
      <c r="D162" s="270" t="s">
        <v>348</v>
      </c>
      <c r="E162" s="271" t="s">
        <v>5507</v>
      </c>
      <c r="F162" s="272" t="s">
        <v>5508</v>
      </c>
      <c r="G162" s="273" t="s">
        <v>188</v>
      </c>
      <c r="H162" s="274">
        <v>4</v>
      </c>
      <c r="I162" s="275"/>
      <c r="J162" s="276">
        <f>ROUND(I162*H162,2)</f>
        <v>0</v>
      </c>
      <c r="K162" s="272" t="s">
        <v>189</v>
      </c>
      <c r="L162" s="277"/>
      <c r="M162" s="278" t="s">
        <v>19</v>
      </c>
      <c r="N162" s="279" t="s">
        <v>46</v>
      </c>
      <c r="O162" s="86"/>
      <c r="P162" s="224">
        <f>O162*H162</f>
        <v>0</v>
      </c>
      <c r="Q162" s="224">
        <v>0.002</v>
      </c>
      <c r="R162" s="224">
        <f>Q162*H162</f>
        <v>0.0080000000000000002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226</v>
      </c>
      <c r="AT162" s="226" t="s">
        <v>348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5509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5510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194</v>
      </c>
      <c r="AU163" s="243" t="s">
        <v>84</v>
      </c>
      <c r="AV163" s="13" t="s">
        <v>82</v>
      </c>
      <c r="AW163" s="13" t="s">
        <v>36</v>
      </c>
      <c r="AX163" s="13" t="s">
        <v>75</v>
      </c>
      <c r="AY163" s="243" t="s">
        <v>183</v>
      </c>
    </row>
    <row r="164" s="14" customFormat="1">
      <c r="A164" s="14"/>
      <c r="B164" s="244"/>
      <c r="C164" s="245"/>
      <c r="D164" s="235" t="s">
        <v>194</v>
      </c>
      <c r="E164" s="246" t="s">
        <v>19</v>
      </c>
      <c r="F164" s="247" t="s">
        <v>190</v>
      </c>
      <c r="G164" s="245"/>
      <c r="H164" s="248">
        <v>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194</v>
      </c>
      <c r="AU164" s="254" t="s">
        <v>84</v>
      </c>
      <c r="AV164" s="14" t="s">
        <v>84</v>
      </c>
      <c r="AW164" s="14" t="s">
        <v>36</v>
      </c>
      <c r="AX164" s="14" t="s">
        <v>82</v>
      </c>
      <c r="AY164" s="254" t="s">
        <v>183</v>
      </c>
    </row>
    <row r="165" s="2" customFormat="1" ht="16.5" customHeight="1">
      <c r="A165" s="40"/>
      <c r="B165" s="41"/>
      <c r="C165" s="270" t="s">
        <v>338</v>
      </c>
      <c r="D165" s="270" t="s">
        <v>348</v>
      </c>
      <c r="E165" s="271" t="s">
        <v>5511</v>
      </c>
      <c r="F165" s="272" t="s">
        <v>5512</v>
      </c>
      <c r="G165" s="273" t="s">
        <v>188</v>
      </c>
      <c r="H165" s="274">
        <v>9</v>
      </c>
      <c r="I165" s="275"/>
      <c r="J165" s="276">
        <f>ROUND(I165*H165,2)</f>
        <v>0</v>
      </c>
      <c r="K165" s="272" t="s">
        <v>189</v>
      </c>
      <c r="L165" s="277"/>
      <c r="M165" s="278" t="s">
        <v>19</v>
      </c>
      <c r="N165" s="279" t="s">
        <v>46</v>
      </c>
      <c r="O165" s="86"/>
      <c r="P165" s="224">
        <f>O165*H165</f>
        <v>0</v>
      </c>
      <c r="Q165" s="224">
        <v>0.00079000000000000001</v>
      </c>
      <c r="R165" s="224">
        <f>Q165*H165</f>
        <v>0.00711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226</v>
      </c>
      <c r="AT165" s="226" t="s">
        <v>348</v>
      </c>
      <c r="AU165" s="226" t="s">
        <v>84</v>
      </c>
      <c r="AY165" s="19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190</v>
      </c>
      <c r="BM165" s="226" t="s">
        <v>5513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5514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194</v>
      </c>
      <c r="AU166" s="243" t="s">
        <v>84</v>
      </c>
      <c r="AV166" s="13" t="s">
        <v>82</v>
      </c>
      <c r="AW166" s="13" t="s">
        <v>36</v>
      </c>
      <c r="AX166" s="13" t="s">
        <v>75</v>
      </c>
      <c r="AY166" s="243" t="s">
        <v>183</v>
      </c>
    </row>
    <row r="167" s="14" customFormat="1">
      <c r="A167" s="14"/>
      <c r="B167" s="244"/>
      <c r="C167" s="245"/>
      <c r="D167" s="235" t="s">
        <v>194</v>
      </c>
      <c r="E167" s="246" t="s">
        <v>19</v>
      </c>
      <c r="F167" s="247" t="s">
        <v>224</v>
      </c>
      <c r="G167" s="245"/>
      <c r="H167" s="248">
        <v>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194</v>
      </c>
      <c r="AU167" s="254" t="s">
        <v>84</v>
      </c>
      <c r="AV167" s="14" t="s">
        <v>84</v>
      </c>
      <c r="AW167" s="14" t="s">
        <v>36</v>
      </c>
      <c r="AX167" s="14" t="s">
        <v>82</v>
      </c>
      <c r="AY167" s="254" t="s">
        <v>183</v>
      </c>
    </row>
    <row r="168" s="12" customFormat="1" ht="22.8" customHeight="1">
      <c r="A168" s="12"/>
      <c r="B168" s="199"/>
      <c r="C168" s="200"/>
      <c r="D168" s="201" t="s">
        <v>74</v>
      </c>
      <c r="E168" s="213" t="s">
        <v>649</v>
      </c>
      <c r="F168" s="213" t="s">
        <v>650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SUM(P169:P170)</f>
        <v>0</v>
      </c>
      <c r="Q168" s="207"/>
      <c r="R168" s="208">
        <f>SUM(R169:R170)</f>
        <v>0</v>
      </c>
      <c r="S168" s="207"/>
      <c r="T168" s="209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82</v>
      </c>
      <c r="AT168" s="211" t="s">
        <v>74</v>
      </c>
      <c r="AU168" s="211" t="s">
        <v>82</v>
      </c>
      <c r="AY168" s="210" t="s">
        <v>183</v>
      </c>
      <c r="BK168" s="212">
        <f>SUM(BK169:BK170)</f>
        <v>0</v>
      </c>
    </row>
    <row r="169" s="2" customFormat="1" ht="24.15" customHeight="1">
      <c r="A169" s="40"/>
      <c r="B169" s="41"/>
      <c r="C169" s="215" t="s">
        <v>7</v>
      </c>
      <c r="D169" s="215" t="s">
        <v>185</v>
      </c>
      <c r="E169" s="216" t="s">
        <v>3832</v>
      </c>
      <c r="F169" s="217" t="s">
        <v>3833</v>
      </c>
      <c r="G169" s="218" t="s">
        <v>256</v>
      </c>
      <c r="H169" s="219">
        <v>67.453999999999994</v>
      </c>
      <c r="I169" s="220"/>
      <c r="J169" s="221">
        <f>ROUND(I169*H169,2)</f>
        <v>0</v>
      </c>
      <c r="K169" s="217" t="s">
        <v>189</v>
      </c>
      <c r="L169" s="46"/>
      <c r="M169" s="222" t="s">
        <v>19</v>
      </c>
      <c r="N169" s="223" t="s">
        <v>46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190</v>
      </c>
      <c r="AT169" s="226" t="s">
        <v>185</v>
      </c>
      <c r="AU169" s="226" t="s">
        <v>84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190</v>
      </c>
      <c r="BM169" s="226" t="s">
        <v>5515</v>
      </c>
    </row>
    <row r="170" s="2" customFormat="1">
      <c r="A170" s="40"/>
      <c r="B170" s="41"/>
      <c r="C170" s="42"/>
      <c r="D170" s="228" t="s">
        <v>192</v>
      </c>
      <c r="E170" s="42"/>
      <c r="F170" s="229" t="s">
        <v>3835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84</v>
      </c>
    </row>
    <row r="171" s="12" customFormat="1" ht="25.92" customHeight="1">
      <c r="A171" s="12"/>
      <c r="B171" s="199"/>
      <c r="C171" s="200"/>
      <c r="D171" s="201" t="s">
        <v>74</v>
      </c>
      <c r="E171" s="202" t="s">
        <v>677</v>
      </c>
      <c r="F171" s="202" t="s">
        <v>678</v>
      </c>
      <c r="G171" s="200"/>
      <c r="H171" s="200"/>
      <c r="I171" s="203"/>
      <c r="J171" s="204">
        <f>BK171</f>
        <v>0</v>
      </c>
      <c r="K171" s="200"/>
      <c r="L171" s="205"/>
      <c r="M171" s="206"/>
      <c r="N171" s="207"/>
      <c r="O171" s="207"/>
      <c r="P171" s="208">
        <f>P172</f>
        <v>0</v>
      </c>
      <c r="Q171" s="207"/>
      <c r="R171" s="208">
        <f>R172</f>
        <v>0.0077249999999999992</v>
      </c>
      <c r="S171" s="207"/>
      <c r="T171" s="20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84</v>
      </c>
      <c r="AT171" s="211" t="s">
        <v>74</v>
      </c>
      <c r="AU171" s="211" t="s">
        <v>75</v>
      </c>
      <c r="AY171" s="210" t="s">
        <v>183</v>
      </c>
      <c r="BK171" s="212">
        <f>BK172</f>
        <v>0</v>
      </c>
    </row>
    <row r="172" s="12" customFormat="1" ht="22.8" customHeight="1">
      <c r="A172" s="12"/>
      <c r="B172" s="199"/>
      <c r="C172" s="200"/>
      <c r="D172" s="201" t="s">
        <v>74</v>
      </c>
      <c r="E172" s="213" t="s">
        <v>3836</v>
      </c>
      <c r="F172" s="213" t="s">
        <v>3837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SUM(P173:P181)</f>
        <v>0</v>
      </c>
      <c r="Q172" s="207"/>
      <c r="R172" s="208">
        <f>SUM(R173:R181)</f>
        <v>0.0077249999999999992</v>
      </c>
      <c r="S172" s="207"/>
      <c r="T172" s="209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84</v>
      </c>
      <c r="AT172" s="211" t="s">
        <v>74</v>
      </c>
      <c r="AU172" s="211" t="s">
        <v>82</v>
      </c>
      <c r="AY172" s="210" t="s">
        <v>183</v>
      </c>
      <c r="BK172" s="212">
        <f>SUM(BK173:BK181)</f>
        <v>0</v>
      </c>
    </row>
    <row r="173" s="2" customFormat="1" ht="16.5" customHeight="1">
      <c r="A173" s="40"/>
      <c r="B173" s="41"/>
      <c r="C173" s="215" t="s">
        <v>344</v>
      </c>
      <c r="D173" s="215" t="s">
        <v>185</v>
      </c>
      <c r="E173" s="216" t="s">
        <v>5516</v>
      </c>
      <c r="F173" s="217" t="s">
        <v>5517</v>
      </c>
      <c r="G173" s="218" t="s">
        <v>188</v>
      </c>
      <c r="H173" s="219">
        <v>5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0.0015449999999999999</v>
      </c>
      <c r="R173" s="224">
        <f>Q173*H173</f>
        <v>0.0077249999999999992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277</v>
      </c>
      <c r="AT173" s="226" t="s">
        <v>185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277</v>
      </c>
      <c r="BM173" s="226" t="s">
        <v>5518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5519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194</v>
      </c>
      <c r="AU174" s="243" t="s">
        <v>84</v>
      </c>
      <c r="AV174" s="13" t="s">
        <v>82</v>
      </c>
      <c r="AW174" s="13" t="s">
        <v>36</v>
      </c>
      <c r="AX174" s="13" t="s">
        <v>75</v>
      </c>
      <c r="AY174" s="243" t="s">
        <v>183</v>
      </c>
    </row>
    <row r="175" s="14" customFormat="1">
      <c r="A175" s="14"/>
      <c r="B175" s="244"/>
      <c r="C175" s="245"/>
      <c r="D175" s="235" t="s">
        <v>194</v>
      </c>
      <c r="E175" s="246" t="s">
        <v>19</v>
      </c>
      <c r="F175" s="247" t="s">
        <v>208</v>
      </c>
      <c r="G175" s="245"/>
      <c r="H175" s="248">
        <v>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194</v>
      </c>
      <c r="AU175" s="254" t="s">
        <v>84</v>
      </c>
      <c r="AV175" s="14" t="s">
        <v>84</v>
      </c>
      <c r="AW175" s="14" t="s">
        <v>36</v>
      </c>
      <c r="AX175" s="14" t="s">
        <v>82</v>
      </c>
      <c r="AY175" s="254" t="s">
        <v>183</v>
      </c>
    </row>
    <row r="176" s="2" customFormat="1" ht="16.5" customHeight="1">
      <c r="A176" s="40"/>
      <c r="B176" s="41"/>
      <c r="C176" s="215" t="s">
        <v>401</v>
      </c>
      <c r="D176" s="215" t="s">
        <v>185</v>
      </c>
      <c r="E176" s="216" t="s">
        <v>3952</v>
      </c>
      <c r="F176" s="217" t="s">
        <v>3953</v>
      </c>
      <c r="G176" s="218" t="s">
        <v>438</v>
      </c>
      <c r="H176" s="219">
        <v>75</v>
      </c>
      <c r="I176" s="220"/>
      <c r="J176" s="221">
        <f>ROUND(I176*H176,2)</f>
        <v>0</v>
      </c>
      <c r="K176" s="217" t="s">
        <v>189</v>
      </c>
      <c r="L176" s="46"/>
      <c r="M176" s="222" t="s">
        <v>19</v>
      </c>
      <c r="N176" s="223" t="s">
        <v>46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277</v>
      </c>
      <c r="AT176" s="226" t="s">
        <v>185</v>
      </c>
      <c r="AU176" s="226" t="s">
        <v>84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277</v>
      </c>
      <c r="BM176" s="226" t="s">
        <v>5520</v>
      </c>
    </row>
    <row r="177" s="2" customFormat="1">
      <c r="A177" s="40"/>
      <c r="B177" s="41"/>
      <c r="C177" s="42"/>
      <c r="D177" s="228" t="s">
        <v>192</v>
      </c>
      <c r="E177" s="42"/>
      <c r="F177" s="229" t="s">
        <v>3955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192</v>
      </c>
      <c r="AU177" s="19" t="s">
        <v>84</v>
      </c>
    </row>
    <row r="178" s="13" customFormat="1">
      <c r="A178" s="13"/>
      <c r="B178" s="233"/>
      <c r="C178" s="234"/>
      <c r="D178" s="235" t="s">
        <v>194</v>
      </c>
      <c r="E178" s="236" t="s">
        <v>19</v>
      </c>
      <c r="F178" s="237" t="s">
        <v>3948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194</v>
      </c>
      <c r="AU178" s="243" t="s">
        <v>84</v>
      </c>
      <c r="AV178" s="13" t="s">
        <v>82</v>
      </c>
      <c r="AW178" s="13" t="s">
        <v>36</v>
      </c>
      <c r="AX178" s="13" t="s">
        <v>75</v>
      </c>
      <c r="AY178" s="243" t="s">
        <v>183</v>
      </c>
    </row>
    <row r="179" s="14" customFormat="1">
      <c r="A179" s="14"/>
      <c r="B179" s="244"/>
      <c r="C179" s="245"/>
      <c r="D179" s="235" t="s">
        <v>194</v>
      </c>
      <c r="E179" s="246" t="s">
        <v>19</v>
      </c>
      <c r="F179" s="247" t="s">
        <v>665</v>
      </c>
      <c r="G179" s="245"/>
      <c r="H179" s="248">
        <v>75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194</v>
      </c>
      <c r="AU179" s="254" t="s">
        <v>84</v>
      </c>
      <c r="AV179" s="14" t="s">
        <v>84</v>
      </c>
      <c r="AW179" s="14" t="s">
        <v>36</v>
      </c>
      <c r="AX179" s="14" t="s">
        <v>82</v>
      </c>
      <c r="AY179" s="254" t="s">
        <v>183</v>
      </c>
    </row>
    <row r="180" s="2" customFormat="1" ht="24.15" customHeight="1">
      <c r="A180" s="40"/>
      <c r="B180" s="41"/>
      <c r="C180" s="215" t="s">
        <v>351</v>
      </c>
      <c r="D180" s="215" t="s">
        <v>185</v>
      </c>
      <c r="E180" s="216" t="s">
        <v>5521</v>
      </c>
      <c r="F180" s="217" t="s">
        <v>5522</v>
      </c>
      <c r="G180" s="218" t="s">
        <v>256</v>
      </c>
      <c r="H180" s="219">
        <v>0.0080000000000000002</v>
      </c>
      <c r="I180" s="220"/>
      <c r="J180" s="221">
        <f>ROUND(I180*H180,2)</f>
        <v>0</v>
      </c>
      <c r="K180" s="217" t="s">
        <v>189</v>
      </c>
      <c r="L180" s="46"/>
      <c r="M180" s="222" t="s">
        <v>19</v>
      </c>
      <c r="N180" s="223" t="s">
        <v>46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277</v>
      </c>
      <c r="AT180" s="226" t="s">
        <v>185</v>
      </c>
      <c r="AU180" s="226" t="s">
        <v>84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277</v>
      </c>
      <c r="BM180" s="226" t="s">
        <v>5523</v>
      </c>
    </row>
    <row r="181" s="2" customFormat="1">
      <c r="A181" s="40"/>
      <c r="B181" s="41"/>
      <c r="C181" s="42"/>
      <c r="D181" s="228" t="s">
        <v>192</v>
      </c>
      <c r="E181" s="42"/>
      <c r="F181" s="229" t="s">
        <v>5524</v>
      </c>
      <c r="G181" s="42"/>
      <c r="H181" s="42"/>
      <c r="I181" s="230"/>
      <c r="J181" s="42"/>
      <c r="K181" s="42"/>
      <c r="L181" s="46"/>
      <c r="M181" s="283"/>
      <c r="N181" s="284"/>
      <c r="O181" s="285"/>
      <c r="P181" s="285"/>
      <c r="Q181" s="285"/>
      <c r="R181" s="285"/>
      <c r="S181" s="285"/>
      <c r="T181" s="286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84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v/az3iowNLVqPR2IPBwKr3qXQAYpMQbFNl57OR5tLqFKWiEZ/Sbleb9RmvH4WDGCGJW3tesEifVVRdPddL+EFw==" hashValue="luOXR/5Y5Nu7T37DIuQUvpZoR9GmCfyvcGiacebfGJPpwwi/bX/lOM2cv5JvT+rNstgczqpvgyWIOgwOCWyzGg==" algorithmName="SHA-512" password="CC35"/>
  <autoFilter ref="C96:K1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1/132251101"/>
    <hyperlink ref="F105" r:id="rId2" display="https://podminky.urs.cz/item/CS_URS_2023_01/162251102"/>
    <hyperlink ref="F107" r:id="rId3" display="https://podminky.urs.cz/item/CS_URS_2023_01/162751117"/>
    <hyperlink ref="F112" r:id="rId4" display="https://podminky.urs.cz/item/CS_URS_2023_01/162751119"/>
    <hyperlink ref="F115" r:id="rId5" display="https://podminky.urs.cz/item/CS_URS_2023_01/167151101"/>
    <hyperlink ref="F117" r:id="rId6" display="https://podminky.urs.cz/item/CS_URS_2023_01/171201231"/>
    <hyperlink ref="F120" r:id="rId7" display="https://podminky.urs.cz/item/CS_URS_2023_01/171251201"/>
    <hyperlink ref="F122" r:id="rId8" display="https://podminky.urs.cz/item/CS_URS_2023_01/174111101"/>
    <hyperlink ref="F128" r:id="rId9" display="https://podminky.urs.cz/item/CS_URS_2023_01/211531111"/>
    <hyperlink ref="F132" r:id="rId10" display="https://podminky.urs.cz/item/CS_URS_2023_01/211971121"/>
    <hyperlink ref="F138" r:id="rId11" display="https://podminky.urs.cz/item/CS_URS_2023_01/212751103"/>
    <hyperlink ref="F142" r:id="rId12" display="https://podminky.urs.cz/item/CS_URS_2023_01/212752601"/>
    <hyperlink ref="F155" r:id="rId13" display="https://podminky.urs.cz/item/CS_URS_2023_01/212752602"/>
    <hyperlink ref="F170" r:id="rId14" display="https://podminky.urs.cz/item/CS_URS_2023_01/998276101"/>
    <hyperlink ref="F177" r:id="rId15" display="https://podminky.urs.cz/item/CS_URS_2023_01/721290112"/>
    <hyperlink ref="F181" r:id="rId16" display="https://podminky.urs.cz/item/CS_URS_2023_01/99872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1174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5525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ROUND((SUM(BE94:BE420)),  2)</f>
        <v>0</v>
      </c>
      <c r="G35" s="40"/>
      <c r="H35" s="40"/>
      <c r="I35" s="160">
        <v>0.20999999999999999</v>
      </c>
      <c r="J35" s="159">
        <f>ROUND(((SUM(BE94:BE420))*I35),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ROUND((SUM(BF94:BF420)),  2)</f>
        <v>0</v>
      </c>
      <c r="G36" s="40"/>
      <c r="H36" s="40"/>
      <c r="I36" s="160">
        <v>0.14999999999999999</v>
      </c>
      <c r="J36" s="159">
        <f>ROUND(((SUM(BF94:BF420))*I36),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ROUND((SUM(BG94:BG420)),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ROUND((SUM(BH94:BH420)),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ROUND((SUM(BI94:BI420)),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1174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D.2.2 - Vodohospodářská část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738</v>
      </c>
      <c r="E66" s="185"/>
      <c r="F66" s="185"/>
      <c r="G66" s="185"/>
      <c r="H66" s="185"/>
      <c r="I66" s="185"/>
      <c r="J66" s="186">
        <f>J182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291</v>
      </c>
      <c r="E67" s="185"/>
      <c r="F67" s="185"/>
      <c r="G67" s="185"/>
      <c r="H67" s="185"/>
      <c r="I67" s="185"/>
      <c r="J67" s="186">
        <f>J186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292</v>
      </c>
      <c r="E68" s="185"/>
      <c r="F68" s="185"/>
      <c r="G68" s="185"/>
      <c r="H68" s="185"/>
      <c r="I68" s="185"/>
      <c r="J68" s="186">
        <f>J204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293</v>
      </c>
      <c r="E69" s="185"/>
      <c r="F69" s="185"/>
      <c r="G69" s="185"/>
      <c r="H69" s="185"/>
      <c r="I69" s="185"/>
      <c r="J69" s="186">
        <f>J213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5526</v>
      </c>
      <c r="E70" s="185"/>
      <c r="F70" s="185"/>
      <c r="G70" s="185"/>
      <c r="H70" s="185"/>
      <c r="I70" s="185"/>
      <c r="J70" s="186">
        <f>J395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294</v>
      </c>
      <c r="E71" s="185"/>
      <c r="F71" s="185"/>
      <c r="G71" s="185"/>
      <c r="H71" s="185"/>
      <c r="I71" s="185"/>
      <c r="J71" s="186">
        <f>J406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295</v>
      </c>
      <c r="E72" s="185"/>
      <c r="F72" s="185"/>
      <c r="G72" s="185"/>
      <c r="H72" s="185"/>
      <c r="I72" s="185"/>
      <c r="J72" s="186">
        <f>J418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PROJEKTOVÁ DOKUMENTACE PRO VÝSTAVBU NOVÉ HALY V DÍLNÁCH SŠ KRALOVICE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1174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157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D.2.2 - Vodohospodářská část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p.č.664, 5665/2, 5665/3, obec:Kralovice [559075]</v>
      </c>
      <c r="G88" s="42"/>
      <c r="H88" s="42"/>
      <c r="I88" s="34" t="s">
        <v>23</v>
      </c>
      <c r="J88" s="74" t="str">
        <f>IF(J14="","",J14)</f>
        <v>3. 11. 2023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25</v>
      </c>
      <c r="D90" s="42"/>
      <c r="E90" s="42"/>
      <c r="F90" s="29" t="str">
        <f>E17</f>
        <v>Střední škola,Kralovice,nám.Osvobození 32,Kralovic</v>
      </c>
      <c r="G90" s="42"/>
      <c r="H90" s="42"/>
      <c r="I90" s="34" t="s">
        <v>33</v>
      </c>
      <c r="J90" s="38" t="str">
        <f>E23</f>
        <v>TORION, projekční kancelář s.r.o.,Mánesova 1,Plzeň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37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169</v>
      </c>
      <c r="D93" s="191" t="s">
        <v>60</v>
      </c>
      <c r="E93" s="191" t="s">
        <v>56</v>
      </c>
      <c r="F93" s="191" t="s">
        <v>57</v>
      </c>
      <c r="G93" s="191" t="s">
        <v>170</v>
      </c>
      <c r="H93" s="191" t="s">
        <v>171</v>
      </c>
      <c r="I93" s="191" t="s">
        <v>172</v>
      </c>
      <c r="J93" s="191" t="s">
        <v>162</v>
      </c>
      <c r="K93" s="192" t="s">
        <v>173</v>
      </c>
      <c r="L93" s="193"/>
      <c r="M93" s="94" t="s">
        <v>19</v>
      </c>
      <c r="N93" s="95" t="s">
        <v>45</v>
      </c>
      <c r="O93" s="95" t="s">
        <v>174</v>
      </c>
      <c r="P93" s="95" t="s">
        <v>175</v>
      </c>
      <c r="Q93" s="95" t="s">
        <v>176</v>
      </c>
      <c r="R93" s="95" t="s">
        <v>177</v>
      </c>
      <c r="S93" s="95" t="s">
        <v>178</v>
      </c>
      <c r="T93" s="96" t="s">
        <v>179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180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695.40065973865001</v>
      </c>
      <c r="S94" s="98"/>
      <c r="T94" s="197">
        <f>T95</f>
        <v>144.90865999999997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163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74</v>
      </c>
      <c r="E95" s="202" t="s">
        <v>181</v>
      </c>
      <c r="F95" s="202" t="s">
        <v>182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P96+P182+P186+P204+P213+P395+P406+P418</f>
        <v>0</v>
      </c>
      <c r="Q95" s="207"/>
      <c r="R95" s="208">
        <f>R96+R182+R186+R204+R213+R395+R406+R418</f>
        <v>695.40065973865001</v>
      </c>
      <c r="S95" s="207"/>
      <c r="T95" s="209">
        <f>T96+T182+T186+T204+T213+T395+T406+T418</f>
        <v>144.90865999999997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74</v>
      </c>
      <c r="AU95" s="211" t="s">
        <v>75</v>
      </c>
      <c r="AY95" s="210" t="s">
        <v>183</v>
      </c>
      <c r="BK95" s="212">
        <f>BK96+BK182+BK186+BK204+BK213+BK395+BK406+BK418</f>
        <v>0</v>
      </c>
    </row>
    <row r="96" s="12" customFormat="1" ht="22.8" customHeight="1">
      <c r="A96" s="12"/>
      <c r="B96" s="199"/>
      <c r="C96" s="200"/>
      <c r="D96" s="201" t="s">
        <v>74</v>
      </c>
      <c r="E96" s="213" t="s">
        <v>82</v>
      </c>
      <c r="F96" s="213" t="s">
        <v>184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SUM(P97:P181)</f>
        <v>0</v>
      </c>
      <c r="Q96" s="207"/>
      <c r="R96" s="208">
        <f>SUM(R97:R181)</f>
        <v>342.970468364</v>
      </c>
      <c r="S96" s="207"/>
      <c r="T96" s="209">
        <f>SUM(T97:T181)</f>
        <v>144.89999999999998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74</v>
      </c>
      <c r="AU96" s="211" t="s">
        <v>82</v>
      </c>
      <c r="AY96" s="210" t="s">
        <v>183</v>
      </c>
      <c r="BK96" s="212">
        <f>SUM(BK97:BK181)</f>
        <v>0</v>
      </c>
    </row>
    <row r="97" s="2" customFormat="1" ht="16.5" customHeight="1">
      <c r="A97" s="40"/>
      <c r="B97" s="41"/>
      <c r="C97" s="215" t="s">
        <v>82</v>
      </c>
      <c r="D97" s="215" t="s">
        <v>185</v>
      </c>
      <c r="E97" s="216" t="s">
        <v>5527</v>
      </c>
      <c r="F97" s="217" t="s">
        <v>5528</v>
      </c>
      <c r="G97" s="218" t="s">
        <v>1159</v>
      </c>
      <c r="H97" s="219">
        <v>180</v>
      </c>
      <c r="I97" s="220"/>
      <c r="J97" s="221">
        <f>ROUND(I97*H97,2)</f>
        <v>0</v>
      </c>
      <c r="K97" s="217" t="s">
        <v>189</v>
      </c>
      <c r="L97" s="46"/>
      <c r="M97" s="222" t="s">
        <v>19</v>
      </c>
      <c r="N97" s="223" t="s">
        <v>46</v>
      </c>
      <c r="O97" s="86"/>
      <c r="P97" s="224">
        <f>O97*H97</f>
        <v>0</v>
      </c>
      <c r="Q97" s="224">
        <v>3.2634E-05</v>
      </c>
      <c r="R97" s="224">
        <f>Q97*H97</f>
        <v>0.00587412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190</v>
      </c>
      <c r="AT97" s="226" t="s">
        <v>185</v>
      </c>
      <c r="AU97" s="226" t="s">
        <v>84</v>
      </c>
      <c r="AY97" s="19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190</v>
      </c>
      <c r="BM97" s="226" t="s">
        <v>5529</v>
      </c>
    </row>
    <row r="98" s="2" customFormat="1">
      <c r="A98" s="40"/>
      <c r="B98" s="41"/>
      <c r="C98" s="42"/>
      <c r="D98" s="228" t="s">
        <v>192</v>
      </c>
      <c r="E98" s="42"/>
      <c r="F98" s="229" t="s">
        <v>5530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192</v>
      </c>
      <c r="AU98" s="19" t="s">
        <v>84</v>
      </c>
    </row>
    <row r="99" s="14" customFormat="1">
      <c r="A99" s="14"/>
      <c r="B99" s="244"/>
      <c r="C99" s="245"/>
      <c r="D99" s="235" t="s">
        <v>194</v>
      </c>
      <c r="E99" s="246" t="s">
        <v>19</v>
      </c>
      <c r="F99" s="247" t="s">
        <v>5531</v>
      </c>
      <c r="G99" s="245"/>
      <c r="H99" s="248">
        <v>180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194</v>
      </c>
      <c r="AU99" s="254" t="s">
        <v>84</v>
      </c>
      <c r="AV99" s="14" t="s">
        <v>84</v>
      </c>
      <c r="AW99" s="14" t="s">
        <v>36</v>
      </c>
      <c r="AX99" s="14" t="s">
        <v>82</v>
      </c>
      <c r="AY99" s="254" t="s">
        <v>183</v>
      </c>
    </row>
    <row r="100" s="2" customFormat="1" ht="24.15" customHeight="1">
      <c r="A100" s="40"/>
      <c r="B100" s="41"/>
      <c r="C100" s="215" t="s">
        <v>84</v>
      </c>
      <c r="D100" s="215" t="s">
        <v>185</v>
      </c>
      <c r="E100" s="216" t="s">
        <v>5532</v>
      </c>
      <c r="F100" s="217" t="s">
        <v>5533</v>
      </c>
      <c r="G100" s="218" t="s">
        <v>5534</v>
      </c>
      <c r="H100" s="219">
        <v>90</v>
      </c>
      <c r="I100" s="220"/>
      <c r="J100" s="221">
        <f>ROUND(I100*H100,2)</f>
        <v>0</v>
      </c>
      <c r="K100" s="217" t="s">
        <v>189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190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5535</v>
      </c>
    </row>
    <row r="101" s="2" customFormat="1">
      <c r="A101" s="40"/>
      <c r="B101" s="41"/>
      <c r="C101" s="42"/>
      <c r="D101" s="228" t="s">
        <v>192</v>
      </c>
      <c r="E101" s="42"/>
      <c r="F101" s="229" t="s">
        <v>5536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84</v>
      </c>
    </row>
    <row r="102" s="14" customFormat="1">
      <c r="A102" s="14"/>
      <c r="B102" s="244"/>
      <c r="C102" s="245"/>
      <c r="D102" s="235" t="s">
        <v>194</v>
      </c>
      <c r="E102" s="246" t="s">
        <v>19</v>
      </c>
      <c r="F102" s="247" t="s">
        <v>5537</v>
      </c>
      <c r="G102" s="245"/>
      <c r="H102" s="248">
        <v>90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194</v>
      </c>
      <c r="AU102" s="254" t="s">
        <v>84</v>
      </c>
      <c r="AV102" s="14" t="s">
        <v>84</v>
      </c>
      <c r="AW102" s="14" t="s">
        <v>36</v>
      </c>
      <c r="AX102" s="14" t="s">
        <v>82</v>
      </c>
      <c r="AY102" s="254" t="s">
        <v>183</v>
      </c>
    </row>
    <row r="103" s="2" customFormat="1" ht="37.8" customHeight="1">
      <c r="A103" s="40"/>
      <c r="B103" s="41"/>
      <c r="C103" s="215" t="s">
        <v>114</v>
      </c>
      <c r="D103" s="215" t="s">
        <v>185</v>
      </c>
      <c r="E103" s="216" t="s">
        <v>5538</v>
      </c>
      <c r="F103" s="217" t="s">
        <v>5539</v>
      </c>
      <c r="G103" s="218" t="s">
        <v>304</v>
      </c>
      <c r="H103" s="219">
        <v>193.19999999999999</v>
      </c>
      <c r="I103" s="220"/>
      <c r="J103" s="221">
        <f>ROUND(I103*H103,2)</f>
        <v>0</v>
      </c>
      <c r="K103" s="217" t="s">
        <v>189</v>
      </c>
      <c r="L103" s="46"/>
      <c r="M103" s="222" t="s">
        <v>19</v>
      </c>
      <c r="N103" s="223" t="s">
        <v>46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0.75</v>
      </c>
      <c r="T103" s="225">
        <f>S103*H103</f>
        <v>144.89999999999998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190</v>
      </c>
      <c r="AT103" s="226" t="s">
        <v>185</v>
      </c>
      <c r="AU103" s="226" t="s">
        <v>84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190</v>
      </c>
      <c r="BM103" s="226" t="s">
        <v>5540</v>
      </c>
    </row>
    <row r="104" s="2" customFormat="1">
      <c r="A104" s="40"/>
      <c r="B104" s="41"/>
      <c r="C104" s="42"/>
      <c r="D104" s="228" t="s">
        <v>192</v>
      </c>
      <c r="E104" s="42"/>
      <c r="F104" s="229" t="s">
        <v>5541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84</v>
      </c>
    </row>
    <row r="105" s="2" customFormat="1" ht="16.5" customHeight="1">
      <c r="A105" s="40"/>
      <c r="B105" s="41"/>
      <c r="C105" s="215" t="s">
        <v>190</v>
      </c>
      <c r="D105" s="215" t="s">
        <v>185</v>
      </c>
      <c r="E105" s="216" t="s">
        <v>5542</v>
      </c>
      <c r="F105" s="217" t="s">
        <v>5543</v>
      </c>
      <c r="G105" s="218" t="s">
        <v>304</v>
      </c>
      <c r="H105" s="219">
        <v>230.40000000000001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5544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5545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 ht="49.05" customHeight="1">
      <c r="A107" s="40"/>
      <c r="B107" s="41"/>
      <c r="C107" s="215" t="s">
        <v>208</v>
      </c>
      <c r="D107" s="215" t="s">
        <v>185</v>
      </c>
      <c r="E107" s="216" t="s">
        <v>5546</v>
      </c>
      <c r="F107" s="217" t="s">
        <v>5547</v>
      </c>
      <c r="G107" s="218" t="s">
        <v>438</v>
      </c>
      <c r="H107" s="219">
        <v>1.8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0.0086767000000000007</v>
      </c>
      <c r="R107" s="224">
        <f>Q107*H107</f>
        <v>0.015618060000000001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5548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5549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13" customFormat="1">
      <c r="A109" s="13"/>
      <c r="B109" s="233"/>
      <c r="C109" s="234"/>
      <c r="D109" s="235" t="s">
        <v>194</v>
      </c>
      <c r="E109" s="236" t="s">
        <v>19</v>
      </c>
      <c r="F109" s="237" t="s">
        <v>5550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194</v>
      </c>
      <c r="AU109" s="243" t="s">
        <v>84</v>
      </c>
      <c r="AV109" s="13" t="s">
        <v>82</v>
      </c>
      <c r="AW109" s="13" t="s">
        <v>36</v>
      </c>
      <c r="AX109" s="13" t="s">
        <v>75</v>
      </c>
      <c r="AY109" s="243" t="s">
        <v>183</v>
      </c>
    </row>
    <row r="110" s="14" customFormat="1">
      <c r="A110" s="14"/>
      <c r="B110" s="244"/>
      <c r="C110" s="245"/>
      <c r="D110" s="235" t="s">
        <v>194</v>
      </c>
      <c r="E110" s="246" t="s">
        <v>19</v>
      </c>
      <c r="F110" s="247" t="s">
        <v>5551</v>
      </c>
      <c r="G110" s="245"/>
      <c r="H110" s="248">
        <v>1.8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194</v>
      </c>
      <c r="AU110" s="254" t="s">
        <v>84</v>
      </c>
      <c r="AV110" s="14" t="s">
        <v>84</v>
      </c>
      <c r="AW110" s="14" t="s">
        <v>36</v>
      </c>
      <c r="AX110" s="14" t="s">
        <v>82</v>
      </c>
      <c r="AY110" s="254" t="s">
        <v>183</v>
      </c>
    </row>
    <row r="111" s="2" customFormat="1" ht="49.05" customHeight="1">
      <c r="A111" s="40"/>
      <c r="B111" s="41"/>
      <c r="C111" s="215" t="s">
        <v>214</v>
      </c>
      <c r="D111" s="215" t="s">
        <v>185</v>
      </c>
      <c r="E111" s="216" t="s">
        <v>5552</v>
      </c>
      <c r="F111" s="217" t="s">
        <v>5553</v>
      </c>
      <c r="G111" s="218" t="s">
        <v>438</v>
      </c>
      <c r="H111" s="219">
        <v>5.4000000000000004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0.0126885</v>
      </c>
      <c r="R111" s="224">
        <f>Q111*H111</f>
        <v>0.068517900000000007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5554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5555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13" customFormat="1">
      <c r="A113" s="13"/>
      <c r="B113" s="233"/>
      <c r="C113" s="234"/>
      <c r="D113" s="235" t="s">
        <v>194</v>
      </c>
      <c r="E113" s="236" t="s">
        <v>19</v>
      </c>
      <c r="F113" s="237" t="s">
        <v>5556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194</v>
      </c>
      <c r="AU113" s="243" t="s">
        <v>84</v>
      </c>
      <c r="AV113" s="13" t="s">
        <v>82</v>
      </c>
      <c r="AW113" s="13" t="s">
        <v>36</v>
      </c>
      <c r="AX113" s="13" t="s">
        <v>75</v>
      </c>
      <c r="AY113" s="243" t="s">
        <v>183</v>
      </c>
    </row>
    <row r="114" s="14" customFormat="1">
      <c r="A114" s="14"/>
      <c r="B114" s="244"/>
      <c r="C114" s="245"/>
      <c r="D114" s="235" t="s">
        <v>194</v>
      </c>
      <c r="E114" s="246" t="s">
        <v>19</v>
      </c>
      <c r="F114" s="247" t="s">
        <v>5557</v>
      </c>
      <c r="G114" s="245"/>
      <c r="H114" s="248">
        <v>5.4000000000000004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194</v>
      </c>
      <c r="AU114" s="254" t="s">
        <v>84</v>
      </c>
      <c r="AV114" s="14" t="s">
        <v>84</v>
      </c>
      <c r="AW114" s="14" t="s">
        <v>36</v>
      </c>
      <c r="AX114" s="14" t="s">
        <v>82</v>
      </c>
      <c r="AY114" s="254" t="s">
        <v>183</v>
      </c>
    </row>
    <row r="115" s="2" customFormat="1" ht="49.05" customHeight="1">
      <c r="A115" s="40"/>
      <c r="B115" s="41"/>
      <c r="C115" s="215" t="s">
        <v>219</v>
      </c>
      <c r="D115" s="215" t="s">
        <v>185</v>
      </c>
      <c r="E115" s="216" t="s">
        <v>5558</v>
      </c>
      <c r="F115" s="217" t="s">
        <v>5559</v>
      </c>
      <c r="G115" s="218" t="s">
        <v>438</v>
      </c>
      <c r="H115" s="219">
        <v>1.8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0.060526700000000003</v>
      </c>
      <c r="R115" s="224">
        <f>Q115*H115</f>
        <v>0.10894806000000001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5560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5561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5562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194</v>
      </c>
      <c r="AU117" s="243" t="s">
        <v>84</v>
      </c>
      <c r="AV117" s="13" t="s">
        <v>82</v>
      </c>
      <c r="AW117" s="13" t="s">
        <v>36</v>
      </c>
      <c r="AX117" s="13" t="s">
        <v>75</v>
      </c>
      <c r="AY117" s="243" t="s">
        <v>183</v>
      </c>
    </row>
    <row r="118" s="14" customFormat="1">
      <c r="A118" s="14"/>
      <c r="B118" s="244"/>
      <c r="C118" s="245"/>
      <c r="D118" s="235" t="s">
        <v>194</v>
      </c>
      <c r="E118" s="246" t="s">
        <v>19</v>
      </c>
      <c r="F118" s="247" t="s">
        <v>5551</v>
      </c>
      <c r="G118" s="245"/>
      <c r="H118" s="248">
        <v>1.8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194</v>
      </c>
      <c r="AU118" s="254" t="s">
        <v>84</v>
      </c>
      <c r="AV118" s="14" t="s">
        <v>84</v>
      </c>
      <c r="AW118" s="14" t="s">
        <v>36</v>
      </c>
      <c r="AX118" s="14" t="s">
        <v>82</v>
      </c>
      <c r="AY118" s="254" t="s">
        <v>183</v>
      </c>
    </row>
    <row r="119" s="2" customFormat="1" ht="24.15" customHeight="1">
      <c r="A119" s="40"/>
      <c r="B119" s="41"/>
      <c r="C119" s="215" t="s">
        <v>226</v>
      </c>
      <c r="D119" s="215" t="s">
        <v>185</v>
      </c>
      <c r="E119" s="216" t="s">
        <v>5563</v>
      </c>
      <c r="F119" s="217" t="s">
        <v>5564</v>
      </c>
      <c r="G119" s="218" t="s">
        <v>229</v>
      </c>
      <c r="H119" s="219">
        <v>13.5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5565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5566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14" customFormat="1">
      <c r="A121" s="14"/>
      <c r="B121" s="244"/>
      <c r="C121" s="245"/>
      <c r="D121" s="235" t="s">
        <v>194</v>
      </c>
      <c r="E121" s="246" t="s">
        <v>19</v>
      </c>
      <c r="F121" s="247" t="s">
        <v>5567</v>
      </c>
      <c r="G121" s="245"/>
      <c r="H121" s="248">
        <v>13.5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194</v>
      </c>
      <c r="AU121" s="254" t="s">
        <v>84</v>
      </c>
      <c r="AV121" s="14" t="s">
        <v>84</v>
      </c>
      <c r="AW121" s="14" t="s">
        <v>36</v>
      </c>
      <c r="AX121" s="14" t="s">
        <v>82</v>
      </c>
      <c r="AY121" s="254" t="s">
        <v>183</v>
      </c>
    </row>
    <row r="122" s="2" customFormat="1" ht="24.15" customHeight="1">
      <c r="A122" s="40"/>
      <c r="B122" s="41"/>
      <c r="C122" s="215" t="s">
        <v>224</v>
      </c>
      <c r="D122" s="215" t="s">
        <v>185</v>
      </c>
      <c r="E122" s="216" t="s">
        <v>5568</v>
      </c>
      <c r="F122" s="217" t="s">
        <v>5569</v>
      </c>
      <c r="G122" s="218" t="s">
        <v>229</v>
      </c>
      <c r="H122" s="219">
        <v>555.10000000000002</v>
      </c>
      <c r="I122" s="220"/>
      <c r="J122" s="221">
        <f>ROUND(I122*H122,2)</f>
        <v>0</v>
      </c>
      <c r="K122" s="217" t="s">
        <v>189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5570</v>
      </c>
    </row>
    <row r="123" s="2" customFormat="1">
      <c r="A123" s="40"/>
      <c r="B123" s="41"/>
      <c r="C123" s="42"/>
      <c r="D123" s="228" t="s">
        <v>192</v>
      </c>
      <c r="E123" s="42"/>
      <c r="F123" s="229" t="s">
        <v>5571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84</v>
      </c>
    </row>
    <row r="124" s="2" customFormat="1" ht="16.5" customHeight="1">
      <c r="A124" s="40"/>
      <c r="B124" s="41"/>
      <c r="C124" s="215" t="s">
        <v>239</v>
      </c>
      <c r="D124" s="215" t="s">
        <v>185</v>
      </c>
      <c r="E124" s="216" t="s">
        <v>5572</v>
      </c>
      <c r="F124" s="217" t="s">
        <v>5573</v>
      </c>
      <c r="G124" s="218" t="s">
        <v>229</v>
      </c>
      <c r="H124" s="219">
        <v>27.899999999999999</v>
      </c>
      <c r="I124" s="220"/>
      <c r="J124" s="221">
        <f>ROUND(I124*H124,2)</f>
        <v>0</v>
      </c>
      <c r="K124" s="217" t="s">
        <v>189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190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190</v>
      </c>
      <c r="BM124" s="226" t="s">
        <v>5574</v>
      </c>
    </row>
    <row r="125" s="2" customFormat="1">
      <c r="A125" s="40"/>
      <c r="B125" s="41"/>
      <c r="C125" s="42"/>
      <c r="D125" s="228" t="s">
        <v>192</v>
      </c>
      <c r="E125" s="42"/>
      <c r="F125" s="229" t="s">
        <v>5575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84</v>
      </c>
    </row>
    <row r="126" s="13" customFormat="1">
      <c r="A126" s="13"/>
      <c r="B126" s="233"/>
      <c r="C126" s="234"/>
      <c r="D126" s="235" t="s">
        <v>194</v>
      </c>
      <c r="E126" s="236" t="s">
        <v>19</v>
      </c>
      <c r="F126" s="237" t="s">
        <v>5576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194</v>
      </c>
      <c r="AU126" s="243" t="s">
        <v>84</v>
      </c>
      <c r="AV126" s="13" t="s">
        <v>82</v>
      </c>
      <c r="AW126" s="13" t="s">
        <v>36</v>
      </c>
      <c r="AX126" s="13" t="s">
        <v>75</v>
      </c>
      <c r="AY126" s="243" t="s">
        <v>183</v>
      </c>
    </row>
    <row r="127" s="14" customFormat="1">
      <c r="A127" s="14"/>
      <c r="B127" s="244"/>
      <c r="C127" s="245"/>
      <c r="D127" s="235" t="s">
        <v>194</v>
      </c>
      <c r="E127" s="246" t="s">
        <v>19</v>
      </c>
      <c r="F127" s="247" t="s">
        <v>5577</v>
      </c>
      <c r="G127" s="245"/>
      <c r="H127" s="248">
        <v>27.899999999999999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194</v>
      </c>
      <c r="AU127" s="254" t="s">
        <v>84</v>
      </c>
      <c r="AV127" s="14" t="s">
        <v>84</v>
      </c>
      <c r="AW127" s="14" t="s">
        <v>36</v>
      </c>
      <c r="AX127" s="14" t="s">
        <v>82</v>
      </c>
      <c r="AY127" s="254" t="s">
        <v>183</v>
      </c>
    </row>
    <row r="128" s="2" customFormat="1" ht="24.15" customHeight="1">
      <c r="A128" s="40"/>
      <c r="B128" s="41"/>
      <c r="C128" s="215" t="s">
        <v>245</v>
      </c>
      <c r="D128" s="215" t="s">
        <v>185</v>
      </c>
      <c r="E128" s="216" t="s">
        <v>5578</v>
      </c>
      <c r="F128" s="217" t="s">
        <v>5579</v>
      </c>
      <c r="G128" s="218" t="s">
        <v>304</v>
      </c>
      <c r="H128" s="219">
        <v>37.200000000000003</v>
      </c>
      <c r="I128" s="220"/>
      <c r="J128" s="221">
        <f>ROUND(I128*H128,2)</f>
        <v>0</v>
      </c>
      <c r="K128" s="217" t="s">
        <v>189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0.0098309199999999999</v>
      </c>
      <c r="R128" s="224">
        <f>Q128*H128</f>
        <v>0.36571022400000003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5580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5581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84</v>
      </c>
    </row>
    <row r="130" s="13" customFormat="1">
      <c r="A130" s="13"/>
      <c r="B130" s="233"/>
      <c r="C130" s="234"/>
      <c r="D130" s="235" t="s">
        <v>194</v>
      </c>
      <c r="E130" s="236" t="s">
        <v>19</v>
      </c>
      <c r="F130" s="237" t="s">
        <v>5582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194</v>
      </c>
      <c r="AU130" s="243" t="s">
        <v>84</v>
      </c>
      <c r="AV130" s="13" t="s">
        <v>82</v>
      </c>
      <c r="AW130" s="13" t="s">
        <v>36</v>
      </c>
      <c r="AX130" s="13" t="s">
        <v>75</v>
      </c>
      <c r="AY130" s="243" t="s">
        <v>183</v>
      </c>
    </row>
    <row r="131" s="14" customFormat="1">
      <c r="A131" s="14"/>
      <c r="B131" s="244"/>
      <c r="C131" s="245"/>
      <c r="D131" s="235" t="s">
        <v>194</v>
      </c>
      <c r="E131" s="246" t="s">
        <v>19</v>
      </c>
      <c r="F131" s="247" t="s">
        <v>5583</v>
      </c>
      <c r="G131" s="245"/>
      <c r="H131" s="248">
        <v>37.200000000000003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194</v>
      </c>
      <c r="AU131" s="254" t="s">
        <v>84</v>
      </c>
      <c r="AV131" s="14" t="s">
        <v>84</v>
      </c>
      <c r="AW131" s="14" t="s">
        <v>36</v>
      </c>
      <c r="AX131" s="14" t="s">
        <v>82</v>
      </c>
      <c r="AY131" s="254" t="s">
        <v>183</v>
      </c>
    </row>
    <row r="132" s="2" customFormat="1" ht="24.15" customHeight="1">
      <c r="A132" s="40"/>
      <c r="B132" s="41"/>
      <c r="C132" s="215" t="s">
        <v>253</v>
      </c>
      <c r="D132" s="215" t="s">
        <v>185</v>
      </c>
      <c r="E132" s="216" t="s">
        <v>5584</v>
      </c>
      <c r="F132" s="217" t="s">
        <v>5585</v>
      </c>
      <c r="G132" s="218" t="s">
        <v>304</v>
      </c>
      <c r="H132" s="219">
        <v>37.200000000000003</v>
      </c>
      <c r="I132" s="220"/>
      <c r="J132" s="221">
        <f>ROUND(I132*H132,2)</f>
        <v>0</v>
      </c>
      <c r="K132" s="217" t="s">
        <v>189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84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5586</v>
      </c>
    </row>
    <row r="133" s="2" customFormat="1">
      <c r="A133" s="40"/>
      <c r="B133" s="41"/>
      <c r="C133" s="42"/>
      <c r="D133" s="228" t="s">
        <v>192</v>
      </c>
      <c r="E133" s="42"/>
      <c r="F133" s="229" t="s">
        <v>5587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84</v>
      </c>
    </row>
    <row r="134" s="14" customFormat="1">
      <c r="A134" s="14"/>
      <c r="B134" s="244"/>
      <c r="C134" s="245"/>
      <c r="D134" s="235" t="s">
        <v>194</v>
      </c>
      <c r="E134" s="246" t="s">
        <v>19</v>
      </c>
      <c r="F134" s="247" t="s">
        <v>5588</v>
      </c>
      <c r="G134" s="245"/>
      <c r="H134" s="248">
        <v>37.200000000000003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194</v>
      </c>
      <c r="AU134" s="254" t="s">
        <v>84</v>
      </c>
      <c r="AV134" s="14" t="s">
        <v>84</v>
      </c>
      <c r="AW134" s="14" t="s">
        <v>36</v>
      </c>
      <c r="AX134" s="14" t="s">
        <v>82</v>
      </c>
      <c r="AY134" s="254" t="s">
        <v>183</v>
      </c>
    </row>
    <row r="135" s="2" customFormat="1" ht="37.8" customHeight="1">
      <c r="A135" s="40"/>
      <c r="B135" s="41"/>
      <c r="C135" s="215" t="s">
        <v>259</v>
      </c>
      <c r="D135" s="215" t="s">
        <v>185</v>
      </c>
      <c r="E135" s="216" t="s">
        <v>1256</v>
      </c>
      <c r="F135" s="217" t="s">
        <v>1257</v>
      </c>
      <c r="G135" s="218" t="s">
        <v>229</v>
      </c>
      <c r="H135" s="219">
        <v>347.80000000000001</v>
      </c>
      <c r="I135" s="220"/>
      <c r="J135" s="221">
        <f>ROUND(I135*H135,2)</f>
        <v>0</v>
      </c>
      <c r="K135" s="217" t="s">
        <v>189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5589</v>
      </c>
    </row>
    <row r="136" s="2" customFormat="1">
      <c r="A136" s="40"/>
      <c r="B136" s="41"/>
      <c r="C136" s="42"/>
      <c r="D136" s="228" t="s">
        <v>192</v>
      </c>
      <c r="E136" s="42"/>
      <c r="F136" s="229" t="s">
        <v>1259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84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5590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194</v>
      </c>
      <c r="AU137" s="243" t="s">
        <v>84</v>
      </c>
      <c r="AV137" s="13" t="s">
        <v>82</v>
      </c>
      <c r="AW137" s="13" t="s">
        <v>36</v>
      </c>
      <c r="AX137" s="13" t="s">
        <v>75</v>
      </c>
      <c r="AY137" s="243" t="s">
        <v>183</v>
      </c>
    </row>
    <row r="138" s="14" customFormat="1">
      <c r="A138" s="14"/>
      <c r="B138" s="244"/>
      <c r="C138" s="245"/>
      <c r="D138" s="235" t="s">
        <v>194</v>
      </c>
      <c r="E138" s="246" t="s">
        <v>19</v>
      </c>
      <c r="F138" s="247" t="s">
        <v>5591</v>
      </c>
      <c r="G138" s="245"/>
      <c r="H138" s="248">
        <v>347.80000000000001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194</v>
      </c>
      <c r="AU138" s="254" t="s">
        <v>84</v>
      </c>
      <c r="AV138" s="14" t="s">
        <v>84</v>
      </c>
      <c r="AW138" s="14" t="s">
        <v>36</v>
      </c>
      <c r="AX138" s="14" t="s">
        <v>82</v>
      </c>
      <c r="AY138" s="254" t="s">
        <v>183</v>
      </c>
    </row>
    <row r="139" s="2" customFormat="1" ht="24.15" customHeight="1">
      <c r="A139" s="40"/>
      <c r="B139" s="41"/>
      <c r="C139" s="215" t="s">
        <v>264</v>
      </c>
      <c r="D139" s="215" t="s">
        <v>185</v>
      </c>
      <c r="E139" s="216" t="s">
        <v>5592</v>
      </c>
      <c r="F139" s="217" t="s">
        <v>5593</v>
      </c>
      <c r="G139" s="218" t="s">
        <v>229</v>
      </c>
      <c r="H139" s="219">
        <v>173.90000000000001</v>
      </c>
      <c r="I139" s="220"/>
      <c r="J139" s="221">
        <f>ROUND(I139*H139,2)</f>
        <v>0</v>
      </c>
      <c r="K139" s="217" t="s">
        <v>189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5594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5595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84</v>
      </c>
    </row>
    <row r="141" s="13" customFormat="1">
      <c r="A141" s="13"/>
      <c r="B141" s="233"/>
      <c r="C141" s="234"/>
      <c r="D141" s="235" t="s">
        <v>194</v>
      </c>
      <c r="E141" s="236" t="s">
        <v>19</v>
      </c>
      <c r="F141" s="237" t="s">
        <v>5596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194</v>
      </c>
      <c r="AU141" s="243" t="s">
        <v>84</v>
      </c>
      <c r="AV141" s="13" t="s">
        <v>82</v>
      </c>
      <c r="AW141" s="13" t="s">
        <v>36</v>
      </c>
      <c r="AX141" s="13" t="s">
        <v>75</v>
      </c>
      <c r="AY141" s="243" t="s">
        <v>183</v>
      </c>
    </row>
    <row r="142" s="14" customFormat="1">
      <c r="A142" s="14"/>
      <c r="B142" s="244"/>
      <c r="C142" s="245"/>
      <c r="D142" s="235" t="s">
        <v>194</v>
      </c>
      <c r="E142" s="246" t="s">
        <v>19</v>
      </c>
      <c r="F142" s="247" t="s">
        <v>5597</v>
      </c>
      <c r="G142" s="245"/>
      <c r="H142" s="248">
        <v>173.90000000000001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194</v>
      </c>
      <c r="AU142" s="254" t="s">
        <v>84</v>
      </c>
      <c r="AV142" s="14" t="s">
        <v>84</v>
      </c>
      <c r="AW142" s="14" t="s">
        <v>36</v>
      </c>
      <c r="AX142" s="14" t="s">
        <v>82</v>
      </c>
      <c r="AY142" s="254" t="s">
        <v>183</v>
      </c>
    </row>
    <row r="143" s="2" customFormat="1" ht="37.8" customHeight="1">
      <c r="A143" s="40"/>
      <c r="B143" s="41"/>
      <c r="C143" s="215" t="s">
        <v>8</v>
      </c>
      <c r="D143" s="215" t="s">
        <v>185</v>
      </c>
      <c r="E143" s="216" t="s">
        <v>1262</v>
      </c>
      <c r="F143" s="217" t="s">
        <v>1263</v>
      </c>
      <c r="G143" s="218" t="s">
        <v>229</v>
      </c>
      <c r="H143" s="219">
        <v>409.19999999999999</v>
      </c>
      <c r="I143" s="220"/>
      <c r="J143" s="221">
        <f>ROUND(I143*H143,2)</f>
        <v>0</v>
      </c>
      <c r="K143" s="217" t="s">
        <v>189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5598</v>
      </c>
    </row>
    <row r="144" s="2" customFormat="1">
      <c r="A144" s="40"/>
      <c r="B144" s="41"/>
      <c r="C144" s="42"/>
      <c r="D144" s="228" t="s">
        <v>192</v>
      </c>
      <c r="E144" s="42"/>
      <c r="F144" s="229" t="s">
        <v>1265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84</v>
      </c>
    </row>
    <row r="145" s="13" customFormat="1">
      <c r="A145" s="13"/>
      <c r="B145" s="233"/>
      <c r="C145" s="234"/>
      <c r="D145" s="235" t="s">
        <v>194</v>
      </c>
      <c r="E145" s="236" t="s">
        <v>19</v>
      </c>
      <c r="F145" s="237" t="s">
        <v>5599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194</v>
      </c>
      <c r="AU145" s="243" t="s">
        <v>84</v>
      </c>
      <c r="AV145" s="13" t="s">
        <v>82</v>
      </c>
      <c r="AW145" s="13" t="s">
        <v>36</v>
      </c>
      <c r="AX145" s="13" t="s">
        <v>75</v>
      </c>
      <c r="AY145" s="243" t="s">
        <v>183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5600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194</v>
      </c>
      <c r="AU146" s="243" t="s">
        <v>84</v>
      </c>
      <c r="AV146" s="13" t="s">
        <v>82</v>
      </c>
      <c r="AW146" s="13" t="s">
        <v>36</v>
      </c>
      <c r="AX146" s="13" t="s">
        <v>75</v>
      </c>
      <c r="AY146" s="243" t="s">
        <v>183</v>
      </c>
    </row>
    <row r="147" s="14" customFormat="1">
      <c r="A147" s="14"/>
      <c r="B147" s="244"/>
      <c r="C147" s="245"/>
      <c r="D147" s="235" t="s">
        <v>194</v>
      </c>
      <c r="E147" s="246" t="s">
        <v>19</v>
      </c>
      <c r="F147" s="247" t="s">
        <v>5601</v>
      </c>
      <c r="G147" s="245"/>
      <c r="H147" s="248">
        <v>409.19999999999999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194</v>
      </c>
      <c r="AU147" s="254" t="s">
        <v>84</v>
      </c>
      <c r="AV147" s="14" t="s">
        <v>84</v>
      </c>
      <c r="AW147" s="14" t="s">
        <v>36</v>
      </c>
      <c r="AX147" s="14" t="s">
        <v>82</v>
      </c>
      <c r="AY147" s="254" t="s">
        <v>183</v>
      </c>
    </row>
    <row r="148" s="2" customFormat="1" ht="37.8" customHeight="1">
      <c r="A148" s="40"/>
      <c r="B148" s="41"/>
      <c r="C148" s="215" t="s">
        <v>277</v>
      </c>
      <c r="D148" s="215" t="s">
        <v>185</v>
      </c>
      <c r="E148" s="216" t="s">
        <v>1274</v>
      </c>
      <c r="F148" s="217" t="s">
        <v>1275</v>
      </c>
      <c r="G148" s="218" t="s">
        <v>229</v>
      </c>
      <c r="H148" s="219">
        <v>16368</v>
      </c>
      <c r="I148" s="220"/>
      <c r="J148" s="221">
        <f>ROUND(I148*H148,2)</f>
        <v>0</v>
      </c>
      <c r="K148" s="217" t="s">
        <v>189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190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5602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1277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84</v>
      </c>
    </row>
    <row r="150" s="13" customFormat="1">
      <c r="A150" s="13"/>
      <c r="B150" s="233"/>
      <c r="C150" s="234"/>
      <c r="D150" s="235" t="s">
        <v>194</v>
      </c>
      <c r="E150" s="236" t="s">
        <v>19</v>
      </c>
      <c r="F150" s="237" t="s">
        <v>5603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194</v>
      </c>
      <c r="AU150" s="243" t="s">
        <v>84</v>
      </c>
      <c r="AV150" s="13" t="s">
        <v>82</v>
      </c>
      <c r="AW150" s="13" t="s">
        <v>36</v>
      </c>
      <c r="AX150" s="13" t="s">
        <v>75</v>
      </c>
      <c r="AY150" s="243" t="s">
        <v>183</v>
      </c>
    </row>
    <row r="151" s="14" customFormat="1">
      <c r="A151" s="14"/>
      <c r="B151" s="244"/>
      <c r="C151" s="245"/>
      <c r="D151" s="235" t="s">
        <v>194</v>
      </c>
      <c r="E151" s="246" t="s">
        <v>19</v>
      </c>
      <c r="F151" s="247" t="s">
        <v>5604</v>
      </c>
      <c r="G151" s="245"/>
      <c r="H151" s="248">
        <v>16368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194</v>
      </c>
      <c r="AU151" s="254" t="s">
        <v>84</v>
      </c>
      <c r="AV151" s="14" t="s">
        <v>84</v>
      </c>
      <c r="AW151" s="14" t="s">
        <v>36</v>
      </c>
      <c r="AX151" s="14" t="s">
        <v>82</v>
      </c>
      <c r="AY151" s="254" t="s">
        <v>183</v>
      </c>
    </row>
    <row r="152" s="2" customFormat="1" ht="24.15" customHeight="1">
      <c r="A152" s="40"/>
      <c r="B152" s="41"/>
      <c r="C152" s="215" t="s">
        <v>283</v>
      </c>
      <c r="D152" s="215" t="s">
        <v>185</v>
      </c>
      <c r="E152" s="216" t="s">
        <v>1290</v>
      </c>
      <c r="F152" s="217" t="s">
        <v>1291</v>
      </c>
      <c r="G152" s="218" t="s">
        <v>256</v>
      </c>
      <c r="H152" s="219">
        <v>654.70000000000005</v>
      </c>
      <c r="I152" s="220"/>
      <c r="J152" s="221">
        <f>ROUND(I152*H152,2)</f>
        <v>0</v>
      </c>
      <c r="K152" s="217" t="s">
        <v>189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5605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1293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2" customFormat="1" ht="24.15" customHeight="1">
      <c r="A154" s="40"/>
      <c r="B154" s="41"/>
      <c r="C154" s="215" t="s">
        <v>333</v>
      </c>
      <c r="D154" s="215" t="s">
        <v>185</v>
      </c>
      <c r="E154" s="216" t="s">
        <v>342</v>
      </c>
      <c r="F154" s="217" t="s">
        <v>343</v>
      </c>
      <c r="G154" s="218" t="s">
        <v>229</v>
      </c>
      <c r="H154" s="219">
        <v>17.5</v>
      </c>
      <c r="I154" s="220"/>
      <c r="J154" s="221">
        <f>ROUND(I154*H154,2)</f>
        <v>0</v>
      </c>
      <c r="K154" s="217" t="s">
        <v>189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5606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345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14" customFormat="1">
      <c r="A156" s="14"/>
      <c r="B156" s="244"/>
      <c r="C156" s="245"/>
      <c r="D156" s="235" t="s">
        <v>194</v>
      </c>
      <c r="E156" s="246" t="s">
        <v>19</v>
      </c>
      <c r="F156" s="247" t="s">
        <v>5607</v>
      </c>
      <c r="G156" s="245"/>
      <c r="H156" s="248">
        <v>27.899999999999999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194</v>
      </c>
      <c r="AU156" s="254" t="s">
        <v>84</v>
      </c>
      <c r="AV156" s="14" t="s">
        <v>84</v>
      </c>
      <c r="AW156" s="14" t="s">
        <v>36</v>
      </c>
      <c r="AX156" s="14" t="s">
        <v>75</v>
      </c>
      <c r="AY156" s="254" t="s">
        <v>183</v>
      </c>
    </row>
    <row r="157" s="14" customFormat="1">
      <c r="A157" s="14"/>
      <c r="B157" s="244"/>
      <c r="C157" s="245"/>
      <c r="D157" s="235" t="s">
        <v>194</v>
      </c>
      <c r="E157" s="246" t="s">
        <v>19</v>
      </c>
      <c r="F157" s="247" t="s">
        <v>5608</v>
      </c>
      <c r="G157" s="245"/>
      <c r="H157" s="248">
        <v>-8.1999999999999993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194</v>
      </c>
      <c r="AU157" s="254" t="s">
        <v>84</v>
      </c>
      <c r="AV157" s="14" t="s">
        <v>84</v>
      </c>
      <c r="AW157" s="14" t="s">
        <v>36</v>
      </c>
      <c r="AX157" s="14" t="s">
        <v>75</v>
      </c>
      <c r="AY157" s="254" t="s">
        <v>183</v>
      </c>
    </row>
    <row r="158" s="14" customFormat="1">
      <c r="A158" s="14"/>
      <c r="B158" s="244"/>
      <c r="C158" s="245"/>
      <c r="D158" s="235" t="s">
        <v>194</v>
      </c>
      <c r="E158" s="246" t="s">
        <v>19</v>
      </c>
      <c r="F158" s="247" t="s">
        <v>5609</v>
      </c>
      <c r="G158" s="245"/>
      <c r="H158" s="248">
        <v>-1.8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194</v>
      </c>
      <c r="AU158" s="254" t="s">
        <v>84</v>
      </c>
      <c r="AV158" s="14" t="s">
        <v>84</v>
      </c>
      <c r="AW158" s="14" t="s">
        <v>36</v>
      </c>
      <c r="AX158" s="14" t="s">
        <v>75</v>
      </c>
      <c r="AY158" s="254" t="s">
        <v>183</v>
      </c>
    </row>
    <row r="159" s="14" customFormat="1">
      <c r="A159" s="14"/>
      <c r="B159" s="244"/>
      <c r="C159" s="245"/>
      <c r="D159" s="235" t="s">
        <v>194</v>
      </c>
      <c r="E159" s="246" t="s">
        <v>19</v>
      </c>
      <c r="F159" s="247" t="s">
        <v>5610</v>
      </c>
      <c r="G159" s="245"/>
      <c r="H159" s="248">
        <v>-0.40000000000000002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194</v>
      </c>
      <c r="AU159" s="254" t="s">
        <v>84</v>
      </c>
      <c r="AV159" s="14" t="s">
        <v>84</v>
      </c>
      <c r="AW159" s="14" t="s">
        <v>36</v>
      </c>
      <c r="AX159" s="14" t="s">
        <v>75</v>
      </c>
      <c r="AY159" s="254" t="s">
        <v>183</v>
      </c>
    </row>
    <row r="160" s="16" customFormat="1">
      <c r="A160" s="16"/>
      <c r="B160" s="287"/>
      <c r="C160" s="288"/>
      <c r="D160" s="235" t="s">
        <v>194</v>
      </c>
      <c r="E160" s="289" t="s">
        <v>19</v>
      </c>
      <c r="F160" s="290" t="s">
        <v>794</v>
      </c>
      <c r="G160" s="288"/>
      <c r="H160" s="291">
        <v>17.5</v>
      </c>
      <c r="I160" s="292"/>
      <c r="J160" s="288"/>
      <c r="K160" s="288"/>
      <c r="L160" s="293"/>
      <c r="M160" s="294"/>
      <c r="N160" s="295"/>
      <c r="O160" s="295"/>
      <c r="P160" s="295"/>
      <c r="Q160" s="295"/>
      <c r="R160" s="295"/>
      <c r="S160" s="295"/>
      <c r="T160" s="29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7" t="s">
        <v>194</v>
      </c>
      <c r="AU160" s="297" t="s">
        <v>84</v>
      </c>
      <c r="AV160" s="16" t="s">
        <v>114</v>
      </c>
      <c r="AW160" s="16" t="s">
        <v>36</v>
      </c>
      <c r="AX160" s="16" t="s">
        <v>75</v>
      </c>
      <c r="AY160" s="297" t="s">
        <v>183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5611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194</v>
      </c>
      <c r="AU161" s="243" t="s">
        <v>84</v>
      </c>
      <c r="AV161" s="13" t="s">
        <v>82</v>
      </c>
      <c r="AW161" s="13" t="s">
        <v>36</v>
      </c>
      <c r="AX161" s="13" t="s">
        <v>75</v>
      </c>
      <c r="AY161" s="243" t="s">
        <v>183</v>
      </c>
    </row>
    <row r="162" s="15" customFormat="1">
      <c r="A162" s="15"/>
      <c r="B162" s="259"/>
      <c r="C162" s="260"/>
      <c r="D162" s="235" t="s">
        <v>194</v>
      </c>
      <c r="E162" s="261" t="s">
        <v>19</v>
      </c>
      <c r="F162" s="262" t="s">
        <v>320</v>
      </c>
      <c r="G162" s="260"/>
      <c r="H162" s="263">
        <v>17.5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194</v>
      </c>
      <c r="AU162" s="269" t="s">
        <v>84</v>
      </c>
      <c r="AV162" s="15" t="s">
        <v>190</v>
      </c>
      <c r="AW162" s="15" t="s">
        <v>36</v>
      </c>
      <c r="AX162" s="15" t="s">
        <v>82</v>
      </c>
      <c r="AY162" s="269" t="s">
        <v>183</v>
      </c>
    </row>
    <row r="163" s="2" customFormat="1" ht="24.15" customHeight="1">
      <c r="A163" s="40"/>
      <c r="B163" s="41"/>
      <c r="C163" s="215" t="s">
        <v>384</v>
      </c>
      <c r="D163" s="215" t="s">
        <v>185</v>
      </c>
      <c r="E163" s="216" t="s">
        <v>5612</v>
      </c>
      <c r="F163" s="217" t="s">
        <v>5613</v>
      </c>
      <c r="G163" s="218" t="s">
        <v>229</v>
      </c>
      <c r="H163" s="219">
        <v>156.40000000000001</v>
      </c>
      <c r="I163" s="220"/>
      <c r="J163" s="221">
        <f>ROUND(I163*H163,2)</f>
        <v>0</v>
      </c>
      <c r="K163" s="217" t="s">
        <v>189</v>
      </c>
      <c r="L163" s="46"/>
      <c r="M163" s="222" t="s">
        <v>19</v>
      </c>
      <c r="N163" s="223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190</v>
      </c>
      <c r="AT163" s="226" t="s">
        <v>185</v>
      </c>
      <c r="AU163" s="226" t="s">
        <v>84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5614</v>
      </c>
    </row>
    <row r="164" s="2" customFormat="1">
      <c r="A164" s="40"/>
      <c r="B164" s="41"/>
      <c r="C164" s="42"/>
      <c r="D164" s="228" t="s">
        <v>192</v>
      </c>
      <c r="E164" s="42"/>
      <c r="F164" s="229" t="s">
        <v>5615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192</v>
      </c>
      <c r="AU164" s="19" t="s">
        <v>84</v>
      </c>
    </row>
    <row r="165" s="2" customFormat="1" ht="16.5" customHeight="1">
      <c r="A165" s="40"/>
      <c r="B165" s="41"/>
      <c r="C165" s="215" t="s">
        <v>338</v>
      </c>
      <c r="D165" s="215" t="s">
        <v>185</v>
      </c>
      <c r="E165" s="216" t="s">
        <v>5616</v>
      </c>
      <c r="F165" s="217" t="s">
        <v>5617</v>
      </c>
      <c r="G165" s="218" t="s">
        <v>229</v>
      </c>
      <c r="H165" s="219">
        <v>156.40000000000001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46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190</v>
      </c>
      <c r="AT165" s="226" t="s">
        <v>185</v>
      </c>
      <c r="AU165" s="226" t="s">
        <v>84</v>
      </c>
      <c r="AY165" s="19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190</v>
      </c>
      <c r="BM165" s="226" t="s">
        <v>5618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5619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194</v>
      </c>
      <c r="AU166" s="243" t="s">
        <v>84</v>
      </c>
      <c r="AV166" s="13" t="s">
        <v>82</v>
      </c>
      <c r="AW166" s="13" t="s">
        <v>36</v>
      </c>
      <c r="AX166" s="13" t="s">
        <v>75</v>
      </c>
      <c r="AY166" s="243" t="s">
        <v>183</v>
      </c>
    </row>
    <row r="167" s="14" customFormat="1">
      <c r="A167" s="14"/>
      <c r="B167" s="244"/>
      <c r="C167" s="245"/>
      <c r="D167" s="235" t="s">
        <v>194</v>
      </c>
      <c r="E167" s="246" t="s">
        <v>19</v>
      </c>
      <c r="F167" s="247" t="s">
        <v>5620</v>
      </c>
      <c r="G167" s="245"/>
      <c r="H167" s="248">
        <v>156.40000000000001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194</v>
      </c>
      <c r="AU167" s="254" t="s">
        <v>84</v>
      </c>
      <c r="AV167" s="14" t="s">
        <v>84</v>
      </c>
      <c r="AW167" s="14" t="s">
        <v>36</v>
      </c>
      <c r="AX167" s="14" t="s">
        <v>82</v>
      </c>
      <c r="AY167" s="254" t="s">
        <v>183</v>
      </c>
    </row>
    <row r="168" s="2" customFormat="1" ht="37.8" customHeight="1">
      <c r="A168" s="40"/>
      <c r="B168" s="41"/>
      <c r="C168" s="215" t="s">
        <v>7</v>
      </c>
      <c r="D168" s="215" t="s">
        <v>185</v>
      </c>
      <c r="E168" s="216" t="s">
        <v>5621</v>
      </c>
      <c r="F168" s="217" t="s">
        <v>5622</v>
      </c>
      <c r="G168" s="218" t="s">
        <v>229</v>
      </c>
      <c r="H168" s="219">
        <v>181</v>
      </c>
      <c r="I168" s="220"/>
      <c r="J168" s="221">
        <f>ROUND(I168*H168,2)</f>
        <v>0</v>
      </c>
      <c r="K168" s="217" t="s">
        <v>189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5623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5624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84</v>
      </c>
    </row>
    <row r="170" s="2" customFormat="1" ht="16.5" customHeight="1">
      <c r="A170" s="40"/>
      <c r="B170" s="41"/>
      <c r="C170" s="270" t="s">
        <v>344</v>
      </c>
      <c r="D170" s="270" t="s">
        <v>348</v>
      </c>
      <c r="E170" s="271" t="s">
        <v>5625</v>
      </c>
      <c r="F170" s="272" t="s">
        <v>5626</v>
      </c>
      <c r="G170" s="273" t="s">
        <v>256</v>
      </c>
      <c r="H170" s="274">
        <v>342.39999999999998</v>
      </c>
      <c r="I170" s="275"/>
      <c r="J170" s="276">
        <f>ROUND(I170*H170,2)</f>
        <v>0</v>
      </c>
      <c r="K170" s="272" t="s">
        <v>189</v>
      </c>
      <c r="L170" s="277"/>
      <c r="M170" s="278" t="s">
        <v>19</v>
      </c>
      <c r="N170" s="279" t="s">
        <v>46</v>
      </c>
      <c r="O170" s="86"/>
      <c r="P170" s="224">
        <f>O170*H170</f>
        <v>0</v>
      </c>
      <c r="Q170" s="224">
        <v>1</v>
      </c>
      <c r="R170" s="224">
        <f>Q170*H170</f>
        <v>342.39999999999998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226</v>
      </c>
      <c r="AT170" s="226" t="s">
        <v>348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5627</v>
      </c>
    </row>
    <row r="171" s="2" customFormat="1" ht="16.5" customHeight="1">
      <c r="A171" s="40"/>
      <c r="B171" s="41"/>
      <c r="C171" s="215" t="s">
        <v>401</v>
      </c>
      <c r="D171" s="215" t="s">
        <v>185</v>
      </c>
      <c r="E171" s="216" t="s">
        <v>5628</v>
      </c>
      <c r="F171" s="217" t="s">
        <v>5629</v>
      </c>
      <c r="G171" s="218" t="s">
        <v>229</v>
      </c>
      <c r="H171" s="219">
        <v>46.100000000000001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46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190</v>
      </c>
      <c r="AT171" s="226" t="s">
        <v>185</v>
      </c>
      <c r="AU171" s="226" t="s">
        <v>84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190</v>
      </c>
      <c r="BM171" s="226" t="s">
        <v>5630</v>
      </c>
    </row>
    <row r="172" s="2" customFormat="1" ht="16.5" customHeight="1">
      <c r="A172" s="40"/>
      <c r="B172" s="41"/>
      <c r="C172" s="215" t="s">
        <v>351</v>
      </c>
      <c r="D172" s="215" t="s">
        <v>185</v>
      </c>
      <c r="E172" s="216" t="s">
        <v>5631</v>
      </c>
      <c r="F172" s="217" t="s">
        <v>5632</v>
      </c>
      <c r="G172" s="218" t="s">
        <v>229</v>
      </c>
      <c r="H172" s="219">
        <v>92.200000000000003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5633</v>
      </c>
    </row>
    <row r="173" s="2" customFormat="1" ht="24.15" customHeight="1">
      <c r="A173" s="40"/>
      <c r="B173" s="41"/>
      <c r="C173" s="215" t="s">
        <v>409</v>
      </c>
      <c r="D173" s="215" t="s">
        <v>185</v>
      </c>
      <c r="E173" s="216" t="s">
        <v>5634</v>
      </c>
      <c r="F173" s="217" t="s">
        <v>5635</v>
      </c>
      <c r="G173" s="218" t="s">
        <v>304</v>
      </c>
      <c r="H173" s="219">
        <v>230.40000000000001</v>
      </c>
      <c r="I173" s="220"/>
      <c r="J173" s="221">
        <f>ROUND(I173*H173,2)</f>
        <v>0</v>
      </c>
      <c r="K173" s="217" t="s">
        <v>189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190</v>
      </c>
      <c r="AT173" s="226" t="s">
        <v>185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190</v>
      </c>
      <c r="BM173" s="226" t="s">
        <v>5636</v>
      </c>
    </row>
    <row r="174" s="2" customFormat="1">
      <c r="A174" s="40"/>
      <c r="B174" s="41"/>
      <c r="C174" s="42"/>
      <c r="D174" s="228" t="s">
        <v>192</v>
      </c>
      <c r="E174" s="42"/>
      <c r="F174" s="229" t="s">
        <v>5637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192</v>
      </c>
      <c r="AU174" s="19" t="s">
        <v>84</v>
      </c>
    </row>
    <row r="175" s="14" customFormat="1">
      <c r="A175" s="14"/>
      <c r="B175" s="244"/>
      <c r="C175" s="245"/>
      <c r="D175" s="235" t="s">
        <v>194</v>
      </c>
      <c r="E175" s="246" t="s">
        <v>19</v>
      </c>
      <c r="F175" s="247" t="s">
        <v>5638</v>
      </c>
      <c r="G175" s="245"/>
      <c r="H175" s="248">
        <v>230.40000000000001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194</v>
      </c>
      <c r="AU175" s="254" t="s">
        <v>84</v>
      </c>
      <c r="AV175" s="14" t="s">
        <v>84</v>
      </c>
      <c r="AW175" s="14" t="s">
        <v>36</v>
      </c>
      <c r="AX175" s="14" t="s">
        <v>82</v>
      </c>
      <c r="AY175" s="254" t="s">
        <v>183</v>
      </c>
    </row>
    <row r="176" s="2" customFormat="1" ht="16.5" customHeight="1">
      <c r="A176" s="40"/>
      <c r="B176" s="41"/>
      <c r="C176" s="215" t="s">
        <v>355</v>
      </c>
      <c r="D176" s="215" t="s">
        <v>185</v>
      </c>
      <c r="E176" s="216" t="s">
        <v>5639</v>
      </c>
      <c r="F176" s="217" t="s">
        <v>5640</v>
      </c>
      <c r="G176" s="218" t="s">
        <v>304</v>
      </c>
      <c r="H176" s="219">
        <v>230.40000000000001</v>
      </c>
      <c r="I176" s="220"/>
      <c r="J176" s="221">
        <f>ROUND(I176*H176,2)</f>
        <v>0</v>
      </c>
      <c r="K176" s="217" t="s">
        <v>189</v>
      </c>
      <c r="L176" s="46"/>
      <c r="M176" s="222" t="s">
        <v>19</v>
      </c>
      <c r="N176" s="223" t="s">
        <v>46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190</v>
      </c>
      <c r="AT176" s="226" t="s">
        <v>185</v>
      </c>
      <c r="AU176" s="226" t="s">
        <v>84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190</v>
      </c>
      <c r="BM176" s="226" t="s">
        <v>5641</v>
      </c>
    </row>
    <row r="177" s="2" customFormat="1">
      <c r="A177" s="40"/>
      <c r="B177" s="41"/>
      <c r="C177" s="42"/>
      <c r="D177" s="228" t="s">
        <v>192</v>
      </c>
      <c r="E177" s="42"/>
      <c r="F177" s="229" t="s">
        <v>5642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192</v>
      </c>
      <c r="AU177" s="19" t="s">
        <v>84</v>
      </c>
    </row>
    <row r="178" s="14" customFormat="1">
      <c r="A178" s="14"/>
      <c r="B178" s="244"/>
      <c r="C178" s="245"/>
      <c r="D178" s="235" t="s">
        <v>194</v>
      </c>
      <c r="E178" s="246" t="s">
        <v>19</v>
      </c>
      <c r="F178" s="247" t="s">
        <v>5638</v>
      </c>
      <c r="G178" s="245"/>
      <c r="H178" s="248">
        <v>230.40000000000001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194</v>
      </c>
      <c r="AU178" s="254" t="s">
        <v>84</v>
      </c>
      <c r="AV178" s="14" t="s">
        <v>84</v>
      </c>
      <c r="AW178" s="14" t="s">
        <v>36</v>
      </c>
      <c r="AX178" s="14" t="s">
        <v>82</v>
      </c>
      <c r="AY178" s="254" t="s">
        <v>183</v>
      </c>
    </row>
    <row r="179" s="2" customFormat="1" ht="16.5" customHeight="1">
      <c r="A179" s="40"/>
      <c r="B179" s="41"/>
      <c r="C179" s="270" t="s">
        <v>419</v>
      </c>
      <c r="D179" s="270" t="s">
        <v>348</v>
      </c>
      <c r="E179" s="271" t="s">
        <v>5643</v>
      </c>
      <c r="F179" s="272" t="s">
        <v>5644</v>
      </c>
      <c r="G179" s="273" t="s">
        <v>375</v>
      </c>
      <c r="H179" s="274">
        <v>5.7999999999999998</v>
      </c>
      <c r="I179" s="275"/>
      <c r="J179" s="276">
        <f>ROUND(I179*H179,2)</f>
        <v>0</v>
      </c>
      <c r="K179" s="272" t="s">
        <v>189</v>
      </c>
      <c r="L179" s="277"/>
      <c r="M179" s="278" t="s">
        <v>19</v>
      </c>
      <c r="N179" s="279" t="s">
        <v>46</v>
      </c>
      <c r="O179" s="86"/>
      <c r="P179" s="224">
        <f>O179*H179</f>
        <v>0</v>
      </c>
      <c r="Q179" s="224">
        <v>0.001</v>
      </c>
      <c r="R179" s="224">
        <f>Q179*H179</f>
        <v>0.0057999999999999996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226</v>
      </c>
      <c r="AT179" s="226" t="s">
        <v>348</v>
      </c>
      <c r="AU179" s="226" t="s">
        <v>84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190</v>
      </c>
      <c r="BM179" s="226" t="s">
        <v>5645</v>
      </c>
    </row>
    <row r="180" s="2" customFormat="1" ht="16.5" customHeight="1">
      <c r="A180" s="40"/>
      <c r="B180" s="41"/>
      <c r="C180" s="215" t="s">
        <v>361</v>
      </c>
      <c r="D180" s="215" t="s">
        <v>185</v>
      </c>
      <c r="E180" s="216" t="s">
        <v>5646</v>
      </c>
      <c r="F180" s="217" t="s">
        <v>5647</v>
      </c>
      <c r="G180" s="218" t="s">
        <v>5061</v>
      </c>
      <c r="H180" s="219">
        <v>2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46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190</v>
      </c>
      <c r="AT180" s="226" t="s">
        <v>185</v>
      </c>
      <c r="AU180" s="226" t="s">
        <v>84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190</v>
      </c>
      <c r="BM180" s="226" t="s">
        <v>5648</v>
      </c>
    </row>
    <row r="181" s="14" customFormat="1">
      <c r="A181" s="14"/>
      <c r="B181" s="244"/>
      <c r="C181" s="245"/>
      <c r="D181" s="235" t="s">
        <v>194</v>
      </c>
      <c r="E181" s="246" t="s">
        <v>19</v>
      </c>
      <c r="F181" s="247" t="s">
        <v>5649</v>
      </c>
      <c r="G181" s="245"/>
      <c r="H181" s="248">
        <v>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194</v>
      </c>
      <c r="AU181" s="254" t="s">
        <v>84</v>
      </c>
      <c r="AV181" s="14" t="s">
        <v>84</v>
      </c>
      <c r="AW181" s="14" t="s">
        <v>36</v>
      </c>
      <c r="AX181" s="14" t="s">
        <v>82</v>
      </c>
      <c r="AY181" s="254" t="s">
        <v>183</v>
      </c>
    </row>
    <row r="182" s="12" customFormat="1" ht="22.8" customHeight="1">
      <c r="A182" s="12"/>
      <c r="B182" s="199"/>
      <c r="C182" s="200"/>
      <c r="D182" s="201" t="s">
        <v>74</v>
      </c>
      <c r="E182" s="213" t="s">
        <v>114</v>
      </c>
      <c r="F182" s="213" t="s">
        <v>745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SUM(P183:P185)</f>
        <v>0</v>
      </c>
      <c r="Q182" s="207"/>
      <c r="R182" s="208">
        <f>SUM(R183:R185)</f>
        <v>0</v>
      </c>
      <c r="S182" s="207"/>
      <c r="T182" s="209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82</v>
      </c>
      <c r="AT182" s="211" t="s">
        <v>74</v>
      </c>
      <c r="AU182" s="211" t="s">
        <v>82</v>
      </c>
      <c r="AY182" s="210" t="s">
        <v>183</v>
      </c>
      <c r="BK182" s="212">
        <f>SUM(BK183:BK185)</f>
        <v>0</v>
      </c>
    </row>
    <row r="183" s="2" customFormat="1" ht="16.5" customHeight="1">
      <c r="A183" s="40"/>
      <c r="B183" s="41"/>
      <c r="C183" s="215" t="s">
        <v>430</v>
      </c>
      <c r="D183" s="215" t="s">
        <v>185</v>
      </c>
      <c r="E183" s="216" t="s">
        <v>5650</v>
      </c>
      <c r="F183" s="217" t="s">
        <v>5651</v>
      </c>
      <c r="G183" s="218" t="s">
        <v>438</v>
      </c>
      <c r="H183" s="219">
        <v>235</v>
      </c>
      <c r="I183" s="220"/>
      <c r="J183" s="221">
        <f>ROUND(I183*H183,2)</f>
        <v>0</v>
      </c>
      <c r="K183" s="217" t="s">
        <v>189</v>
      </c>
      <c r="L183" s="46"/>
      <c r="M183" s="222" t="s">
        <v>19</v>
      </c>
      <c r="N183" s="223" t="s">
        <v>46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190</v>
      </c>
      <c r="AT183" s="226" t="s">
        <v>185</v>
      </c>
      <c r="AU183" s="226" t="s">
        <v>84</v>
      </c>
      <c r="AY183" s="19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190</v>
      </c>
      <c r="BM183" s="226" t="s">
        <v>5652</v>
      </c>
    </row>
    <row r="184" s="2" customFormat="1">
      <c r="A184" s="40"/>
      <c r="B184" s="41"/>
      <c r="C184" s="42"/>
      <c r="D184" s="228" t="s">
        <v>192</v>
      </c>
      <c r="E184" s="42"/>
      <c r="F184" s="229" t="s">
        <v>5653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84</v>
      </c>
    </row>
    <row r="185" s="14" customFormat="1">
      <c r="A185" s="14"/>
      <c r="B185" s="244"/>
      <c r="C185" s="245"/>
      <c r="D185" s="235" t="s">
        <v>194</v>
      </c>
      <c r="E185" s="246" t="s">
        <v>19</v>
      </c>
      <c r="F185" s="247" t="s">
        <v>5654</v>
      </c>
      <c r="G185" s="245"/>
      <c r="H185" s="248">
        <v>235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194</v>
      </c>
      <c r="AU185" s="254" t="s">
        <v>84</v>
      </c>
      <c r="AV185" s="14" t="s">
        <v>84</v>
      </c>
      <c r="AW185" s="14" t="s">
        <v>36</v>
      </c>
      <c r="AX185" s="14" t="s">
        <v>82</v>
      </c>
      <c r="AY185" s="254" t="s">
        <v>183</v>
      </c>
    </row>
    <row r="186" s="12" customFormat="1" ht="22.8" customHeight="1">
      <c r="A186" s="12"/>
      <c r="B186" s="199"/>
      <c r="C186" s="200"/>
      <c r="D186" s="201" t="s">
        <v>74</v>
      </c>
      <c r="E186" s="213" t="s">
        <v>190</v>
      </c>
      <c r="F186" s="213" t="s">
        <v>442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SUM(P187:P203)</f>
        <v>0</v>
      </c>
      <c r="Q186" s="207"/>
      <c r="R186" s="208">
        <f>SUM(R187:R203)</f>
        <v>66.76721520000001</v>
      </c>
      <c r="S186" s="207"/>
      <c r="T186" s="209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82</v>
      </c>
      <c r="AT186" s="211" t="s">
        <v>74</v>
      </c>
      <c r="AU186" s="211" t="s">
        <v>82</v>
      </c>
      <c r="AY186" s="210" t="s">
        <v>183</v>
      </c>
      <c r="BK186" s="212">
        <f>SUM(BK187:BK203)</f>
        <v>0</v>
      </c>
    </row>
    <row r="187" s="2" customFormat="1" ht="16.5" customHeight="1">
      <c r="A187" s="40"/>
      <c r="B187" s="41"/>
      <c r="C187" s="215" t="s">
        <v>365</v>
      </c>
      <c r="D187" s="215" t="s">
        <v>185</v>
      </c>
      <c r="E187" s="216" t="s">
        <v>5655</v>
      </c>
      <c r="F187" s="217" t="s">
        <v>5656</v>
      </c>
      <c r="G187" s="218" t="s">
        <v>229</v>
      </c>
      <c r="H187" s="219">
        <v>32.399999999999999</v>
      </c>
      <c r="I187" s="220"/>
      <c r="J187" s="221">
        <f>ROUND(I187*H187,2)</f>
        <v>0</v>
      </c>
      <c r="K187" s="217" t="s">
        <v>189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1.8907700000000001</v>
      </c>
      <c r="R187" s="224">
        <f>Q187*H187</f>
        <v>61.260947999999999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190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5657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5658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2" customFormat="1" ht="21.75" customHeight="1">
      <c r="A189" s="40"/>
      <c r="B189" s="41"/>
      <c r="C189" s="215" t="s">
        <v>443</v>
      </c>
      <c r="D189" s="215" t="s">
        <v>185</v>
      </c>
      <c r="E189" s="216" t="s">
        <v>3734</v>
      </c>
      <c r="F189" s="217" t="s">
        <v>3735</v>
      </c>
      <c r="G189" s="218" t="s">
        <v>229</v>
      </c>
      <c r="H189" s="219">
        <v>1.8</v>
      </c>
      <c r="I189" s="220"/>
      <c r="J189" s="221">
        <f>ROUND(I189*H189,2)</f>
        <v>0</v>
      </c>
      <c r="K189" s="217" t="s">
        <v>189</v>
      </c>
      <c r="L189" s="46"/>
      <c r="M189" s="222" t="s">
        <v>19</v>
      </c>
      <c r="N189" s="223" t="s">
        <v>46</v>
      </c>
      <c r="O189" s="86"/>
      <c r="P189" s="224">
        <f>O189*H189</f>
        <v>0</v>
      </c>
      <c r="Q189" s="224">
        <v>1.8907700000000001</v>
      </c>
      <c r="R189" s="224">
        <f>Q189*H189</f>
        <v>3.4033860000000002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190</v>
      </c>
      <c r="AT189" s="226" t="s">
        <v>185</v>
      </c>
      <c r="AU189" s="226" t="s">
        <v>84</v>
      </c>
      <c r="AY189" s="19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190</v>
      </c>
      <c r="BM189" s="226" t="s">
        <v>5659</v>
      </c>
    </row>
    <row r="190" s="2" customFormat="1">
      <c r="A190" s="40"/>
      <c r="B190" s="41"/>
      <c r="C190" s="42"/>
      <c r="D190" s="228" t="s">
        <v>192</v>
      </c>
      <c r="E190" s="42"/>
      <c r="F190" s="229" t="s">
        <v>3737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192</v>
      </c>
      <c r="AU190" s="19" t="s">
        <v>84</v>
      </c>
    </row>
    <row r="191" s="13" customFormat="1">
      <c r="A191" s="13"/>
      <c r="B191" s="233"/>
      <c r="C191" s="234"/>
      <c r="D191" s="235" t="s">
        <v>194</v>
      </c>
      <c r="E191" s="236" t="s">
        <v>19</v>
      </c>
      <c r="F191" s="237" t="s">
        <v>5660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194</v>
      </c>
      <c r="AU191" s="243" t="s">
        <v>84</v>
      </c>
      <c r="AV191" s="13" t="s">
        <v>82</v>
      </c>
      <c r="AW191" s="13" t="s">
        <v>36</v>
      </c>
      <c r="AX191" s="13" t="s">
        <v>75</v>
      </c>
      <c r="AY191" s="243" t="s">
        <v>183</v>
      </c>
    </row>
    <row r="192" s="14" customFormat="1">
      <c r="A192" s="14"/>
      <c r="B192" s="244"/>
      <c r="C192" s="245"/>
      <c r="D192" s="235" t="s">
        <v>194</v>
      </c>
      <c r="E192" s="246" t="s">
        <v>19</v>
      </c>
      <c r="F192" s="247" t="s">
        <v>5661</v>
      </c>
      <c r="G192" s="245"/>
      <c r="H192" s="248">
        <v>1.8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194</v>
      </c>
      <c r="AU192" s="254" t="s">
        <v>84</v>
      </c>
      <c r="AV192" s="14" t="s">
        <v>84</v>
      </c>
      <c r="AW192" s="14" t="s">
        <v>36</v>
      </c>
      <c r="AX192" s="14" t="s">
        <v>82</v>
      </c>
      <c r="AY192" s="254" t="s">
        <v>183</v>
      </c>
    </row>
    <row r="193" s="2" customFormat="1" ht="24.15" customHeight="1">
      <c r="A193" s="40"/>
      <c r="B193" s="41"/>
      <c r="C193" s="215" t="s">
        <v>370</v>
      </c>
      <c r="D193" s="215" t="s">
        <v>185</v>
      </c>
      <c r="E193" s="216" t="s">
        <v>5662</v>
      </c>
      <c r="F193" s="217" t="s">
        <v>5663</v>
      </c>
      <c r="G193" s="218" t="s">
        <v>229</v>
      </c>
      <c r="H193" s="219">
        <v>0.40000000000000002</v>
      </c>
      <c r="I193" s="220"/>
      <c r="J193" s="221">
        <f>ROUND(I193*H193,2)</f>
        <v>0</v>
      </c>
      <c r="K193" s="217" t="s">
        <v>189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2.3010199999999998</v>
      </c>
      <c r="R193" s="224">
        <f>Q193*H193</f>
        <v>0.920408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190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190</v>
      </c>
      <c r="BM193" s="226" t="s">
        <v>5664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5665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5660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194</v>
      </c>
      <c r="AU195" s="243" t="s">
        <v>84</v>
      </c>
      <c r="AV195" s="13" t="s">
        <v>82</v>
      </c>
      <c r="AW195" s="13" t="s">
        <v>36</v>
      </c>
      <c r="AX195" s="13" t="s">
        <v>75</v>
      </c>
      <c r="AY195" s="243" t="s">
        <v>183</v>
      </c>
    </row>
    <row r="196" s="14" customFormat="1">
      <c r="A196" s="14"/>
      <c r="B196" s="244"/>
      <c r="C196" s="245"/>
      <c r="D196" s="235" t="s">
        <v>194</v>
      </c>
      <c r="E196" s="246" t="s">
        <v>19</v>
      </c>
      <c r="F196" s="247" t="s">
        <v>5666</v>
      </c>
      <c r="G196" s="245"/>
      <c r="H196" s="248">
        <v>0.40000000000000002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194</v>
      </c>
      <c r="AU196" s="254" t="s">
        <v>84</v>
      </c>
      <c r="AV196" s="14" t="s">
        <v>84</v>
      </c>
      <c r="AW196" s="14" t="s">
        <v>36</v>
      </c>
      <c r="AX196" s="14" t="s">
        <v>82</v>
      </c>
      <c r="AY196" s="254" t="s">
        <v>183</v>
      </c>
    </row>
    <row r="197" s="2" customFormat="1" ht="24.15" customHeight="1">
      <c r="A197" s="40"/>
      <c r="B197" s="41"/>
      <c r="C197" s="215" t="s">
        <v>456</v>
      </c>
      <c r="D197" s="215" t="s">
        <v>185</v>
      </c>
      <c r="E197" s="216" t="s">
        <v>5667</v>
      </c>
      <c r="F197" s="217" t="s">
        <v>5668</v>
      </c>
      <c r="G197" s="218" t="s">
        <v>229</v>
      </c>
      <c r="H197" s="219">
        <v>0.5</v>
      </c>
      <c r="I197" s="220"/>
      <c r="J197" s="221">
        <f>ROUND(I197*H197,2)</f>
        <v>0</v>
      </c>
      <c r="K197" s="217" t="s">
        <v>189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2.3010199999999998</v>
      </c>
      <c r="R197" s="224">
        <f>Q197*H197</f>
        <v>1.1505099999999999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190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5669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5670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13" customFormat="1">
      <c r="A199" s="13"/>
      <c r="B199" s="233"/>
      <c r="C199" s="234"/>
      <c r="D199" s="235" t="s">
        <v>194</v>
      </c>
      <c r="E199" s="236" t="s">
        <v>19</v>
      </c>
      <c r="F199" s="237" t="s">
        <v>5671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194</v>
      </c>
      <c r="AU199" s="243" t="s">
        <v>84</v>
      </c>
      <c r="AV199" s="13" t="s">
        <v>82</v>
      </c>
      <c r="AW199" s="13" t="s">
        <v>36</v>
      </c>
      <c r="AX199" s="13" t="s">
        <v>75</v>
      </c>
      <c r="AY199" s="243" t="s">
        <v>183</v>
      </c>
    </row>
    <row r="200" s="14" customFormat="1">
      <c r="A200" s="14"/>
      <c r="B200" s="244"/>
      <c r="C200" s="245"/>
      <c r="D200" s="235" t="s">
        <v>194</v>
      </c>
      <c r="E200" s="246" t="s">
        <v>19</v>
      </c>
      <c r="F200" s="247" t="s">
        <v>5672</v>
      </c>
      <c r="G200" s="245"/>
      <c r="H200" s="248">
        <v>0.5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194</v>
      </c>
      <c r="AU200" s="254" t="s">
        <v>84</v>
      </c>
      <c r="AV200" s="14" t="s">
        <v>84</v>
      </c>
      <c r="AW200" s="14" t="s">
        <v>36</v>
      </c>
      <c r="AX200" s="14" t="s">
        <v>82</v>
      </c>
      <c r="AY200" s="254" t="s">
        <v>183</v>
      </c>
    </row>
    <row r="201" s="2" customFormat="1" ht="16.5" customHeight="1">
      <c r="A201" s="40"/>
      <c r="B201" s="41"/>
      <c r="C201" s="215" t="s">
        <v>376</v>
      </c>
      <c r="D201" s="215" t="s">
        <v>185</v>
      </c>
      <c r="E201" s="216" t="s">
        <v>5673</v>
      </c>
      <c r="F201" s="217" t="s">
        <v>5674</v>
      </c>
      <c r="G201" s="218" t="s">
        <v>304</v>
      </c>
      <c r="H201" s="219">
        <v>5</v>
      </c>
      <c r="I201" s="220"/>
      <c r="J201" s="221">
        <f>ROUND(I201*H201,2)</f>
        <v>0</v>
      </c>
      <c r="K201" s="217" t="s">
        <v>189</v>
      </c>
      <c r="L201" s="46"/>
      <c r="M201" s="222" t="s">
        <v>19</v>
      </c>
      <c r="N201" s="223" t="s">
        <v>46</v>
      </c>
      <c r="O201" s="86"/>
      <c r="P201" s="224">
        <f>O201*H201</f>
        <v>0</v>
      </c>
      <c r="Q201" s="224">
        <v>0.0063926399999999998</v>
      </c>
      <c r="R201" s="224">
        <f>Q201*H201</f>
        <v>0.031963199999999997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190</v>
      </c>
      <c r="AT201" s="226" t="s">
        <v>185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5675</v>
      </c>
    </row>
    <row r="202" s="2" customFormat="1">
      <c r="A202" s="40"/>
      <c r="B202" s="41"/>
      <c r="C202" s="42"/>
      <c r="D202" s="228" t="s">
        <v>192</v>
      </c>
      <c r="E202" s="42"/>
      <c r="F202" s="229" t="s">
        <v>5676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192</v>
      </c>
      <c r="AU202" s="19" t="s">
        <v>84</v>
      </c>
    </row>
    <row r="203" s="14" customFormat="1">
      <c r="A203" s="14"/>
      <c r="B203" s="244"/>
      <c r="C203" s="245"/>
      <c r="D203" s="235" t="s">
        <v>194</v>
      </c>
      <c r="E203" s="246" t="s">
        <v>19</v>
      </c>
      <c r="F203" s="247" t="s">
        <v>5677</v>
      </c>
      <c r="G203" s="245"/>
      <c r="H203" s="248">
        <v>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194</v>
      </c>
      <c r="AU203" s="254" t="s">
        <v>84</v>
      </c>
      <c r="AV203" s="14" t="s">
        <v>84</v>
      </c>
      <c r="AW203" s="14" t="s">
        <v>36</v>
      </c>
      <c r="AX203" s="14" t="s">
        <v>82</v>
      </c>
      <c r="AY203" s="254" t="s">
        <v>183</v>
      </c>
    </row>
    <row r="204" s="12" customFormat="1" ht="22.8" customHeight="1">
      <c r="A204" s="12"/>
      <c r="B204" s="199"/>
      <c r="C204" s="200"/>
      <c r="D204" s="201" t="s">
        <v>74</v>
      </c>
      <c r="E204" s="213" t="s">
        <v>208</v>
      </c>
      <c r="F204" s="213" t="s">
        <v>461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SUM(P205:P212)</f>
        <v>0</v>
      </c>
      <c r="Q204" s="207"/>
      <c r="R204" s="208">
        <f>SUM(R205:R212)</f>
        <v>222.18000000000001</v>
      </c>
      <c r="S204" s="207"/>
      <c r="T204" s="209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82</v>
      </c>
      <c r="AT204" s="211" t="s">
        <v>74</v>
      </c>
      <c r="AU204" s="211" t="s">
        <v>82</v>
      </c>
      <c r="AY204" s="210" t="s">
        <v>183</v>
      </c>
      <c r="BK204" s="212">
        <f>SUM(BK205:BK212)</f>
        <v>0</v>
      </c>
    </row>
    <row r="205" s="2" customFormat="1" ht="21.75" customHeight="1">
      <c r="A205" s="40"/>
      <c r="B205" s="41"/>
      <c r="C205" s="215" t="s">
        <v>468</v>
      </c>
      <c r="D205" s="215" t="s">
        <v>185</v>
      </c>
      <c r="E205" s="216" t="s">
        <v>5678</v>
      </c>
      <c r="F205" s="217" t="s">
        <v>5679</v>
      </c>
      <c r="G205" s="218" t="s">
        <v>304</v>
      </c>
      <c r="H205" s="219">
        <v>193.19999999999999</v>
      </c>
      <c r="I205" s="220"/>
      <c r="J205" s="221">
        <f>ROUND(I205*H205,2)</f>
        <v>0</v>
      </c>
      <c r="K205" s="217" t="s">
        <v>189</v>
      </c>
      <c r="L205" s="46"/>
      <c r="M205" s="222" t="s">
        <v>19</v>
      </c>
      <c r="N205" s="223" t="s">
        <v>46</v>
      </c>
      <c r="O205" s="86"/>
      <c r="P205" s="224">
        <f>O205*H205</f>
        <v>0</v>
      </c>
      <c r="Q205" s="224">
        <v>0.23000000000000001</v>
      </c>
      <c r="R205" s="224">
        <f>Q205*H205</f>
        <v>44.436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190</v>
      </c>
      <c r="AT205" s="226" t="s">
        <v>185</v>
      </c>
      <c r="AU205" s="226" t="s">
        <v>84</v>
      </c>
      <c r="AY205" s="19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190</v>
      </c>
      <c r="BM205" s="226" t="s">
        <v>5680</v>
      </c>
    </row>
    <row r="206" s="2" customFormat="1">
      <c r="A206" s="40"/>
      <c r="B206" s="41"/>
      <c r="C206" s="42"/>
      <c r="D206" s="228" t="s">
        <v>192</v>
      </c>
      <c r="E206" s="42"/>
      <c r="F206" s="229" t="s">
        <v>5681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192</v>
      </c>
      <c r="AU206" s="19" t="s">
        <v>84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5682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194</v>
      </c>
      <c r="AU207" s="243" t="s">
        <v>84</v>
      </c>
      <c r="AV207" s="13" t="s">
        <v>82</v>
      </c>
      <c r="AW207" s="13" t="s">
        <v>36</v>
      </c>
      <c r="AX207" s="13" t="s">
        <v>75</v>
      </c>
      <c r="AY207" s="243" t="s">
        <v>183</v>
      </c>
    </row>
    <row r="208" s="14" customFormat="1">
      <c r="A208" s="14"/>
      <c r="B208" s="244"/>
      <c r="C208" s="245"/>
      <c r="D208" s="235" t="s">
        <v>194</v>
      </c>
      <c r="E208" s="246" t="s">
        <v>19</v>
      </c>
      <c r="F208" s="247" t="s">
        <v>5683</v>
      </c>
      <c r="G208" s="245"/>
      <c r="H208" s="248">
        <v>193.19999999999999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194</v>
      </c>
      <c r="AU208" s="254" t="s">
        <v>84</v>
      </c>
      <c r="AV208" s="14" t="s">
        <v>84</v>
      </c>
      <c r="AW208" s="14" t="s">
        <v>36</v>
      </c>
      <c r="AX208" s="14" t="s">
        <v>82</v>
      </c>
      <c r="AY208" s="254" t="s">
        <v>183</v>
      </c>
    </row>
    <row r="209" s="2" customFormat="1" ht="21.75" customHeight="1">
      <c r="A209" s="40"/>
      <c r="B209" s="41"/>
      <c r="C209" s="215" t="s">
        <v>381</v>
      </c>
      <c r="D209" s="215" t="s">
        <v>185</v>
      </c>
      <c r="E209" s="216" t="s">
        <v>469</v>
      </c>
      <c r="F209" s="217" t="s">
        <v>470</v>
      </c>
      <c r="G209" s="218" t="s">
        <v>304</v>
      </c>
      <c r="H209" s="219">
        <v>386.39999999999998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0.46000000000000002</v>
      </c>
      <c r="R209" s="224">
        <f>Q209*H209</f>
        <v>177.744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5684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472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13" customFormat="1">
      <c r="A211" s="13"/>
      <c r="B211" s="233"/>
      <c r="C211" s="234"/>
      <c r="D211" s="235" t="s">
        <v>194</v>
      </c>
      <c r="E211" s="236" t="s">
        <v>19</v>
      </c>
      <c r="F211" s="237" t="s">
        <v>5685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194</v>
      </c>
      <c r="AU211" s="243" t="s">
        <v>84</v>
      </c>
      <c r="AV211" s="13" t="s">
        <v>82</v>
      </c>
      <c r="AW211" s="13" t="s">
        <v>36</v>
      </c>
      <c r="AX211" s="13" t="s">
        <v>75</v>
      </c>
      <c r="AY211" s="243" t="s">
        <v>183</v>
      </c>
    </row>
    <row r="212" s="14" customFormat="1">
      <c r="A212" s="14"/>
      <c r="B212" s="244"/>
      <c r="C212" s="245"/>
      <c r="D212" s="235" t="s">
        <v>194</v>
      </c>
      <c r="E212" s="246" t="s">
        <v>19</v>
      </c>
      <c r="F212" s="247" t="s">
        <v>5686</v>
      </c>
      <c r="G212" s="245"/>
      <c r="H212" s="248">
        <v>386.39999999999998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194</v>
      </c>
      <c r="AU212" s="254" t="s">
        <v>84</v>
      </c>
      <c r="AV212" s="14" t="s">
        <v>84</v>
      </c>
      <c r="AW212" s="14" t="s">
        <v>36</v>
      </c>
      <c r="AX212" s="14" t="s">
        <v>82</v>
      </c>
      <c r="AY212" s="254" t="s">
        <v>183</v>
      </c>
    </row>
    <row r="213" s="12" customFormat="1" ht="22.8" customHeight="1">
      <c r="A213" s="12"/>
      <c r="B213" s="199"/>
      <c r="C213" s="200"/>
      <c r="D213" s="201" t="s">
        <v>74</v>
      </c>
      <c r="E213" s="213" t="s">
        <v>226</v>
      </c>
      <c r="F213" s="213" t="s">
        <v>525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SUM(P214:P394)</f>
        <v>0</v>
      </c>
      <c r="Q213" s="207"/>
      <c r="R213" s="208">
        <f>SUM(R214:R394)</f>
        <v>58.082487774650005</v>
      </c>
      <c r="S213" s="207"/>
      <c r="T213" s="209">
        <f>SUM(T214:T394)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82</v>
      </c>
      <c r="AT213" s="211" t="s">
        <v>74</v>
      </c>
      <c r="AU213" s="211" t="s">
        <v>82</v>
      </c>
      <c r="AY213" s="210" t="s">
        <v>183</v>
      </c>
      <c r="BK213" s="212">
        <f>SUM(BK214:BK394)</f>
        <v>0</v>
      </c>
    </row>
    <row r="214" s="2" customFormat="1" ht="24.15" customHeight="1">
      <c r="A214" s="40"/>
      <c r="B214" s="41"/>
      <c r="C214" s="215" t="s">
        <v>478</v>
      </c>
      <c r="D214" s="215" t="s">
        <v>185</v>
      </c>
      <c r="E214" s="216" t="s">
        <v>5687</v>
      </c>
      <c r="F214" s="217" t="s">
        <v>5688</v>
      </c>
      <c r="G214" s="218" t="s">
        <v>438</v>
      </c>
      <c r="H214" s="219">
        <v>101</v>
      </c>
      <c r="I214" s="220"/>
      <c r="J214" s="221">
        <f>ROUND(I214*H214,2)</f>
        <v>0</v>
      </c>
      <c r="K214" s="217" t="s">
        <v>189</v>
      </c>
      <c r="L214" s="46"/>
      <c r="M214" s="222" t="s">
        <v>19</v>
      </c>
      <c r="N214" s="223" t="s">
        <v>46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190</v>
      </c>
      <c r="AT214" s="226" t="s">
        <v>185</v>
      </c>
      <c r="AU214" s="226" t="s">
        <v>84</v>
      </c>
      <c r="AY214" s="19" t="s">
        <v>183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190</v>
      </c>
      <c r="BM214" s="226" t="s">
        <v>5689</v>
      </c>
    </row>
    <row r="215" s="2" customFormat="1">
      <c r="A215" s="40"/>
      <c r="B215" s="41"/>
      <c r="C215" s="42"/>
      <c r="D215" s="228" t="s">
        <v>192</v>
      </c>
      <c r="E215" s="42"/>
      <c r="F215" s="229" t="s">
        <v>5690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192</v>
      </c>
      <c r="AU215" s="19" t="s">
        <v>84</v>
      </c>
    </row>
    <row r="216" s="13" customFormat="1">
      <c r="A216" s="13"/>
      <c r="B216" s="233"/>
      <c r="C216" s="234"/>
      <c r="D216" s="235" t="s">
        <v>194</v>
      </c>
      <c r="E216" s="236" t="s">
        <v>19</v>
      </c>
      <c r="F216" s="237" t="s">
        <v>5691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194</v>
      </c>
      <c r="AU216" s="243" t="s">
        <v>84</v>
      </c>
      <c r="AV216" s="13" t="s">
        <v>82</v>
      </c>
      <c r="AW216" s="13" t="s">
        <v>36</v>
      </c>
      <c r="AX216" s="13" t="s">
        <v>75</v>
      </c>
      <c r="AY216" s="243" t="s">
        <v>183</v>
      </c>
    </row>
    <row r="217" s="14" customFormat="1">
      <c r="A217" s="14"/>
      <c r="B217" s="244"/>
      <c r="C217" s="245"/>
      <c r="D217" s="235" t="s">
        <v>194</v>
      </c>
      <c r="E217" s="246" t="s">
        <v>19</v>
      </c>
      <c r="F217" s="247" t="s">
        <v>5692</v>
      </c>
      <c r="G217" s="245"/>
      <c r="H217" s="248">
        <v>101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194</v>
      </c>
      <c r="AU217" s="254" t="s">
        <v>84</v>
      </c>
      <c r="AV217" s="14" t="s">
        <v>84</v>
      </c>
      <c r="AW217" s="14" t="s">
        <v>36</v>
      </c>
      <c r="AX217" s="14" t="s">
        <v>82</v>
      </c>
      <c r="AY217" s="254" t="s">
        <v>183</v>
      </c>
    </row>
    <row r="218" s="2" customFormat="1" ht="16.5" customHeight="1">
      <c r="A218" s="40"/>
      <c r="B218" s="41"/>
      <c r="C218" s="270" t="s">
        <v>387</v>
      </c>
      <c r="D218" s="270" t="s">
        <v>348</v>
      </c>
      <c r="E218" s="271" t="s">
        <v>5693</v>
      </c>
      <c r="F218" s="272" t="s">
        <v>5694</v>
      </c>
      <c r="G218" s="273" t="s">
        <v>438</v>
      </c>
      <c r="H218" s="274">
        <v>101</v>
      </c>
      <c r="I218" s="275"/>
      <c r="J218" s="276">
        <f>ROUND(I218*H218,2)</f>
        <v>0</v>
      </c>
      <c r="K218" s="272" t="s">
        <v>19</v>
      </c>
      <c r="L218" s="277"/>
      <c r="M218" s="278" t="s">
        <v>19</v>
      </c>
      <c r="N218" s="279" t="s">
        <v>46</v>
      </c>
      <c r="O218" s="86"/>
      <c r="P218" s="224">
        <f>O218*H218</f>
        <v>0</v>
      </c>
      <c r="Q218" s="224">
        <v>0.00106</v>
      </c>
      <c r="R218" s="224">
        <f>Q218*H218</f>
        <v>0.10706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226</v>
      </c>
      <c r="AT218" s="226" t="s">
        <v>348</v>
      </c>
      <c r="AU218" s="226" t="s">
        <v>84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190</v>
      </c>
      <c r="BM218" s="226" t="s">
        <v>5695</v>
      </c>
    </row>
    <row r="219" s="14" customFormat="1">
      <c r="A219" s="14"/>
      <c r="B219" s="244"/>
      <c r="C219" s="245"/>
      <c r="D219" s="235" t="s">
        <v>194</v>
      </c>
      <c r="E219" s="246" t="s">
        <v>19</v>
      </c>
      <c r="F219" s="247" t="s">
        <v>5692</v>
      </c>
      <c r="G219" s="245"/>
      <c r="H219" s="248">
        <v>101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194</v>
      </c>
      <c r="AU219" s="254" t="s">
        <v>84</v>
      </c>
      <c r="AV219" s="14" t="s">
        <v>84</v>
      </c>
      <c r="AW219" s="14" t="s">
        <v>36</v>
      </c>
      <c r="AX219" s="14" t="s">
        <v>82</v>
      </c>
      <c r="AY219" s="254" t="s">
        <v>183</v>
      </c>
    </row>
    <row r="220" s="2" customFormat="1" ht="24.15" customHeight="1">
      <c r="A220" s="40"/>
      <c r="B220" s="41"/>
      <c r="C220" s="215" t="s">
        <v>489</v>
      </c>
      <c r="D220" s="215" t="s">
        <v>185</v>
      </c>
      <c r="E220" s="216" t="s">
        <v>5696</v>
      </c>
      <c r="F220" s="217" t="s">
        <v>5697</v>
      </c>
      <c r="G220" s="218" t="s">
        <v>438</v>
      </c>
      <c r="H220" s="219">
        <v>38</v>
      </c>
      <c r="I220" s="220"/>
      <c r="J220" s="221">
        <f>ROUND(I220*H220,2)</f>
        <v>0</v>
      </c>
      <c r="K220" s="217" t="s">
        <v>189</v>
      </c>
      <c r="L220" s="46"/>
      <c r="M220" s="222" t="s">
        <v>19</v>
      </c>
      <c r="N220" s="223" t="s">
        <v>46</v>
      </c>
      <c r="O220" s="86"/>
      <c r="P220" s="224">
        <f>O220*H220</f>
        <v>0</v>
      </c>
      <c r="Q220" s="224">
        <v>0.0065564239000000003</v>
      </c>
      <c r="R220" s="224">
        <f>Q220*H220</f>
        <v>0.24914410820000002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190</v>
      </c>
      <c r="AT220" s="226" t="s">
        <v>185</v>
      </c>
      <c r="AU220" s="226" t="s">
        <v>84</v>
      </c>
      <c r="AY220" s="19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190</v>
      </c>
      <c r="BM220" s="226" t="s">
        <v>5698</v>
      </c>
    </row>
    <row r="221" s="2" customFormat="1">
      <c r="A221" s="40"/>
      <c r="B221" s="41"/>
      <c r="C221" s="42"/>
      <c r="D221" s="228" t="s">
        <v>192</v>
      </c>
      <c r="E221" s="42"/>
      <c r="F221" s="229" t="s">
        <v>5699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192</v>
      </c>
      <c r="AU221" s="19" t="s">
        <v>84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5700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194</v>
      </c>
      <c r="AU222" s="243" t="s">
        <v>84</v>
      </c>
      <c r="AV222" s="13" t="s">
        <v>82</v>
      </c>
      <c r="AW222" s="13" t="s">
        <v>36</v>
      </c>
      <c r="AX222" s="13" t="s">
        <v>75</v>
      </c>
      <c r="AY222" s="243" t="s">
        <v>183</v>
      </c>
    </row>
    <row r="223" s="14" customFormat="1">
      <c r="A223" s="14"/>
      <c r="B223" s="244"/>
      <c r="C223" s="245"/>
      <c r="D223" s="235" t="s">
        <v>194</v>
      </c>
      <c r="E223" s="246" t="s">
        <v>19</v>
      </c>
      <c r="F223" s="247" t="s">
        <v>5701</v>
      </c>
      <c r="G223" s="245"/>
      <c r="H223" s="248">
        <v>35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194</v>
      </c>
      <c r="AU223" s="254" t="s">
        <v>84</v>
      </c>
      <c r="AV223" s="14" t="s">
        <v>84</v>
      </c>
      <c r="AW223" s="14" t="s">
        <v>36</v>
      </c>
      <c r="AX223" s="14" t="s">
        <v>75</v>
      </c>
      <c r="AY223" s="254" t="s">
        <v>183</v>
      </c>
    </row>
    <row r="224" s="14" customFormat="1">
      <c r="A224" s="14"/>
      <c r="B224" s="244"/>
      <c r="C224" s="245"/>
      <c r="D224" s="235" t="s">
        <v>194</v>
      </c>
      <c r="E224" s="246" t="s">
        <v>19</v>
      </c>
      <c r="F224" s="247" t="s">
        <v>5702</v>
      </c>
      <c r="G224" s="245"/>
      <c r="H224" s="248">
        <v>3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194</v>
      </c>
      <c r="AU224" s="254" t="s">
        <v>84</v>
      </c>
      <c r="AV224" s="14" t="s">
        <v>84</v>
      </c>
      <c r="AW224" s="14" t="s">
        <v>36</v>
      </c>
      <c r="AX224" s="14" t="s">
        <v>75</v>
      </c>
      <c r="AY224" s="254" t="s">
        <v>183</v>
      </c>
    </row>
    <row r="225" s="15" customFormat="1">
      <c r="A225" s="15"/>
      <c r="B225" s="259"/>
      <c r="C225" s="260"/>
      <c r="D225" s="235" t="s">
        <v>194</v>
      </c>
      <c r="E225" s="261" t="s">
        <v>19</v>
      </c>
      <c r="F225" s="262" t="s">
        <v>320</v>
      </c>
      <c r="G225" s="260"/>
      <c r="H225" s="263">
        <v>38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9" t="s">
        <v>194</v>
      </c>
      <c r="AU225" s="269" t="s">
        <v>84</v>
      </c>
      <c r="AV225" s="15" t="s">
        <v>190</v>
      </c>
      <c r="AW225" s="15" t="s">
        <v>36</v>
      </c>
      <c r="AX225" s="15" t="s">
        <v>82</v>
      </c>
      <c r="AY225" s="269" t="s">
        <v>183</v>
      </c>
    </row>
    <row r="226" s="2" customFormat="1" ht="24.15" customHeight="1">
      <c r="A226" s="40"/>
      <c r="B226" s="41"/>
      <c r="C226" s="215" t="s">
        <v>391</v>
      </c>
      <c r="D226" s="215" t="s">
        <v>185</v>
      </c>
      <c r="E226" s="216" t="s">
        <v>5703</v>
      </c>
      <c r="F226" s="217" t="s">
        <v>5704</v>
      </c>
      <c r="G226" s="218" t="s">
        <v>438</v>
      </c>
      <c r="H226" s="219">
        <v>197</v>
      </c>
      <c r="I226" s="220"/>
      <c r="J226" s="221">
        <f>ROUND(I226*H226,2)</f>
        <v>0</v>
      </c>
      <c r="K226" s="217" t="s">
        <v>189</v>
      </c>
      <c r="L226" s="46"/>
      <c r="M226" s="222" t="s">
        <v>19</v>
      </c>
      <c r="N226" s="223" t="s">
        <v>46</v>
      </c>
      <c r="O226" s="86"/>
      <c r="P226" s="224">
        <f>O226*H226</f>
        <v>0</v>
      </c>
      <c r="Q226" s="224">
        <v>0.013225729</v>
      </c>
      <c r="R226" s="224">
        <f>Q226*H226</f>
        <v>2.6054686130000002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190</v>
      </c>
      <c r="AT226" s="226" t="s">
        <v>185</v>
      </c>
      <c r="AU226" s="226" t="s">
        <v>84</v>
      </c>
      <c r="AY226" s="19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190</v>
      </c>
      <c r="BM226" s="226" t="s">
        <v>5705</v>
      </c>
    </row>
    <row r="227" s="2" customFormat="1">
      <c r="A227" s="40"/>
      <c r="B227" s="41"/>
      <c r="C227" s="42"/>
      <c r="D227" s="228" t="s">
        <v>192</v>
      </c>
      <c r="E227" s="42"/>
      <c r="F227" s="229" t="s">
        <v>5706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192</v>
      </c>
      <c r="AU227" s="19" t="s">
        <v>84</v>
      </c>
    </row>
    <row r="228" s="13" customFormat="1">
      <c r="A228" s="13"/>
      <c r="B228" s="233"/>
      <c r="C228" s="234"/>
      <c r="D228" s="235" t="s">
        <v>194</v>
      </c>
      <c r="E228" s="236" t="s">
        <v>19</v>
      </c>
      <c r="F228" s="237" t="s">
        <v>5700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194</v>
      </c>
      <c r="AU228" s="243" t="s">
        <v>84</v>
      </c>
      <c r="AV228" s="13" t="s">
        <v>82</v>
      </c>
      <c r="AW228" s="13" t="s">
        <v>36</v>
      </c>
      <c r="AX228" s="13" t="s">
        <v>75</v>
      </c>
      <c r="AY228" s="243" t="s">
        <v>183</v>
      </c>
    </row>
    <row r="229" s="14" customFormat="1">
      <c r="A229" s="14"/>
      <c r="B229" s="244"/>
      <c r="C229" s="245"/>
      <c r="D229" s="235" t="s">
        <v>194</v>
      </c>
      <c r="E229" s="246" t="s">
        <v>19</v>
      </c>
      <c r="F229" s="247" t="s">
        <v>5707</v>
      </c>
      <c r="G229" s="245"/>
      <c r="H229" s="248">
        <v>197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194</v>
      </c>
      <c r="AU229" s="254" t="s">
        <v>84</v>
      </c>
      <c r="AV229" s="14" t="s">
        <v>84</v>
      </c>
      <c r="AW229" s="14" t="s">
        <v>36</v>
      </c>
      <c r="AX229" s="14" t="s">
        <v>82</v>
      </c>
      <c r="AY229" s="254" t="s">
        <v>183</v>
      </c>
    </row>
    <row r="230" s="2" customFormat="1" ht="24.15" customHeight="1">
      <c r="A230" s="40"/>
      <c r="B230" s="41"/>
      <c r="C230" s="215" t="s">
        <v>498</v>
      </c>
      <c r="D230" s="215" t="s">
        <v>185</v>
      </c>
      <c r="E230" s="216" t="s">
        <v>5708</v>
      </c>
      <c r="F230" s="217" t="s">
        <v>5709</v>
      </c>
      <c r="G230" s="218" t="s">
        <v>188</v>
      </c>
      <c r="H230" s="219">
        <v>7</v>
      </c>
      <c r="I230" s="220"/>
      <c r="J230" s="221">
        <f>ROUND(I230*H230,2)</f>
        <v>0</v>
      </c>
      <c r="K230" s="217" t="s">
        <v>189</v>
      </c>
      <c r="L230" s="46"/>
      <c r="M230" s="222" t="s">
        <v>19</v>
      </c>
      <c r="N230" s="223" t="s">
        <v>46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190</v>
      </c>
      <c r="AT230" s="226" t="s">
        <v>185</v>
      </c>
      <c r="AU230" s="226" t="s">
        <v>84</v>
      </c>
      <c r="AY230" s="19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190</v>
      </c>
      <c r="BM230" s="226" t="s">
        <v>5710</v>
      </c>
    </row>
    <row r="231" s="2" customFormat="1">
      <c r="A231" s="40"/>
      <c r="B231" s="41"/>
      <c r="C231" s="42"/>
      <c r="D231" s="228" t="s">
        <v>192</v>
      </c>
      <c r="E231" s="42"/>
      <c r="F231" s="229" t="s">
        <v>5711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192</v>
      </c>
      <c r="AU231" s="19" t="s">
        <v>84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5712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194</v>
      </c>
      <c r="AU232" s="243" t="s">
        <v>84</v>
      </c>
      <c r="AV232" s="13" t="s">
        <v>82</v>
      </c>
      <c r="AW232" s="13" t="s">
        <v>36</v>
      </c>
      <c r="AX232" s="13" t="s">
        <v>75</v>
      </c>
      <c r="AY232" s="243" t="s">
        <v>183</v>
      </c>
    </row>
    <row r="233" s="14" customFormat="1">
      <c r="A233" s="14"/>
      <c r="B233" s="244"/>
      <c r="C233" s="245"/>
      <c r="D233" s="235" t="s">
        <v>194</v>
      </c>
      <c r="E233" s="246" t="s">
        <v>19</v>
      </c>
      <c r="F233" s="247" t="s">
        <v>5713</v>
      </c>
      <c r="G233" s="245"/>
      <c r="H233" s="248">
        <v>7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194</v>
      </c>
      <c r="AU233" s="254" t="s">
        <v>84</v>
      </c>
      <c r="AV233" s="14" t="s">
        <v>84</v>
      </c>
      <c r="AW233" s="14" t="s">
        <v>36</v>
      </c>
      <c r="AX233" s="14" t="s">
        <v>82</v>
      </c>
      <c r="AY233" s="254" t="s">
        <v>183</v>
      </c>
    </row>
    <row r="234" s="2" customFormat="1" ht="16.5" customHeight="1">
      <c r="A234" s="40"/>
      <c r="B234" s="41"/>
      <c r="C234" s="270" t="s">
        <v>439</v>
      </c>
      <c r="D234" s="270" t="s">
        <v>348</v>
      </c>
      <c r="E234" s="271" t="s">
        <v>5714</v>
      </c>
      <c r="F234" s="272" t="s">
        <v>5715</v>
      </c>
      <c r="G234" s="273" t="s">
        <v>188</v>
      </c>
      <c r="H234" s="274">
        <v>4</v>
      </c>
      <c r="I234" s="275"/>
      <c r="J234" s="276">
        <f>ROUND(I234*H234,2)</f>
        <v>0</v>
      </c>
      <c r="K234" s="272" t="s">
        <v>189</v>
      </c>
      <c r="L234" s="277"/>
      <c r="M234" s="278" t="s">
        <v>19</v>
      </c>
      <c r="N234" s="279" t="s">
        <v>46</v>
      </c>
      <c r="O234" s="86"/>
      <c r="P234" s="224">
        <f>O234*H234</f>
        <v>0</v>
      </c>
      <c r="Q234" s="224">
        <v>0.00016000000000000001</v>
      </c>
      <c r="R234" s="224">
        <f>Q234*H234</f>
        <v>0.00064000000000000005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226</v>
      </c>
      <c r="AT234" s="226" t="s">
        <v>348</v>
      </c>
      <c r="AU234" s="226" t="s">
        <v>84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190</v>
      </c>
      <c r="BM234" s="226" t="s">
        <v>5716</v>
      </c>
    </row>
    <row r="235" s="14" customFormat="1">
      <c r="A235" s="14"/>
      <c r="B235" s="244"/>
      <c r="C235" s="245"/>
      <c r="D235" s="235" t="s">
        <v>194</v>
      </c>
      <c r="E235" s="246" t="s">
        <v>19</v>
      </c>
      <c r="F235" s="247" t="s">
        <v>5717</v>
      </c>
      <c r="G235" s="245"/>
      <c r="H235" s="248">
        <v>4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194</v>
      </c>
      <c r="AU235" s="254" t="s">
        <v>84</v>
      </c>
      <c r="AV235" s="14" t="s">
        <v>84</v>
      </c>
      <c r="AW235" s="14" t="s">
        <v>36</v>
      </c>
      <c r="AX235" s="14" t="s">
        <v>82</v>
      </c>
      <c r="AY235" s="254" t="s">
        <v>183</v>
      </c>
    </row>
    <row r="236" s="2" customFormat="1" ht="16.5" customHeight="1">
      <c r="A236" s="40"/>
      <c r="B236" s="41"/>
      <c r="C236" s="270" t="s">
        <v>508</v>
      </c>
      <c r="D236" s="270" t="s">
        <v>348</v>
      </c>
      <c r="E236" s="271" t="s">
        <v>5718</v>
      </c>
      <c r="F236" s="272" t="s">
        <v>5719</v>
      </c>
      <c r="G236" s="273" t="s">
        <v>188</v>
      </c>
      <c r="H236" s="274">
        <v>1</v>
      </c>
      <c r="I236" s="275"/>
      <c r="J236" s="276">
        <f>ROUND(I236*H236,2)</f>
        <v>0</v>
      </c>
      <c r="K236" s="272" t="s">
        <v>189</v>
      </c>
      <c r="L236" s="277"/>
      <c r="M236" s="278" t="s">
        <v>19</v>
      </c>
      <c r="N236" s="279" t="s">
        <v>46</v>
      </c>
      <c r="O236" s="86"/>
      <c r="P236" s="224">
        <f>O236*H236</f>
        <v>0</v>
      </c>
      <c r="Q236" s="224">
        <v>0.00020000000000000001</v>
      </c>
      <c r="R236" s="224">
        <f>Q236*H236</f>
        <v>0.00020000000000000001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226</v>
      </c>
      <c r="AT236" s="226" t="s">
        <v>348</v>
      </c>
      <c r="AU236" s="226" t="s">
        <v>84</v>
      </c>
      <c r="AY236" s="19" t="s">
        <v>183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190</v>
      </c>
      <c r="BM236" s="226" t="s">
        <v>5720</v>
      </c>
    </row>
    <row r="237" s="14" customFormat="1">
      <c r="A237" s="14"/>
      <c r="B237" s="244"/>
      <c r="C237" s="245"/>
      <c r="D237" s="235" t="s">
        <v>194</v>
      </c>
      <c r="E237" s="246" t="s">
        <v>19</v>
      </c>
      <c r="F237" s="247" t="s">
        <v>5721</v>
      </c>
      <c r="G237" s="245"/>
      <c r="H237" s="248">
        <v>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194</v>
      </c>
      <c r="AU237" s="254" t="s">
        <v>84</v>
      </c>
      <c r="AV237" s="14" t="s">
        <v>84</v>
      </c>
      <c r="AW237" s="14" t="s">
        <v>36</v>
      </c>
      <c r="AX237" s="14" t="s">
        <v>82</v>
      </c>
      <c r="AY237" s="254" t="s">
        <v>183</v>
      </c>
    </row>
    <row r="238" s="2" customFormat="1" ht="16.5" customHeight="1">
      <c r="A238" s="40"/>
      <c r="B238" s="41"/>
      <c r="C238" s="270" t="s">
        <v>446</v>
      </c>
      <c r="D238" s="270" t="s">
        <v>348</v>
      </c>
      <c r="E238" s="271" t="s">
        <v>5722</v>
      </c>
      <c r="F238" s="272" t="s">
        <v>5723</v>
      </c>
      <c r="G238" s="273" t="s">
        <v>188</v>
      </c>
      <c r="H238" s="274">
        <v>2</v>
      </c>
      <c r="I238" s="275"/>
      <c r="J238" s="276">
        <f>ROUND(I238*H238,2)</f>
        <v>0</v>
      </c>
      <c r="K238" s="272" t="s">
        <v>189</v>
      </c>
      <c r="L238" s="277"/>
      <c r="M238" s="278" t="s">
        <v>19</v>
      </c>
      <c r="N238" s="279" t="s">
        <v>46</v>
      </c>
      <c r="O238" s="86"/>
      <c r="P238" s="224">
        <f>O238*H238</f>
        <v>0</v>
      </c>
      <c r="Q238" s="224">
        <v>0.00012999999999999999</v>
      </c>
      <c r="R238" s="224">
        <f>Q238*H238</f>
        <v>0.00025999999999999998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226</v>
      </c>
      <c r="AT238" s="226" t="s">
        <v>348</v>
      </c>
      <c r="AU238" s="226" t="s">
        <v>84</v>
      </c>
      <c r="AY238" s="19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190</v>
      </c>
      <c r="BM238" s="226" t="s">
        <v>5724</v>
      </c>
    </row>
    <row r="239" s="14" customFormat="1">
      <c r="A239" s="14"/>
      <c r="B239" s="244"/>
      <c r="C239" s="245"/>
      <c r="D239" s="235" t="s">
        <v>194</v>
      </c>
      <c r="E239" s="246" t="s">
        <v>19</v>
      </c>
      <c r="F239" s="247" t="s">
        <v>5649</v>
      </c>
      <c r="G239" s="245"/>
      <c r="H239" s="248">
        <v>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194</v>
      </c>
      <c r="AU239" s="254" t="s">
        <v>84</v>
      </c>
      <c r="AV239" s="14" t="s">
        <v>84</v>
      </c>
      <c r="AW239" s="14" t="s">
        <v>36</v>
      </c>
      <c r="AX239" s="14" t="s">
        <v>82</v>
      </c>
      <c r="AY239" s="254" t="s">
        <v>183</v>
      </c>
    </row>
    <row r="240" s="2" customFormat="1" ht="24.15" customHeight="1">
      <c r="A240" s="40"/>
      <c r="B240" s="41"/>
      <c r="C240" s="215" t="s">
        <v>519</v>
      </c>
      <c r="D240" s="215" t="s">
        <v>185</v>
      </c>
      <c r="E240" s="216" t="s">
        <v>5725</v>
      </c>
      <c r="F240" s="217" t="s">
        <v>5726</v>
      </c>
      <c r="G240" s="218" t="s">
        <v>188</v>
      </c>
      <c r="H240" s="219">
        <v>6</v>
      </c>
      <c r="I240" s="220"/>
      <c r="J240" s="221">
        <f>ROUND(I240*H240,2)</f>
        <v>0</v>
      </c>
      <c r="K240" s="217" t="s">
        <v>189</v>
      </c>
      <c r="L240" s="46"/>
      <c r="M240" s="222" t="s">
        <v>19</v>
      </c>
      <c r="N240" s="223" t="s">
        <v>46</v>
      </c>
      <c r="O240" s="86"/>
      <c r="P240" s="224">
        <f>O240*H240</f>
        <v>0</v>
      </c>
      <c r="Q240" s="224">
        <v>1.5E-05</v>
      </c>
      <c r="R240" s="224">
        <f>Q240*H240</f>
        <v>9.0000000000000006E-05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190</v>
      </c>
      <c r="AT240" s="226" t="s">
        <v>185</v>
      </c>
      <c r="AU240" s="226" t="s">
        <v>84</v>
      </c>
      <c r="AY240" s="19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190</v>
      </c>
      <c r="BM240" s="226" t="s">
        <v>5727</v>
      </c>
    </row>
    <row r="241" s="2" customFormat="1">
      <c r="A241" s="40"/>
      <c r="B241" s="41"/>
      <c r="C241" s="42"/>
      <c r="D241" s="228" t="s">
        <v>192</v>
      </c>
      <c r="E241" s="42"/>
      <c r="F241" s="229" t="s">
        <v>5728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192</v>
      </c>
      <c r="AU241" s="19" t="s">
        <v>84</v>
      </c>
    </row>
    <row r="242" s="13" customFormat="1">
      <c r="A242" s="13"/>
      <c r="B242" s="233"/>
      <c r="C242" s="234"/>
      <c r="D242" s="235" t="s">
        <v>194</v>
      </c>
      <c r="E242" s="236" t="s">
        <v>19</v>
      </c>
      <c r="F242" s="237" t="s">
        <v>5729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194</v>
      </c>
      <c r="AU242" s="243" t="s">
        <v>84</v>
      </c>
      <c r="AV242" s="13" t="s">
        <v>82</v>
      </c>
      <c r="AW242" s="13" t="s">
        <v>36</v>
      </c>
      <c r="AX242" s="13" t="s">
        <v>75</v>
      </c>
      <c r="AY242" s="243" t="s">
        <v>183</v>
      </c>
    </row>
    <row r="243" s="14" customFormat="1">
      <c r="A243" s="14"/>
      <c r="B243" s="244"/>
      <c r="C243" s="245"/>
      <c r="D243" s="235" t="s">
        <v>194</v>
      </c>
      <c r="E243" s="246" t="s">
        <v>19</v>
      </c>
      <c r="F243" s="247" t="s">
        <v>5730</v>
      </c>
      <c r="G243" s="245"/>
      <c r="H243" s="248">
        <v>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194</v>
      </c>
      <c r="AU243" s="254" t="s">
        <v>84</v>
      </c>
      <c r="AV243" s="14" t="s">
        <v>84</v>
      </c>
      <c r="AW243" s="14" t="s">
        <v>36</v>
      </c>
      <c r="AX243" s="14" t="s">
        <v>82</v>
      </c>
      <c r="AY243" s="254" t="s">
        <v>183</v>
      </c>
    </row>
    <row r="244" s="2" customFormat="1" ht="16.5" customHeight="1">
      <c r="A244" s="40"/>
      <c r="B244" s="41"/>
      <c r="C244" s="270" t="s">
        <v>452</v>
      </c>
      <c r="D244" s="270" t="s">
        <v>348</v>
      </c>
      <c r="E244" s="271" t="s">
        <v>5731</v>
      </c>
      <c r="F244" s="272" t="s">
        <v>5732</v>
      </c>
      <c r="G244" s="273" t="s">
        <v>188</v>
      </c>
      <c r="H244" s="274">
        <v>6</v>
      </c>
      <c r="I244" s="275"/>
      <c r="J244" s="276">
        <f>ROUND(I244*H244,2)</f>
        <v>0</v>
      </c>
      <c r="K244" s="272" t="s">
        <v>189</v>
      </c>
      <c r="L244" s="277"/>
      <c r="M244" s="278" t="s">
        <v>19</v>
      </c>
      <c r="N244" s="279" t="s">
        <v>46</v>
      </c>
      <c r="O244" s="86"/>
      <c r="P244" s="224">
        <f>O244*H244</f>
        <v>0</v>
      </c>
      <c r="Q244" s="224">
        <v>0.0041999999999999997</v>
      </c>
      <c r="R244" s="224">
        <f>Q244*H244</f>
        <v>0.0252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226</v>
      </c>
      <c r="AT244" s="226" t="s">
        <v>348</v>
      </c>
      <c r="AU244" s="226" t="s">
        <v>84</v>
      </c>
      <c r="AY244" s="19" t="s">
        <v>183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190</v>
      </c>
      <c r="BM244" s="226" t="s">
        <v>5733</v>
      </c>
    </row>
    <row r="245" s="14" customFormat="1">
      <c r="A245" s="14"/>
      <c r="B245" s="244"/>
      <c r="C245" s="245"/>
      <c r="D245" s="235" t="s">
        <v>194</v>
      </c>
      <c r="E245" s="246" t="s">
        <v>19</v>
      </c>
      <c r="F245" s="247" t="s">
        <v>5730</v>
      </c>
      <c r="G245" s="245"/>
      <c r="H245" s="248">
        <v>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194</v>
      </c>
      <c r="AU245" s="254" t="s">
        <v>84</v>
      </c>
      <c r="AV245" s="14" t="s">
        <v>84</v>
      </c>
      <c r="AW245" s="14" t="s">
        <v>36</v>
      </c>
      <c r="AX245" s="14" t="s">
        <v>82</v>
      </c>
      <c r="AY245" s="254" t="s">
        <v>183</v>
      </c>
    </row>
    <row r="246" s="2" customFormat="1" ht="24.15" customHeight="1">
      <c r="A246" s="40"/>
      <c r="B246" s="41"/>
      <c r="C246" s="215" t="s">
        <v>530</v>
      </c>
      <c r="D246" s="215" t="s">
        <v>185</v>
      </c>
      <c r="E246" s="216" t="s">
        <v>5734</v>
      </c>
      <c r="F246" s="217" t="s">
        <v>5735</v>
      </c>
      <c r="G246" s="218" t="s">
        <v>188</v>
      </c>
      <c r="H246" s="219">
        <v>1</v>
      </c>
      <c r="I246" s="220"/>
      <c r="J246" s="221">
        <f>ROUND(I246*H246,2)</f>
        <v>0</v>
      </c>
      <c r="K246" s="217" t="s">
        <v>189</v>
      </c>
      <c r="L246" s="46"/>
      <c r="M246" s="222" t="s">
        <v>19</v>
      </c>
      <c r="N246" s="223" t="s">
        <v>46</v>
      </c>
      <c r="O246" s="86"/>
      <c r="P246" s="224">
        <f>O246*H246</f>
        <v>0</v>
      </c>
      <c r="Q246" s="224">
        <v>1.15E-05</v>
      </c>
      <c r="R246" s="224">
        <f>Q246*H246</f>
        <v>1.15E-05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190</v>
      </c>
      <c r="AT246" s="226" t="s">
        <v>185</v>
      </c>
      <c r="AU246" s="226" t="s">
        <v>84</v>
      </c>
      <c r="AY246" s="19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190</v>
      </c>
      <c r="BM246" s="226" t="s">
        <v>5736</v>
      </c>
    </row>
    <row r="247" s="2" customFormat="1">
      <c r="A247" s="40"/>
      <c r="B247" s="41"/>
      <c r="C247" s="42"/>
      <c r="D247" s="228" t="s">
        <v>192</v>
      </c>
      <c r="E247" s="42"/>
      <c r="F247" s="229" t="s">
        <v>5737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192</v>
      </c>
      <c r="AU247" s="19" t="s">
        <v>84</v>
      </c>
    </row>
    <row r="248" s="13" customFormat="1">
      <c r="A248" s="13"/>
      <c r="B248" s="233"/>
      <c r="C248" s="234"/>
      <c r="D248" s="235" t="s">
        <v>194</v>
      </c>
      <c r="E248" s="236" t="s">
        <v>19</v>
      </c>
      <c r="F248" s="237" t="s">
        <v>5729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194</v>
      </c>
      <c r="AU248" s="243" t="s">
        <v>84</v>
      </c>
      <c r="AV248" s="13" t="s">
        <v>82</v>
      </c>
      <c r="AW248" s="13" t="s">
        <v>36</v>
      </c>
      <c r="AX248" s="13" t="s">
        <v>75</v>
      </c>
      <c r="AY248" s="243" t="s">
        <v>183</v>
      </c>
    </row>
    <row r="249" s="14" customFormat="1">
      <c r="A249" s="14"/>
      <c r="B249" s="244"/>
      <c r="C249" s="245"/>
      <c r="D249" s="235" t="s">
        <v>194</v>
      </c>
      <c r="E249" s="246" t="s">
        <v>19</v>
      </c>
      <c r="F249" s="247" t="s">
        <v>5721</v>
      </c>
      <c r="G249" s="245"/>
      <c r="H249" s="248">
        <v>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194</v>
      </c>
      <c r="AU249" s="254" t="s">
        <v>84</v>
      </c>
      <c r="AV249" s="14" t="s">
        <v>84</v>
      </c>
      <c r="AW249" s="14" t="s">
        <v>36</v>
      </c>
      <c r="AX249" s="14" t="s">
        <v>82</v>
      </c>
      <c r="AY249" s="254" t="s">
        <v>183</v>
      </c>
    </row>
    <row r="250" s="2" customFormat="1" ht="16.5" customHeight="1">
      <c r="A250" s="40"/>
      <c r="B250" s="41"/>
      <c r="C250" s="270" t="s">
        <v>459</v>
      </c>
      <c r="D250" s="270" t="s">
        <v>348</v>
      </c>
      <c r="E250" s="271" t="s">
        <v>5738</v>
      </c>
      <c r="F250" s="272" t="s">
        <v>5739</v>
      </c>
      <c r="G250" s="273" t="s">
        <v>188</v>
      </c>
      <c r="H250" s="274">
        <v>1</v>
      </c>
      <c r="I250" s="275"/>
      <c r="J250" s="276">
        <f>ROUND(I250*H250,2)</f>
        <v>0</v>
      </c>
      <c r="K250" s="272" t="s">
        <v>189</v>
      </c>
      <c r="L250" s="277"/>
      <c r="M250" s="278" t="s">
        <v>19</v>
      </c>
      <c r="N250" s="279" t="s">
        <v>46</v>
      </c>
      <c r="O250" s="86"/>
      <c r="P250" s="224">
        <f>O250*H250</f>
        <v>0</v>
      </c>
      <c r="Q250" s="224">
        <v>0.0028</v>
      </c>
      <c r="R250" s="224">
        <f>Q250*H250</f>
        <v>0.0028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226</v>
      </c>
      <c r="AT250" s="226" t="s">
        <v>348</v>
      </c>
      <c r="AU250" s="226" t="s">
        <v>84</v>
      </c>
      <c r="AY250" s="19" t="s">
        <v>183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190</v>
      </c>
      <c r="BM250" s="226" t="s">
        <v>5740</v>
      </c>
    </row>
    <row r="251" s="14" customFormat="1">
      <c r="A251" s="14"/>
      <c r="B251" s="244"/>
      <c r="C251" s="245"/>
      <c r="D251" s="235" t="s">
        <v>194</v>
      </c>
      <c r="E251" s="246" t="s">
        <v>19</v>
      </c>
      <c r="F251" s="247" t="s">
        <v>5721</v>
      </c>
      <c r="G251" s="245"/>
      <c r="H251" s="248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194</v>
      </c>
      <c r="AU251" s="254" t="s">
        <v>84</v>
      </c>
      <c r="AV251" s="14" t="s">
        <v>84</v>
      </c>
      <c r="AW251" s="14" t="s">
        <v>36</v>
      </c>
      <c r="AX251" s="14" t="s">
        <v>82</v>
      </c>
      <c r="AY251" s="254" t="s">
        <v>183</v>
      </c>
    </row>
    <row r="252" s="2" customFormat="1" ht="16.5" customHeight="1">
      <c r="A252" s="40"/>
      <c r="B252" s="41"/>
      <c r="C252" s="215" t="s">
        <v>538</v>
      </c>
      <c r="D252" s="215" t="s">
        <v>185</v>
      </c>
      <c r="E252" s="216" t="s">
        <v>5741</v>
      </c>
      <c r="F252" s="217" t="s">
        <v>5742</v>
      </c>
      <c r="G252" s="218" t="s">
        <v>5743</v>
      </c>
      <c r="H252" s="219">
        <v>2</v>
      </c>
      <c r="I252" s="220"/>
      <c r="J252" s="221">
        <f>ROUND(I252*H252,2)</f>
        <v>0</v>
      </c>
      <c r="K252" s="217" t="s">
        <v>189</v>
      </c>
      <c r="L252" s="46"/>
      <c r="M252" s="222" t="s">
        <v>19</v>
      </c>
      <c r="N252" s="223" t="s">
        <v>46</v>
      </c>
      <c r="O252" s="86"/>
      <c r="P252" s="224">
        <f>O252*H252</f>
        <v>0</v>
      </c>
      <c r="Q252" s="224">
        <v>0.0001782</v>
      </c>
      <c r="R252" s="224">
        <f>Q252*H252</f>
        <v>0.00035639999999999999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190</v>
      </c>
      <c r="AT252" s="226" t="s">
        <v>185</v>
      </c>
      <c r="AU252" s="226" t="s">
        <v>84</v>
      </c>
      <c r="AY252" s="19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190</v>
      </c>
      <c r="BM252" s="226" t="s">
        <v>5744</v>
      </c>
    </row>
    <row r="253" s="2" customFormat="1">
      <c r="A253" s="40"/>
      <c r="B253" s="41"/>
      <c r="C253" s="42"/>
      <c r="D253" s="228" t="s">
        <v>192</v>
      </c>
      <c r="E253" s="42"/>
      <c r="F253" s="229" t="s">
        <v>5745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192</v>
      </c>
      <c r="AU253" s="19" t="s">
        <v>84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5746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194</v>
      </c>
      <c r="AU254" s="243" t="s">
        <v>84</v>
      </c>
      <c r="AV254" s="13" t="s">
        <v>82</v>
      </c>
      <c r="AW254" s="13" t="s">
        <v>36</v>
      </c>
      <c r="AX254" s="13" t="s">
        <v>75</v>
      </c>
      <c r="AY254" s="243" t="s">
        <v>183</v>
      </c>
    </row>
    <row r="255" s="14" customFormat="1">
      <c r="A255" s="14"/>
      <c r="B255" s="244"/>
      <c r="C255" s="245"/>
      <c r="D255" s="235" t="s">
        <v>194</v>
      </c>
      <c r="E255" s="246" t="s">
        <v>19</v>
      </c>
      <c r="F255" s="247" t="s">
        <v>5649</v>
      </c>
      <c r="G255" s="245"/>
      <c r="H255" s="248">
        <v>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194</v>
      </c>
      <c r="AU255" s="254" t="s">
        <v>84</v>
      </c>
      <c r="AV255" s="14" t="s">
        <v>84</v>
      </c>
      <c r="AW255" s="14" t="s">
        <v>36</v>
      </c>
      <c r="AX255" s="14" t="s">
        <v>82</v>
      </c>
      <c r="AY255" s="254" t="s">
        <v>183</v>
      </c>
    </row>
    <row r="256" s="2" customFormat="1" ht="16.5" customHeight="1">
      <c r="A256" s="40"/>
      <c r="B256" s="41"/>
      <c r="C256" s="215" t="s">
        <v>464</v>
      </c>
      <c r="D256" s="215" t="s">
        <v>185</v>
      </c>
      <c r="E256" s="216" t="s">
        <v>5747</v>
      </c>
      <c r="F256" s="217" t="s">
        <v>5748</v>
      </c>
      <c r="G256" s="218" t="s">
        <v>5743</v>
      </c>
      <c r="H256" s="219">
        <v>6</v>
      </c>
      <c r="I256" s="220"/>
      <c r="J256" s="221">
        <f>ROUND(I256*H256,2)</f>
        <v>0</v>
      </c>
      <c r="K256" s="217" t="s">
        <v>189</v>
      </c>
      <c r="L256" s="46"/>
      <c r="M256" s="222" t="s">
        <v>19</v>
      </c>
      <c r="N256" s="223" t="s">
        <v>46</v>
      </c>
      <c r="O256" s="86"/>
      <c r="P256" s="224">
        <f>O256*H256</f>
        <v>0</v>
      </c>
      <c r="Q256" s="224">
        <v>0.0003102</v>
      </c>
      <c r="R256" s="224">
        <f>Q256*H256</f>
        <v>0.0018611999999999999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190</v>
      </c>
      <c r="AT256" s="226" t="s">
        <v>185</v>
      </c>
      <c r="AU256" s="226" t="s">
        <v>84</v>
      </c>
      <c r="AY256" s="19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190</v>
      </c>
      <c r="BM256" s="226" t="s">
        <v>5749</v>
      </c>
    </row>
    <row r="257" s="2" customFormat="1">
      <c r="A257" s="40"/>
      <c r="B257" s="41"/>
      <c r="C257" s="42"/>
      <c r="D257" s="228" t="s">
        <v>192</v>
      </c>
      <c r="E257" s="42"/>
      <c r="F257" s="229" t="s">
        <v>5750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192</v>
      </c>
      <c r="AU257" s="19" t="s">
        <v>84</v>
      </c>
    </row>
    <row r="258" s="13" customFormat="1">
      <c r="A258" s="13"/>
      <c r="B258" s="233"/>
      <c r="C258" s="234"/>
      <c r="D258" s="235" t="s">
        <v>194</v>
      </c>
      <c r="E258" s="236" t="s">
        <v>19</v>
      </c>
      <c r="F258" s="237" t="s">
        <v>5751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194</v>
      </c>
      <c r="AU258" s="243" t="s">
        <v>84</v>
      </c>
      <c r="AV258" s="13" t="s">
        <v>82</v>
      </c>
      <c r="AW258" s="13" t="s">
        <v>36</v>
      </c>
      <c r="AX258" s="13" t="s">
        <v>75</v>
      </c>
      <c r="AY258" s="243" t="s">
        <v>183</v>
      </c>
    </row>
    <row r="259" s="14" customFormat="1">
      <c r="A259" s="14"/>
      <c r="B259" s="244"/>
      <c r="C259" s="245"/>
      <c r="D259" s="235" t="s">
        <v>194</v>
      </c>
      <c r="E259" s="246" t="s">
        <v>19</v>
      </c>
      <c r="F259" s="247" t="s">
        <v>5730</v>
      </c>
      <c r="G259" s="245"/>
      <c r="H259" s="248">
        <v>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194</v>
      </c>
      <c r="AU259" s="254" t="s">
        <v>84</v>
      </c>
      <c r="AV259" s="14" t="s">
        <v>84</v>
      </c>
      <c r="AW259" s="14" t="s">
        <v>36</v>
      </c>
      <c r="AX259" s="14" t="s">
        <v>82</v>
      </c>
      <c r="AY259" s="254" t="s">
        <v>183</v>
      </c>
    </row>
    <row r="260" s="2" customFormat="1" ht="16.5" customHeight="1">
      <c r="A260" s="40"/>
      <c r="B260" s="41"/>
      <c r="C260" s="215" t="s">
        <v>546</v>
      </c>
      <c r="D260" s="215" t="s">
        <v>185</v>
      </c>
      <c r="E260" s="216" t="s">
        <v>5752</v>
      </c>
      <c r="F260" s="217" t="s">
        <v>5753</v>
      </c>
      <c r="G260" s="218" t="s">
        <v>438</v>
      </c>
      <c r="H260" s="219">
        <v>101</v>
      </c>
      <c r="I260" s="220"/>
      <c r="J260" s="221">
        <f>ROUND(I260*H260,2)</f>
        <v>0</v>
      </c>
      <c r="K260" s="217" t="s">
        <v>189</v>
      </c>
      <c r="L260" s="46"/>
      <c r="M260" s="222" t="s">
        <v>19</v>
      </c>
      <c r="N260" s="223" t="s">
        <v>46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190</v>
      </c>
      <c r="AT260" s="226" t="s">
        <v>185</v>
      </c>
      <c r="AU260" s="226" t="s">
        <v>84</v>
      </c>
      <c r="AY260" s="19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190</v>
      </c>
      <c r="BM260" s="226" t="s">
        <v>5754</v>
      </c>
    </row>
    <row r="261" s="2" customFormat="1">
      <c r="A261" s="40"/>
      <c r="B261" s="41"/>
      <c r="C261" s="42"/>
      <c r="D261" s="228" t="s">
        <v>192</v>
      </c>
      <c r="E261" s="42"/>
      <c r="F261" s="229" t="s">
        <v>5755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192</v>
      </c>
      <c r="AU261" s="19" t="s">
        <v>84</v>
      </c>
    </row>
    <row r="262" s="13" customFormat="1">
      <c r="A262" s="13"/>
      <c r="B262" s="233"/>
      <c r="C262" s="234"/>
      <c r="D262" s="235" t="s">
        <v>194</v>
      </c>
      <c r="E262" s="236" t="s">
        <v>19</v>
      </c>
      <c r="F262" s="237" t="s">
        <v>5756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194</v>
      </c>
      <c r="AU262" s="243" t="s">
        <v>84</v>
      </c>
      <c r="AV262" s="13" t="s">
        <v>82</v>
      </c>
      <c r="AW262" s="13" t="s">
        <v>36</v>
      </c>
      <c r="AX262" s="13" t="s">
        <v>75</v>
      </c>
      <c r="AY262" s="243" t="s">
        <v>183</v>
      </c>
    </row>
    <row r="263" s="14" customFormat="1">
      <c r="A263" s="14"/>
      <c r="B263" s="244"/>
      <c r="C263" s="245"/>
      <c r="D263" s="235" t="s">
        <v>194</v>
      </c>
      <c r="E263" s="246" t="s">
        <v>19</v>
      </c>
      <c r="F263" s="247" t="s">
        <v>5692</v>
      </c>
      <c r="G263" s="245"/>
      <c r="H263" s="248">
        <v>101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194</v>
      </c>
      <c r="AU263" s="254" t="s">
        <v>84</v>
      </c>
      <c r="AV263" s="14" t="s">
        <v>84</v>
      </c>
      <c r="AW263" s="14" t="s">
        <v>36</v>
      </c>
      <c r="AX263" s="14" t="s">
        <v>82</v>
      </c>
      <c r="AY263" s="254" t="s">
        <v>183</v>
      </c>
    </row>
    <row r="264" s="2" customFormat="1" ht="24.15" customHeight="1">
      <c r="A264" s="40"/>
      <c r="B264" s="41"/>
      <c r="C264" s="215" t="s">
        <v>471</v>
      </c>
      <c r="D264" s="215" t="s">
        <v>185</v>
      </c>
      <c r="E264" s="216" t="s">
        <v>5757</v>
      </c>
      <c r="F264" s="217" t="s">
        <v>5758</v>
      </c>
      <c r="G264" s="218" t="s">
        <v>188</v>
      </c>
      <c r="H264" s="219">
        <v>3</v>
      </c>
      <c r="I264" s="220"/>
      <c r="J264" s="221">
        <f>ROUND(I264*H264,2)</f>
        <v>0</v>
      </c>
      <c r="K264" s="217" t="s">
        <v>189</v>
      </c>
      <c r="L264" s="46"/>
      <c r="M264" s="222" t="s">
        <v>19</v>
      </c>
      <c r="N264" s="223" t="s">
        <v>46</v>
      </c>
      <c r="O264" s="86"/>
      <c r="P264" s="224">
        <f>O264*H264</f>
        <v>0</v>
      </c>
      <c r="Q264" s="224">
        <v>1.9272641740000001</v>
      </c>
      <c r="R264" s="224">
        <f>Q264*H264</f>
        <v>5.7817925219999999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190</v>
      </c>
      <c r="AT264" s="226" t="s">
        <v>185</v>
      </c>
      <c r="AU264" s="226" t="s">
        <v>84</v>
      </c>
      <c r="AY264" s="19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190</v>
      </c>
      <c r="BM264" s="226" t="s">
        <v>5759</v>
      </c>
    </row>
    <row r="265" s="2" customFormat="1">
      <c r="A265" s="40"/>
      <c r="B265" s="41"/>
      <c r="C265" s="42"/>
      <c r="D265" s="228" t="s">
        <v>192</v>
      </c>
      <c r="E265" s="42"/>
      <c r="F265" s="229" t="s">
        <v>5760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192</v>
      </c>
      <c r="AU265" s="19" t="s">
        <v>84</v>
      </c>
    </row>
    <row r="266" s="13" customFormat="1">
      <c r="A266" s="13"/>
      <c r="B266" s="233"/>
      <c r="C266" s="234"/>
      <c r="D266" s="235" t="s">
        <v>194</v>
      </c>
      <c r="E266" s="236" t="s">
        <v>19</v>
      </c>
      <c r="F266" s="237" t="s">
        <v>5761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194</v>
      </c>
      <c r="AU266" s="243" t="s">
        <v>84</v>
      </c>
      <c r="AV266" s="13" t="s">
        <v>82</v>
      </c>
      <c r="AW266" s="13" t="s">
        <v>36</v>
      </c>
      <c r="AX266" s="13" t="s">
        <v>75</v>
      </c>
      <c r="AY266" s="243" t="s">
        <v>183</v>
      </c>
    </row>
    <row r="267" s="14" customFormat="1">
      <c r="A267" s="14"/>
      <c r="B267" s="244"/>
      <c r="C267" s="245"/>
      <c r="D267" s="235" t="s">
        <v>194</v>
      </c>
      <c r="E267" s="246" t="s">
        <v>19</v>
      </c>
      <c r="F267" s="247" t="s">
        <v>5762</v>
      </c>
      <c r="G267" s="245"/>
      <c r="H267" s="248">
        <v>3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194</v>
      </c>
      <c r="AU267" s="254" t="s">
        <v>84</v>
      </c>
      <c r="AV267" s="14" t="s">
        <v>84</v>
      </c>
      <c r="AW267" s="14" t="s">
        <v>36</v>
      </c>
      <c r="AX267" s="14" t="s">
        <v>82</v>
      </c>
      <c r="AY267" s="254" t="s">
        <v>183</v>
      </c>
    </row>
    <row r="268" s="2" customFormat="1" ht="24.15" customHeight="1">
      <c r="A268" s="40"/>
      <c r="B268" s="41"/>
      <c r="C268" s="215" t="s">
        <v>554</v>
      </c>
      <c r="D268" s="215" t="s">
        <v>185</v>
      </c>
      <c r="E268" s="216" t="s">
        <v>5763</v>
      </c>
      <c r="F268" s="217" t="s">
        <v>5764</v>
      </c>
      <c r="G268" s="218" t="s">
        <v>188</v>
      </c>
      <c r="H268" s="219">
        <v>7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2.1167649439999998</v>
      </c>
      <c r="R268" s="224">
        <f>Q268*H268</f>
        <v>14.817354607999999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190</v>
      </c>
      <c r="AT268" s="226" t="s">
        <v>185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190</v>
      </c>
      <c r="BM268" s="226" t="s">
        <v>5765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5766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84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5761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194</v>
      </c>
      <c r="AU270" s="243" t="s">
        <v>84</v>
      </c>
      <c r="AV270" s="13" t="s">
        <v>82</v>
      </c>
      <c r="AW270" s="13" t="s">
        <v>36</v>
      </c>
      <c r="AX270" s="13" t="s">
        <v>75</v>
      </c>
      <c r="AY270" s="243" t="s">
        <v>183</v>
      </c>
    </row>
    <row r="271" s="14" customFormat="1">
      <c r="A271" s="14"/>
      <c r="B271" s="244"/>
      <c r="C271" s="245"/>
      <c r="D271" s="235" t="s">
        <v>194</v>
      </c>
      <c r="E271" s="246" t="s">
        <v>19</v>
      </c>
      <c r="F271" s="247" t="s">
        <v>5713</v>
      </c>
      <c r="G271" s="245"/>
      <c r="H271" s="248">
        <v>7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194</v>
      </c>
      <c r="AU271" s="254" t="s">
        <v>84</v>
      </c>
      <c r="AV271" s="14" t="s">
        <v>84</v>
      </c>
      <c r="AW271" s="14" t="s">
        <v>36</v>
      </c>
      <c r="AX271" s="14" t="s">
        <v>82</v>
      </c>
      <c r="AY271" s="254" t="s">
        <v>183</v>
      </c>
    </row>
    <row r="272" s="2" customFormat="1" ht="16.5" customHeight="1">
      <c r="A272" s="40"/>
      <c r="B272" s="41"/>
      <c r="C272" s="270" t="s">
        <v>476</v>
      </c>
      <c r="D272" s="270" t="s">
        <v>348</v>
      </c>
      <c r="E272" s="271" t="s">
        <v>5767</v>
      </c>
      <c r="F272" s="272" t="s">
        <v>5768</v>
      </c>
      <c r="G272" s="273" t="s">
        <v>188</v>
      </c>
      <c r="H272" s="274">
        <v>10</v>
      </c>
      <c r="I272" s="275"/>
      <c r="J272" s="276">
        <f>ROUND(I272*H272,2)</f>
        <v>0</v>
      </c>
      <c r="K272" s="272" t="s">
        <v>189</v>
      </c>
      <c r="L272" s="277"/>
      <c r="M272" s="278" t="s">
        <v>19</v>
      </c>
      <c r="N272" s="279" t="s">
        <v>46</v>
      </c>
      <c r="O272" s="86"/>
      <c r="P272" s="224">
        <f>O272*H272</f>
        <v>0</v>
      </c>
      <c r="Q272" s="224">
        <v>1.29</v>
      </c>
      <c r="R272" s="224">
        <f>Q272*H272</f>
        <v>12.9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226</v>
      </c>
      <c r="AT272" s="226" t="s">
        <v>348</v>
      </c>
      <c r="AU272" s="226" t="s">
        <v>84</v>
      </c>
      <c r="AY272" s="19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82</v>
      </c>
      <c r="BK272" s="227">
        <f>ROUND(I272*H272,2)</f>
        <v>0</v>
      </c>
      <c r="BL272" s="19" t="s">
        <v>190</v>
      </c>
      <c r="BM272" s="226" t="s">
        <v>5769</v>
      </c>
    </row>
    <row r="273" s="14" customFormat="1">
      <c r="A273" s="14"/>
      <c r="B273" s="244"/>
      <c r="C273" s="245"/>
      <c r="D273" s="235" t="s">
        <v>194</v>
      </c>
      <c r="E273" s="246" t="s">
        <v>19</v>
      </c>
      <c r="F273" s="247" t="s">
        <v>5770</v>
      </c>
      <c r="G273" s="245"/>
      <c r="H273" s="248">
        <v>10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194</v>
      </c>
      <c r="AU273" s="254" t="s">
        <v>84</v>
      </c>
      <c r="AV273" s="14" t="s">
        <v>84</v>
      </c>
      <c r="AW273" s="14" t="s">
        <v>36</v>
      </c>
      <c r="AX273" s="14" t="s">
        <v>82</v>
      </c>
      <c r="AY273" s="254" t="s">
        <v>183</v>
      </c>
    </row>
    <row r="274" s="2" customFormat="1" ht="16.5" customHeight="1">
      <c r="A274" s="40"/>
      <c r="B274" s="41"/>
      <c r="C274" s="270" t="s">
        <v>563</v>
      </c>
      <c r="D274" s="270" t="s">
        <v>348</v>
      </c>
      <c r="E274" s="271" t="s">
        <v>5771</v>
      </c>
      <c r="F274" s="272" t="s">
        <v>5772</v>
      </c>
      <c r="G274" s="273" t="s">
        <v>188</v>
      </c>
      <c r="H274" s="274">
        <v>2</v>
      </c>
      <c r="I274" s="275"/>
      <c r="J274" s="276">
        <f>ROUND(I274*H274,2)</f>
        <v>0</v>
      </c>
      <c r="K274" s="272" t="s">
        <v>189</v>
      </c>
      <c r="L274" s="277"/>
      <c r="M274" s="278" t="s">
        <v>19</v>
      </c>
      <c r="N274" s="279" t="s">
        <v>46</v>
      </c>
      <c r="O274" s="86"/>
      <c r="P274" s="224">
        <f>O274*H274</f>
        <v>0</v>
      </c>
      <c r="Q274" s="224">
        <v>0.50600000000000001</v>
      </c>
      <c r="R274" s="224">
        <f>Q274*H274</f>
        <v>1.012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226</v>
      </c>
      <c r="AT274" s="226" t="s">
        <v>348</v>
      </c>
      <c r="AU274" s="226" t="s">
        <v>84</v>
      </c>
      <c r="AY274" s="19" t="s">
        <v>183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82</v>
      </c>
      <c r="BK274" s="227">
        <f>ROUND(I274*H274,2)</f>
        <v>0</v>
      </c>
      <c r="BL274" s="19" t="s">
        <v>190</v>
      </c>
      <c r="BM274" s="226" t="s">
        <v>5773</v>
      </c>
    </row>
    <row r="275" s="14" customFormat="1">
      <c r="A275" s="14"/>
      <c r="B275" s="244"/>
      <c r="C275" s="245"/>
      <c r="D275" s="235" t="s">
        <v>194</v>
      </c>
      <c r="E275" s="246" t="s">
        <v>19</v>
      </c>
      <c r="F275" s="247" t="s">
        <v>5649</v>
      </c>
      <c r="G275" s="245"/>
      <c r="H275" s="248">
        <v>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194</v>
      </c>
      <c r="AU275" s="254" t="s">
        <v>84</v>
      </c>
      <c r="AV275" s="14" t="s">
        <v>84</v>
      </c>
      <c r="AW275" s="14" t="s">
        <v>36</v>
      </c>
      <c r="AX275" s="14" t="s">
        <v>82</v>
      </c>
      <c r="AY275" s="254" t="s">
        <v>183</v>
      </c>
    </row>
    <row r="276" s="2" customFormat="1" ht="16.5" customHeight="1">
      <c r="A276" s="40"/>
      <c r="B276" s="41"/>
      <c r="C276" s="270" t="s">
        <v>481</v>
      </c>
      <c r="D276" s="270" t="s">
        <v>348</v>
      </c>
      <c r="E276" s="271" t="s">
        <v>5774</v>
      </c>
      <c r="F276" s="272" t="s">
        <v>5775</v>
      </c>
      <c r="G276" s="273" t="s">
        <v>188</v>
      </c>
      <c r="H276" s="274">
        <v>4</v>
      </c>
      <c r="I276" s="275"/>
      <c r="J276" s="276">
        <f>ROUND(I276*H276,2)</f>
        <v>0</v>
      </c>
      <c r="K276" s="272" t="s">
        <v>189</v>
      </c>
      <c r="L276" s="277"/>
      <c r="M276" s="278" t="s">
        <v>19</v>
      </c>
      <c r="N276" s="279" t="s">
        <v>46</v>
      </c>
      <c r="O276" s="86"/>
      <c r="P276" s="224">
        <f>O276*H276</f>
        <v>0</v>
      </c>
      <c r="Q276" s="224">
        <v>0.254</v>
      </c>
      <c r="R276" s="224">
        <f>Q276*H276</f>
        <v>1.016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226</v>
      </c>
      <c r="AT276" s="226" t="s">
        <v>348</v>
      </c>
      <c r="AU276" s="226" t="s">
        <v>84</v>
      </c>
      <c r="AY276" s="19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82</v>
      </c>
      <c r="BK276" s="227">
        <f>ROUND(I276*H276,2)</f>
        <v>0</v>
      </c>
      <c r="BL276" s="19" t="s">
        <v>190</v>
      </c>
      <c r="BM276" s="226" t="s">
        <v>5776</v>
      </c>
    </row>
    <row r="277" s="14" customFormat="1">
      <c r="A277" s="14"/>
      <c r="B277" s="244"/>
      <c r="C277" s="245"/>
      <c r="D277" s="235" t="s">
        <v>194</v>
      </c>
      <c r="E277" s="246" t="s">
        <v>19</v>
      </c>
      <c r="F277" s="247" t="s">
        <v>5717</v>
      </c>
      <c r="G277" s="245"/>
      <c r="H277" s="248">
        <v>4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194</v>
      </c>
      <c r="AU277" s="254" t="s">
        <v>84</v>
      </c>
      <c r="AV277" s="14" t="s">
        <v>84</v>
      </c>
      <c r="AW277" s="14" t="s">
        <v>36</v>
      </c>
      <c r="AX277" s="14" t="s">
        <v>82</v>
      </c>
      <c r="AY277" s="254" t="s">
        <v>183</v>
      </c>
    </row>
    <row r="278" s="2" customFormat="1" ht="16.5" customHeight="1">
      <c r="A278" s="40"/>
      <c r="B278" s="41"/>
      <c r="C278" s="270" t="s">
        <v>570</v>
      </c>
      <c r="D278" s="270" t="s">
        <v>348</v>
      </c>
      <c r="E278" s="271" t="s">
        <v>5777</v>
      </c>
      <c r="F278" s="272" t="s">
        <v>5778</v>
      </c>
      <c r="G278" s="273" t="s">
        <v>188</v>
      </c>
      <c r="H278" s="274">
        <v>7</v>
      </c>
      <c r="I278" s="275"/>
      <c r="J278" s="276">
        <f>ROUND(I278*H278,2)</f>
        <v>0</v>
      </c>
      <c r="K278" s="272" t="s">
        <v>189</v>
      </c>
      <c r="L278" s="277"/>
      <c r="M278" s="278" t="s">
        <v>19</v>
      </c>
      <c r="N278" s="279" t="s">
        <v>46</v>
      </c>
      <c r="O278" s="86"/>
      <c r="P278" s="224">
        <f>O278*H278</f>
        <v>0</v>
      </c>
      <c r="Q278" s="224">
        <v>0.54800000000000004</v>
      </c>
      <c r="R278" s="224">
        <f>Q278*H278</f>
        <v>3.8360000000000003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226</v>
      </c>
      <c r="AT278" s="226" t="s">
        <v>348</v>
      </c>
      <c r="AU278" s="226" t="s">
        <v>84</v>
      </c>
      <c r="AY278" s="19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190</v>
      </c>
      <c r="BM278" s="226" t="s">
        <v>5779</v>
      </c>
    </row>
    <row r="279" s="14" customFormat="1">
      <c r="A279" s="14"/>
      <c r="B279" s="244"/>
      <c r="C279" s="245"/>
      <c r="D279" s="235" t="s">
        <v>194</v>
      </c>
      <c r="E279" s="246" t="s">
        <v>19</v>
      </c>
      <c r="F279" s="247" t="s">
        <v>5713</v>
      </c>
      <c r="G279" s="245"/>
      <c r="H279" s="248">
        <v>7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194</v>
      </c>
      <c r="AU279" s="254" t="s">
        <v>84</v>
      </c>
      <c r="AV279" s="14" t="s">
        <v>84</v>
      </c>
      <c r="AW279" s="14" t="s">
        <v>36</v>
      </c>
      <c r="AX279" s="14" t="s">
        <v>82</v>
      </c>
      <c r="AY279" s="254" t="s">
        <v>183</v>
      </c>
    </row>
    <row r="280" s="2" customFormat="1" ht="16.5" customHeight="1">
      <c r="A280" s="40"/>
      <c r="B280" s="41"/>
      <c r="C280" s="270" t="s">
        <v>486</v>
      </c>
      <c r="D280" s="270" t="s">
        <v>348</v>
      </c>
      <c r="E280" s="271" t="s">
        <v>5780</v>
      </c>
      <c r="F280" s="272" t="s">
        <v>5781</v>
      </c>
      <c r="G280" s="273" t="s">
        <v>188</v>
      </c>
      <c r="H280" s="274">
        <v>3</v>
      </c>
      <c r="I280" s="275"/>
      <c r="J280" s="276">
        <f>ROUND(I280*H280,2)</f>
        <v>0</v>
      </c>
      <c r="K280" s="272" t="s">
        <v>189</v>
      </c>
      <c r="L280" s="277"/>
      <c r="M280" s="278" t="s">
        <v>19</v>
      </c>
      <c r="N280" s="279" t="s">
        <v>46</v>
      </c>
      <c r="O280" s="86"/>
      <c r="P280" s="224">
        <f>O280*H280</f>
        <v>0</v>
      </c>
      <c r="Q280" s="224">
        <v>0.52100000000000002</v>
      </c>
      <c r="R280" s="224">
        <f>Q280*H280</f>
        <v>1.5630000000000002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226</v>
      </c>
      <c r="AT280" s="226" t="s">
        <v>348</v>
      </c>
      <c r="AU280" s="226" t="s">
        <v>84</v>
      </c>
      <c r="AY280" s="19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190</v>
      </c>
      <c r="BM280" s="226" t="s">
        <v>5782</v>
      </c>
    </row>
    <row r="281" s="14" customFormat="1">
      <c r="A281" s="14"/>
      <c r="B281" s="244"/>
      <c r="C281" s="245"/>
      <c r="D281" s="235" t="s">
        <v>194</v>
      </c>
      <c r="E281" s="246" t="s">
        <v>19</v>
      </c>
      <c r="F281" s="247" t="s">
        <v>5762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194</v>
      </c>
      <c r="AU281" s="254" t="s">
        <v>84</v>
      </c>
      <c r="AV281" s="14" t="s">
        <v>84</v>
      </c>
      <c r="AW281" s="14" t="s">
        <v>36</v>
      </c>
      <c r="AX281" s="14" t="s">
        <v>82</v>
      </c>
      <c r="AY281" s="254" t="s">
        <v>183</v>
      </c>
    </row>
    <row r="282" s="2" customFormat="1" ht="16.5" customHeight="1">
      <c r="A282" s="40"/>
      <c r="B282" s="41"/>
      <c r="C282" s="270" t="s">
        <v>582</v>
      </c>
      <c r="D282" s="270" t="s">
        <v>348</v>
      </c>
      <c r="E282" s="271" t="s">
        <v>5783</v>
      </c>
      <c r="F282" s="272" t="s">
        <v>5784</v>
      </c>
      <c r="G282" s="273" t="s">
        <v>188</v>
      </c>
      <c r="H282" s="274">
        <v>6</v>
      </c>
      <c r="I282" s="275"/>
      <c r="J282" s="276">
        <f>ROUND(I282*H282,2)</f>
        <v>0</v>
      </c>
      <c r="K282" s="272" t="s">
        <v>189</v>
      </c>
      <c r="L282" s="277"/>
      <c r="M282" s="278" t="s">
        <v>19</v>
      </c>
      <c r="N282" s="279" t="s">
        <v>46</v>
      </c>
      <c r="O282" s="86"/>
      <c r="P282" s="224">
        <f>O282*H282</f>
        <v>0</v>
      </c>
      <c r="Q282" s="224">
        <v>0.050999999999999997</v>
      </c>
      <c r="R282" s="224">
        <f>Q282*H282</f>
        <v>0.30599999999999999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226</v>
      </c>
      <c r="AT282" s="226" t="s">
        <v>348</v>
      </c>
      <c r="AU282" s="226" t="s">
        <v>84</v>
      </c>
      <c r="AY282" s="19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82</v>
      </c>
      <c r="BK282" s="227">
        <f>ROUND(I282*H282,2)</f>
        <v>0</v>
      </c>
      <c r="BL282" s="19" t="s">
        <v>190</v>
      </c>
      <c r="BM282" s="226" t="s">
        <v>5785</v>
      </c>
    </row>
    <row r="283" s="14" customFormat="1">
      <c r="A283" s="14"/>
      <c r="B283" s="244"/>
      <c r="C283" s="245"/>
      <c r="D283" s="235" t="s">
        <v>194</v>
      </c>
      <c r="E283" s="246" t="s">
        <v>19</v>
      </c>
      <c r="F283" s="247" t="s">
        <v>5730</v>
      </c>
      <c r="G283" s="245"/>
      <c r="H283" s="248">
        <v>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194</v>
      </c>
      <c r="AU283" s="254" t="s">
        <v>84</v>
      </c>
      <c r="AV283" s="14" t="s">
        <v>84</v>
      </c>
      <c r="AW283" s="14" t="s">
        <v>36</v>
      </c>
      <c r="AX283" s="14" t="s">
        <v>82</v>
      </c>
      <c r="AY283" s="254" t="s">
        <v>183</v>
      </c>
    </row>
    <row r="284" s="2" customFormat="1" ht="16.5" customHeight="1">
      <c r="A284" s="40"/>
      <c r="B284" s="41"/>
      <c r="C284" s="270" t="s">
        <v>492</v>
      </c>
      <c r="D284" s="270" t="s">
        <v>348</v>
      </c>
      <c r="E284" s="271" t="s">
        <v>5786</v>
      </c>
      <c r="F284" s="272" t="s">
        <v>5787</v>
      </c>
      <c r="G284" s="273" t="s">
        <v>188</v>
      </c>
      <c r="H284" s="274">
        <v>5</v>
      </c>
      <c r="I284" s="275"/>
      <c r="J284" s="276">
        <f>ROUND(I284*H284,2)</f>
        <v>0</v>
      </c>
      <c r="K284" s="272" t="s">
        <v>189</v>
      </c>
      <c r="L284" s="277"/>
      <c r="M284" s="278" t="s">
        <v>19</v>
      </c>
      <c r="N284" s="279" t="s">
        <v>46</v>
      </c>
      <c r="O284" s="86"/>
      <c r="P284" s="224">
        <f>O284*H284</f>
        <v>0</v>
      </c>
      <c r="Q284" s="224">
        <v>0.068000000000000005</v>
      </c>
      <c r="R284" s="224">
        <f>Q284*H284</f>
        <v>0.34000000000000002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226</v>
      </c>
      <c r="AT284" s="226" t="s">
        <v>348</v>
      </c>
      <c r="AU284" s="226" t="s">
        <v>84</v>
      </c>
      <c r="AY284" s="19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190</v>
      </c>
      <c r="BM284" s="226" t="s">
        <v>5788</v>
      </c>
    </row>
    <row r="285" s="14" customFormat="1">
      <c r="A285" s="14"/>
      <c r="B285" s="244"/>
      <c r="C285" s="245"/>
      <c r="D285" s="235" t="s">
        <v>194</v>
      </c>
      <c r="E285" s="246" t="s">
        <v>19</v>
      </c>
      <c r="F285" s="247" t="s">
        <v>5677</v>
      </c>
      <c r="G285" s="245"/>
      <c r="H285" s="248">
        <v>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194</v>
      </c>
      <c r="AU285" s="254" t="s">
        <v>84</v>
      </c>
      <c r="AV285" s="14" t="s">
        <v>84</v>
      </c>
      <c r="AW285" s="14" t="s">
        <v>36</v>
      </c>
      <c r="AX285" s="14" t="s">
        <v>82</v>
      </c>
      <c r="AY285" s="254" t="s">
        <v>183</v>
      </c>
    </row>
    <row r="286" s="2" customFormat="1" ht="16.5" customHeight="1">
      <c r="A286" s="40"/>
      <c r="B286" s="41"/>
      <c r="C286" s="270" t="s">
        <v>592</v>
      </c>
      <c r="D286" s="270" t="s">
        <v>348</v>
      </c>
      <c r="E286" s="271" t="s">
        <v>5789</v>
      </c>
      <c r="F286" s="272" t="s">
        <v>5790</v>
      </c>
      <c r="G286" s="273" t="s">
        <v>188</v>
      </c>
      <c r="H286" s="274">
        <v>46</v>
      </c>
      <c r="I286" s="275"/>
      <c r="J286" s="276">
        <f>ROUND(I286*H286,2)</f>
        <v>0</v>
      </c>
      <c r="K286" s="272" t="s">
        <v>189</v>
      </c>
      <c r="L286" s="277"/>
      <c r="M286" s="278" t="s">
        <v>19</v>
      </c>
      <c r="N286" s="279" t="s">
        <v>46</v>
      </c>
      <c r="O286" s="86"/>
      <c r="P286" s="224">
        <f>O286*H286</f>
        <v>0</v>
      </c>
      <c r="Q286" s="224">
        <v>0.002</v>
      </c>
      <c r="R286" s="224">
        <f>Q286*H286</f>
        <v>0.091999999999999998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226</v>
      </c>
      <c r="AT286" s="226" t="s">
        <v>348</v>
      </c>
      <c r="AU286" s="226" t="s">
        <v>84</v>
      </c>
      <c r="AY286" s="19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190</v>
      </c>
      <c r="BM286" s="226" t="s">
        <v>5791</v>
      </c>
    </row>
    <row r="287" s="14" customFormat="1">
      <c r="A287" s="14"/>
      <c r="B287" s="244"/>
      <c r="C287" s="245"/>
      <c r="D287" s="235" t="s">
        <v>194</v>
      </c>
      <c r="E287" s="246" t="s">
        <v>19</v>
      </c>
      <c r="F287" s="247" t="s">
        <v>5792</v>
      </c>
      <c r="G287" s="245"/>
      <c r="H287" s="248">
        <v>46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194</v>
      </c>
      <c r="AU287" s="254" t="s">
        <v>84</v>
      </c>
      <c r="AV287" s="14" t="s">
        <v>84</v>
      </c>
      <c r="AW287" s="14" t="s">
        <v>36</v>
      </c>
      <c r="AX287" s="14" t="s">
        <v>82</v>
      </c>
      <c r="AY287" s="254" t="s">
        <v>183</v>
      </c>
    </row>
    <row r="288" s="2" customFormat="1" ht="16.5" customHeight="1">
      <c r="A288" s="40"/>
      <c r="B288" s="41"/>
      <c r="C288" s="215" t="s">
        <v>496</v>
      </c>
      <c r="D288" s="215" t="s">
        <v>185</v>
      </c>
      <c r="E288" s="216" t="s">
        <v>5793</v>
      </c>
      <c r="F288" s="217" t="s">
        <v>5794</v>
      </c>
      <c r="G288" s="218" t="s">
        <v>188</v>
      </c>
      <c r="H288" s="219">
        <v>10</v>
      </c>
      <c r="I288" s="220"/>
      <c r="J288" s="221">
        <f>ROUND(I288*H288,2)</f>
        <v>0</v>
      </c>
      <c r="K288" s="217" t="s">
        <v>189</v>
      </c>
      <c r="L288" s="46"/>
      <c r="M288" s="222" t="s">
        <v>19</v>
      </c>
      <c r="N288" s="223" t="s">
        <v>46</v>
      </c>
      <c r="O288" s="86"/>
      <c r="P288" s="224">
        <f>O288*H288</f>
        <v>0</v>
      </c>
      <c r="Q288" s="224">
        <v>0.217338</v>
      </c>
      <c r="R288" s="224">
        <f>Q288*H288</f>
        <v>2.1733799999999999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190</v>
      </c>
      <c r="AT288" s="226" t="s">
        <v>185</v>
      </c>
      <c r="AU288" s="226" t="s">
        <v>84</v>
      </c>
      <c r="AY288" s="19" t="s">
        <v>183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82</v>
      </c>
      <c r="BK288" s="227">
        <f>ROUND(I288*H288,2)</f>
        <v>0</v>
      </c>
      <c r="BL288" s="19" t="s">
        <v>190</v>
      </c>
      <c r="BM288" s="226" t="s">
        <v>5795</v>
      </c>
    </row>
    <row r="289" s="2" customFormat="1">
      <c r="A289" s="40"/>
      <c r="B289" s="41"/>
      <c r="C289" s="42"/>
      <c r="D289" s="228" t="s">
        <v>192</v>
      </c>
      <c r="E289" s="42"/>
      <c r="F289" s="229" t="s">
        <v>5796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192</v>
      </c>
      <c r="AU289" s="19" t="s">
        <v>84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5797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194</v>
      </c>
      <c r="AU290" s="243" t="s">
        <v>84</v>
      </c>
      <c r="AV290" s="13" t="s">
        <v>82</v>
      </c>
      <c r="AW290" s="13" t="s">
        <v>36</v>
      </c>
      <c r="AX290" s="13" t="s">
        <v>75</v>
      </c>
      <c r="AY290" s="243" t="s">
        <v>183</v>
      </c>
    </row>
    <row r="291" s="14" customFormat="1">
      <c r="A291" s="14"/>
      <c r="B291" s="244"/>
      <c r="C291" s="245"/>
      <c r="D291" s="235" t="s">
        <v>194</v>
      </c>
      <c r="E291" s="246" t="s">
        <v>19</v>
      </c>
      <c r="F291" s="247" t="s">
        <v>5770</v>
      </c>
      <c r="G291" s="245"/>
      <c r="H291" s="248">
        <v>10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194</v>
      </c>
      <c r="AU291" s="254" t="s">
        <v>84</v>
      </c>
      <c r="AV291" s="14" t="s">
        <v>84</v>
      </c>
      <c r="AW291" s="14" t="s">
        <v>36</v>
      </c>
      <c r="AX291" s="14" t="s">
        <v>82</v>
      </c>
      <c r="AY291" s="254" t="s">
        <v>183</v>
      </c>
    </row>
    <row r="292" s="2" customFormat="1" ht="16.5" customHeight="1">
      <c r="A292" s="40"/>
      <c r="B292" s="41"/>
      <c r="C292" s="270" t="s">
        <v>603</v>
      </c>
      <c r="D292" s="270" t="s">
        <v>348</v>
      </c>
      <c r="E292" s="271" t="s">
        <v>5798</v>
      </c>
      <c r="F292" s="272" t="s">
        <v>5799</v>
      </c>
      <c r="G292" s="273" t="s">
        <v>188</v>
      </c>
      <c r="H292" s="274">
        <v>10</v>
      </c>
      <c r="I292" s="275"/>
      <c r="J292" s="276">
        <f>ROUND(I292*H292,2)</f>
        <v>0</v>
      </c>
      <c r="K292" s="272" t="s">
        <v>189</v>
      </c>
      <c r="L292" s="277"/>
      <c r="M292" s="278" t="s">
        <v>19</v>
      </c>
      <c r="N292" s="279" t="s">
        <v>46</v>
      </c>
      <c r="O292" s="86"/>
      <c r="P292" s="224">
        <f>O292*H292</f>
        <v>0</v>
      </c>
      <c r="Q292" s="224">
        <v>0.081000000000000003</v>
      </c>
      <c r="R292" s="224">
        <f>Q292*H292</f>
        <v>0.81000000000000005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226</v>
      </c>
      <c r="AT292" s="226" t="s">
        <v>348</v>
      </c>
      <c r="AU292" s="226" t="s">
        <v>84</v>
      </c>
      <c r="AY292" s="19" t="s">
        <v>183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82</v>
      </c>
      <c r="BK292" s="227">
        <f>ROUND(I292*H292,2)</f>
        <v>0</v>
      </c>
      <c r="BL292" s="19" t="s">
        <v>190</v>
      </c>
      <c r="BM292" s="226" t="s">
        <v>5800</v>
      </c>
    </row>
    <row r="293" s="14" customFormat="1">
      <c r="A293" s="14"/>
      <c r="B293" s="244"/>
      <c r="C293" s="245"/>
      <c r="D293" s="235" t="s">
        <v>194</v>
      </c>
      <c r="E293" s="246" t="s">
        <v>19</v>
      </c>
      <c r="F293" s="247" t="s">
        <v>5770</v>
      </c>
      <c r="G293" s="245"/>
      <c r="H293" s="248">
        <v>10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194</v>
      </c>
      <c r="AU293" s="254" t="s">
        <v>84</v>
      </c>
      <c r="AV293" s="14" t="s">
        <v>84</v>
      </c>
      <c r="AW293" s="14" t="s">
        <v>36</v>
      </c>
      <c r="AX293" s="14" t="s">
        <v>82</v>
      </c>
      <c r="AY293" s="254" t="s">
        <v>183</v>
      </c>
    </row>
    <row r="294" s="2" customFormat="1" ht="16.5" customHeight="1">
      <c r="A294" s="40"/>
      <c r="B294" s="41"/>
      <c r="C294" s="215" t="s">
        <v>501</v>
      </c>
      <c r="D294" s="215" t="s">
        <v>185</v>
      </c>
      <c r="E294" s="216" t="s">
        <v>5801</v>
      </c>
      <c r="F294" s="217" t="s">
        <v>5802</v>
      </c>
      <c r="G294" s="218" t="s">
        <v>188</v>
      </c>
      <c r="H294" s="219">
        <v>1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0.028538000000000001</v>
      </c>
      <c r="R294" s="224">
        <f>Q294*H294</f>
        <v>0.028538000000000001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190</v>
      </c>
      <c r="AT294" s="226" t="s">
        <v>185</v>
      </c>
      <c r="AU294" s="226" t="s">
        <v>84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190</v>
      </c>
      <c r="BM294" s="226" t="s">
        <v>5803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5804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84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5805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194</v>
      </c>
      <c r="AU296" s="243" t="s">
        <v>84</v>
      </c>
      <c r="AV296" s="13" t="s">
        <v>82</v>
      </c>
      <c r="AW296" s="13" t="s">
        <v>36</v>
      </c>
      <c r="AX296" s="13" t="s">
        <v>75</v>
      </c>
      <c r="AY296" s="243" t="s">
        <v>183</v>
      </c>
    </row>
    <row r="297" s="14" customFormat="1">
      <c r="A297" s="14"/>
      <c r="B297" s="244"/>
      <c r="C297" s="245"/>
      <c r="D297" s="235" t="s">
        <v>194</v>
      </c>
      <c r="E297" s="246" t="s">
        <v>19</v>
      </c>
      <c r="F297" s="247" t="s">
        <v>5721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194</v>
      </c>
      <c r="AU297" s="254" t="s">
        <v>84</v>
      </c>
      <c r="AV297" s="14" t="s">
        <v>84</v>
      </c>
      <c r="AW297" s="14" t="s">
        <v>36</v>
      </c>
      <c r="AX297" s="14" t="s">
        <v>82</v>
      </c>
      <c r="AY297" s="254" t="s">
        <v>183</v>
      </c>
    </row>
    <row r="298" s="2" customFormat="1" ht="16.5" customHeight="1">
      <c r="A298" s="40"/>
      <c r="B298" s="41"/>
      <c r="C298" s="270" t="s">
        <v>614</v>
      </c>
      <c r="D298" s="270" t="s">
        <v>348</v>
      </c>
      <c r="E298" s="271" t="s">
        <v>5806</v>
      </c>
      <c r="F298" s="272" t="s">
        <v>5807</v>
      </c>
      <c r="G298" s="273" t="s">
        <v>188</v>
      </c>
      <c r="H298" s="274">
        <v>1</v>
      </c>
      <c r="I298" s="275"/>
      <c r="J298" s="276">
        <f>ROUND(I298*H298,2)</f>
        <v>0</v>
      </c>
      <c r="K298" s="272" t="s">
        <v>19</v>
      </c>
      <c r="L298" s="277"/>
      <c r="M298" s="278" t="s">
        <v>19</v>
      </c>
      <c r="N298" s="279" t="s">
        <v>46</v>
      </c>
      <c r="O298" s="86"/>
      <c r="P298" s="224">
        <f>O298*H298</f>
        <v>0</v>
      </c>
      <c r="Q298" s="224">
        <v>3.6499999999999999</v>
      </c>
      <c r="R298" s="224">
        <f>Q298*H298</f>
        <v>3.6499999999999999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226</v>
      </c>
      <c r="AT298" s="226" t="s">
        <v>348</v>
      </c>
      <c r="AU298" s="226" t="s">
        <v>84</v>
      </c>
      <c r="AY298" s="19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82</v>
      </c>
      <c r="BK298" s="227">
        <f>ROUND(I298*H298,2)</f>
        <v>0</v>
      </c>
      <c r="BL298" s="19" t="s">
        <v>190</v>
      </c>
      <c r="BM298" s="226" t="s">
        <v>5808</v>
      </c>
    </row>
    <row r="299" s="14" customFormat="1">
      <c r="A299" s="14"/>
      <c r="B299" s="244"/>
      <c r="C299" s="245"/>
      <c r="D299" s="235" t="s">
        <v>194</v>
      </c>
      <c r="E299" s="246" t="s">
        <v>19</v>
      </c>
      <c r="F299" s="247" t="s">
        <v>5721</v>
      </c>
      <c r="G299" s="245"/>
      <c r="H299" s="248">
        <v>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194</v>
      </c>
      <c r="AU299" s="254" t="s">
        <v>84</v>
      </c>
      <c r="AV299" s="14" t="s">
        <v>84</v>
      </c>
      <c r="AW299" s="14" t="s">
        <v>36</v>
      </c>
      <c r="AX299" s="14" t="s">
        <v>82</v>
      </c>
      <c r="AY299" s="254" t="s">
        <v>183</v>
      </c>
    </row>
    <row r="300" s="2" customFormat="1" ht="16.5" customHeight="1">
      <c r="A300" s="40"/>
      <c r="B300" s="41"/>
      <c r="C300" s="215" t="s">
        <v>505</v>
      </c>
      <c r="D300" s="215" t="s">
        <v>185</v>
      </c>
      <c r="E300" s="216" t="s">
        <v>5809</v>
      </c>
      <c r="F300" s="217" t="s">
        <v>5810</v>
      </c>
      <c r="G300" s="218" t="s">
        <v>188</v>
      </c>
      <c r="H300" s="219">
        <v>2</v>
      </c>
      <c r="I300" s="220"/>
      <c r="J300" s="221">
        <f>ROUND(I300*H300,2)</f>
        <v>0</v>
      </c>
      <c r="K300" s="217" t="s">
        <v>189</v>
      </c>
      <c r="L300" s="46"/>
      <c r="M300" s="222" t="s">
        <v>19</v>
      </c>
      <c r="N300" s="223" t="s">
        <v>46</v>
      </c>
      <c r="O300" s="86"/>
      <c r="P300" s="224">
        <f>O300*H300</f>
        <v>0</v>
      </c>
      <c r="Q300" s="224">
        <v>0.010186000000000001</v>
      </c>
      <c r="R300" s="224">
        <f>Q300*H300</f>
        <v>0.020372000000000001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190</v>
      </c>
      <c r="AT300" s="226" t="s">
        <v>185</v>
      </c>
      <c r="AU300" s="226" t="s">
        <v>84</v>
      </c>
      <c r="AY300" s="19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190</v>
      </c>
      <c r="BM300" s="226" t="s">
        <v>5811</v>
      </c>
    </row>
    <row r="301" s="2" customFormat="1">
      <c r="A301" s="40"/>
      <c r="B301" s="41"/>
      <c r="C301" s="42"/>
      <c r="D301" s="228" t="s">
        <v>192</v>
      </c>
      <c r="E301" s="42"/>
      <c r="F301" s="229" t="s">
        <v>5812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192</v>
      </c>
      <c r="AU301" s="19" t="s">
        <v>84</v>
      </c>
    </row>
    <row r="302" s="13" customFormat="1">
      <c r="A302" s="13"/>
      <c r="B302" s="233"/>
      <c r="C302" s="234"/>
      <c r="D302" s="235" t="s">
        <v>194</v>
      </c>
      <c r="E302" s="236" t="s">
        <v>19</v>
      </c>
      <c r="F302" s="237" t="s">
        <v>5805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194</v>
      </c>
      <c r="AU302" s="243" t="s">
        <v>84</v>
      </c>
      <c r="AV302" s="13" t="s">
        <v>82</v>
      </c>
      <c r="AW302" s="13" t="s">
        <v>36</v>
      </c>
      <c r="AX302" s="13" t="s">
        <v>75</v>
      </c>
      <c r="AY302" s="243" t="s">
        <v>183</v>
      </c>
    </row>
    <row r="303" s="14" customFormat="1">
      <c r="A303" s="14"/>
      <c r="B303" s="244"/>
      <c r="C303" s="245"/>
      <c r="D303" s="235" t="s">
        <v>194</v>
      </c>
      <c r="E303" s="246" t="s">
        <v>19</v>
      </c>
      <c r="F303" s="247" t="s">
        <v>5649</v>
      </c>
      <c r="G303" s="245"/>
      <c r="H303" s="248">
        <v>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194</v>
      </c>
      <c r="AU303" s="254" t="s">
        <v>84</v>
      </c>
      <c r="AV303" s="14" t="s">
        <v>84</v>
      </c>
      <c r="AW303" s="14" t="s">
        <v>36</v>
      </c>
      <c r="AX303" s="14" t="s">
        <v>82</v>
      </c>
      <c r="AY303" s="254" t="s">
        <v>183</v>
      </c>
    </row>
    <row r="304" s="2" customFormat="1" ht="16.5" customHeight="1">
      <c r="A304" s="40"/>
      <c r="B304" s="41"/>
      <c r="C304" s="270" t="s">
        <v>625</v>
      </c>
      <c r="D304" s="270" t="s">
        <v>348</v>
      </c>
      <c r="E304" s="271" t="s">
        <v>5813</v>
      </c>
      <c r="F304" s="272" t="s">
        <v>5814</v>
      </c>
      <c r="G304" s="273" t="s">
        <v>188</v>
      </c>
      <c r="H304" s="274">
        <v>1</v>
      </c>
      <c r="I304" s="275"/>
      <c r="J304" s="276">
        <f>ROUND(I304*H304,2)</f>
        <v>0</v>
      </c>
      <c r="K304" s="272" t="s">
        <v>19</v>
      </c>
      <c r="L304" s="277"/>
      <c r="M304" s="278" t="s">
        <v>19</v>
      </c>
      <c r="N304" s="279" t="s">
        <v>46</v>
      </c>
      <c r="O304" s="86"/>
      <c r="P304" s="224">
        <f>O304*H304</f>
        <v>0</v>
      </c>
      <c r="Q304" s="224">
        <v>1.7609999999999999</v>
      </c>
      <c r="R304" s="224">
        <f>Q304*H304</f>
        <v>1.7609999999999999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226</v>
      </c>
      <c r="AT304" s="226" t="s">
        <v>348</v>
      </c>
      <c r="AU304" s="226" t="s">
        <v>84</v>
      </c>
      <c r="AY304" s="19" t="s">
        <v>183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82</v>
      </c>
      <c r="BK304" s="227">
        <f>ROUND(I304*H304,2)</f>
        <v>0</v>
      </c>
      <c r="BL304" s="19" t="s">
        <v>190</v>
      </c>
      <c r="BM304" s="226" t="s">
        <v>5815</v>
      </c>
    </row>
    <row r="305" s="14" customFormat="1">
      <c r="A305" s="14"/>
      <c r="B305" s="244"/>
      <c r="C305" s="245"/>
      <c r="D305" s="235" t="s">
        <v>194</v>
      </c>
      <c r="E305" s="246" t="s">
        <v>19</v>
      </c>
      <c r="F305" s="247" t="s">
        <v>5721</v>
      </c>
      <c r="G305" s="245"/>
      <c r="H305" s="248">
        <v>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194</v>
      </c>
      <c r="AU305" s="254" t="s">
        <v>84</v>
      </c>
      <c r="AV305" s="14" t="s">
        <v>84</v>
      </c>
      <c r="AW305" s="14" t="s">
        <v>36</v>
      </c>
      <c r="AX305" s="14" t="s">
        <v>82</v>
      </c>
      <c r="AY305" s="254" t="s">
        <v>183</v>
      </c>
    </row>
    <row r="306" s="2" customFormat="1" ht="16.5" customHeight="1">
      <c r="A306" s="40"/>
      <c r="B306" s="41"/>
      <c r="C306" s="270" t="s">
        <v>511</v>
      </c>
      <c r="D306" s="270" t="s">
        <v>348</v>
      </c>
      <c r="E306" s="271" t="s">
        <v>5816</v>
      </c>
      <c r="F306" s="272" t="s">
        <v>5817</v>
      </c>
      <c r="G306" s="273" t="s">
        <v>188</v>
      </c>
      <c r="H306" s="274">
        <v>1</v>
      </c>
      <c r="I306" s="275"/>
      <c r="J306" s="276">
        <f>ROUND(I306*H306,2)</f>
        <v>0</v>
      </c>
      <c r="K306" s="272" t="s">
        <v>19</v>
      </c>
      <c r="L306" s="277"/>
      <c r="M306" s="278" t="s">
        <v>19</v>
      </c>
      <c r="N306" s="279" t="s">
        <v>46</v>
      </c>
      <c r="O306" s="86"/>
      <c r="P306" s="224">
        <f>O306*H306</f>
        <v>0</v>
      </c>
      <c r="Q306" s="224">
        <v>0.92000000000000004</v>
      </c>
      <c r="R306" s="224">
        <f>Q306*H306</f>
        <v>0.92000000000000004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226</v>
      </c>
      <c r="AT306" s="226" t="s">
        <v>348</v>
      </c>
      <c r="AU306" s="226" t="s">
        <v>84</v>
      </c>
      <c r="AY306" s="19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190</v>
      </c>
      <c r="BM306" s="226" t="s">
        <v>5818</v>
      </c>
    </row>
    <row r="307" s="14" customFormat="1">
      <c r="A307" s="14"/>
      <c r="B307" s="244"/>
      <c r="C307" s="245"/>
      <c r="D307" s="235" t="s">
        <v>194</v>
      </c>
      <c r="E307" s="246" t="s">
        <v>19</v>
      </c>
      <c r="F307" s="247" t="s">
        <v>5721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194</v>
      </c>
      <c r="AU307" s="254" t="s">
        <v>84</v>
      </c>
      <c r="AV307" s="14" t="s">
        <v>84</v>
      </c>
      <c r="AW307" s="14" t="s">
        <v>36</v>
      </c>
      <c r="AX307" s="14" t="s">
        <v>82</v>
      </c>
      <c r="AY307" s="254" t="s">
        <v>183</v>
      </c>
    </row>
    <row r="308" s="2" customFormat="1" ht="16.5" customHeight="1">
      <c r="A308" s="40"/>
      <c r="B308" s="41"/>
      <c r="C308" s="215" t="s">
        <v>634</v>
      </c>
      <c r="D308" s="215" t="s">
        <v>185</v>
      </c>
      <c r="E308" s="216" t="s">
        <v>5819</v>
      </c>
      <c r="F308" s="217" t="s">
        <v>5820</v>
      </c>
      <c r="G308" s="218" t="s">
        <v>188</v>
      </c>
      <c r="H308" s="219">
        <v>1</v>
      </c>
      <c r="I308" s="220"/>
      <c r="J308" s="221">
        <f>ROUND(I308*H308,2)</f>
        <v>0</v>
      </c>
      <c r="K308" s="217" t="s">
        <v>189</v>
      </c>
      <c r="L308" s="46"/>
      <c r="M308" s="222" t="s">
        <v>19</v>
      </c>
      <c r="N308" s="223" t="s">
        <v>46</v>
      </c>
      <c r="O308" s="86"/>
      <c r="P308" s="224">
        <f>O308*H308</f>
        <v>0</v>
      </c>
      <c r="Q308" s="224">
        <v>0.039273919999999997</v>
      </c>
      <c r="R308" s="224">
        <f>Q308*H308</f>
        <v>0.039273919999999997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190</v>
      </c>
      <c r="AT308" s="226" t="s">
        <v>185</v>
      </c>
      <c r="AU308" s="226" t="s">
        <v>84</v>
      </c>
      <c r="AY308" s="19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190</v>
      </c>
      <c r="BM308" s="226" t="s">
        <v>5821</v>
      </c>
    </row>
    <row r="309" s="2" customFormat="1">
      <c r="A309" s="40"/>
      <c r="B309" s="41"/>
      <c r="C309" s="42"/>
      <c r="D309" s="228" t="s">
        <v>192</v>
      </c>
      <c r="E309" s="42"/>
      <c r="F309" s="229" t="s">
        <v>5822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192</v>
      </c>
      <c r="AU309" s="19" t="s">
        <v>84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5805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194</v>
      </c>
      <c r="AU310" s="243" t="s">
        <v>84</v>
      </c>
      <c r="AV310" s="13" t="s">
        <v>82</v>
      </c>
      <c r="AW310" s="13" t="s">
        <v>36</v>
      </c>
      <c r="AX310" s="13" t="s">
        <v>75</v>
      </c>
      <c r="AY310" s="243" t="s">
        <v>183</v>
      </c>
    </row>
    <row r="311" s="14" customFormat="1">
      <c r="A311" s="14"/>
      <c r="B311" s="244"/>
      <c r="C311" s="245"/>
      <c r="D311" s="235" t="s">
        <v>194</v>
      </c>
      <c r="E311" s="246" t="s">
        <v>19</v>
      </c>
      <c r="F311" s="247" t="s">
        <v>5721</v>
      </c>
      <c r="G311" s="245"/>
      <c r="H311" s="248">
        <v>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194</v>
      </c>
      <c r="AU311" s="254" t="s">
        <v>84</v>
      </c>
      <c r="AV311" s="14" t="s">
        <v>84</v>
      </c>
      <c r="AW311" s="14" t="s">
        <v>36</v>
      </c>
      <c r="AX311" s="14" t="s">
        <v>82</v>
      </c>
      <c r="AY311" s="254" t="s">
        <v>183</v>
      </c>
    </row>
    <row r="312" s="2" customFormat="1" ht="16.5" customHeight="1">
      <c r="A312" s="40"/>
      <c r="B312" s="41"/>
      <c r="C312" s="270" t="s">
        <v>516</v>
      </c>
      <c r="D312" s="270" t="s">
        <v>348</v>
      </c>
      <c r="E312" s="271" t="s">
        <v>5823</v>
      </c>
      <c r="F312" s="272" t="s">
        <v>5824</v>
      </c>
      <c r="G312" s="273" t="s">
        <v>188</v>
      </c>
      <c r="H312" s="274">
        <v>1</v>
      </c>
      <c r="I312" s="275"/>
      <c r="J312" s="276">
        <f>ROUND(I312*H312,2)</f>
        <v>0</v>
      </c>
      <c r="K312" s="272" t="s">
        <v>19</v>
      </c>
      <c r="L312" s="277"/>
      <c r="M312" s="278" t="s">
        <v>19</v>
      </c>
      <c r="N312" s="279" t="s">
        <v>46</v>
      </c>
      <c r="O312" s="86"/>
      <c r="P312" s="224">
        <f>O312*H312</f>
        <v>0</v>
      </c>
      <c r="Q312" s="224">
        <v>1.8600000000000001</v>
      </c>
      <c r="R312" s="224">
        <f>Q312*H312</f>
        <v>1.8600000000000001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226</v>
      </c>
      <c r="AT312" s="226" t="s">
        <v>348</v>
      </c>
      <c r="AU312" s="226" t="s">
        <v>84</v>
      </c>
      <c r="AY312" s="19" t="s">
        <v>183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82</v>
      </c>
      <c r="BK312" s="227">
        <f>ROUND(I312*H312,2)</f>
        <v>0</v>
      </c>
      <c r="BL312" s="19" t="s">
        <v>190</v>
      </c>
      <c r="BM312" s="226" t="s">
        <v>5825</v>
      </c>
    </row>
    <row r="313" s="14" customFormat="1">
      <c r="A313" s="14"/>
      <c r="B313" s="244"/>
      <c r="C313" s="245"/>
      <c r="D313" s="235" t="s">
        <v>194</v>
      </c>
      <c r="E313" s="246" t="s">
        <v>19</v>
      </c>
      <c r="F313" s="247" t="s">
        <v>5721</v>
      </c>
      <c r="G313" s="245"/>
      <c r="H313" s="248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194</v>
      </c>
      <c r="AU313" s="254" t="s">
        <v>84</v>
      </c>
      <c r="AV313" s="14" t="s">
        <v>84</v>
      </c>
      <c r="AW313" s="14" t="s">
        <v>36</v>
      </c>
      <c r="AX313" s="14" t="s">
        <v>82</v>
      </c>
      <c r="AY313" s="254" t="s">
        <v>183</v>
      </c>
    </row>
    <row r="314" s="2" customFormat="1" ht="16.5" customHeight="1">
      <c r="A314" s="40"/>
      <c r="B314" s="41"/>
      <c r="C314" s="270" t="s">
        <v>644</v>
      </c>
      <c r="D314" s="270" t="s">
        <v>348</v>
      </c>
      <c r="E314" s="271" t="s">
        <v>5826</v>
      </c>
      <c r="F314" s="272" t="s">
        <v>5827</v>
      </c>
      <c r="G314" s="273" t="s">
        <v>188</v>
      </c>
      <c r="H314" s="274">
        <v>4</v>
      </c>
      <c r="I314" s="275"/>
      <c r="J314" s="276">
        <f>ROUND(I314*H314,2)</f>
        <v>0</v>
      </c>
      <c r="K314" s="272" t="s">
        <v>189</v>
      </c>
      <c r="L314" s="277"/>
      <c r="M314" s="278" t="s">
        <v>19</v>
      </c>
      <c r="N314" s="279" t="s">
        <v>46</v>
      </c>
      <c r="O314" s="86"/>
      <c r="P314" s="224">
        <f>O314*H314</f>
        <v>0</v>
      </c>
      <c r="Q314" s="224">
        <v>0.0040000000000000001</v>
      </c>
      <c r="R314" s="224">
        <f>Q314*H314</f>
        <v>0.016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226</v>
      </c>
      <c r="AT314" s="226" t="s">
        <v>348</v>
      </c>
      <c r="AU314" s="226" t="s">
        <v>84</v>
      </c>
      <c r="AY314" s="19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82</v>
      </c>
      <c r="BK314" s="227">
        <f>ROUND(I314*H314,2)</f>
        <v>0</v>
      </c>
      <c r="BL314" s="19" t="s">
        <v>190</v>
      </c>
      <c r="BM314" s="226" t="s">
        <v>5828</v>
      </c>
    </row>
    <row r="315" s="14" customFormat="1">
      <c r="A315" s="14"/>
      <c r="B315" s="244"/>
      <c r="C315" s="245"/>
      <c r="D315" s="235" t="s">
        <v>194</v>
      </c>
      <c r="E315" s="246" t="s">
        <v>19</v>
      </c>
      <c r="F315" s="247" t="s">
        <v>5717</v>
      </c>
      <c r="G315" s="245"/>
      <c r="H315" s="248">
        <v>4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194</v>
      </c>
      <c r="AU315" s="254" t="s">
        <v>84</v>
      </c>
      <c r="AV315" s="14" t="s">
        <v>84</v>
      </c>
      <c r="AW315" s="14" t="s">
        <v>36</v>
      </c>
      <c r="AX315" s="14" t="s">
        <v>82</v>
      </c>
      <c r="AY315" s="254" t="s">
        <v>183</v>
      </c>
    </row>
    <row r="316" s="2" customFormat="1" ht="24.15" customHeight="1">
      <c r="A316" s="40"/>
      <c r="B316" s="41"/>
      <c r="C316" s="215" t="s">
        <v>522</v>
      </c>
      <c r="D316" s="215" t="s">
        <v>185</v>
      </c>
      <c r="E316" s="216" t="s">
        <v>5829</v>
      </c>
      <c r="F316" s="217" t="s">
        <v>5830</v>
      </c>
      <c r="G316" s="218" t="s">
        <v>229</v>
      </c>
      <c r="H316" s="219">
        <v>0.40000000000000002</v>
      </c>
      <c r="I316" s="220"/>
      <c r="J316" s="221">
        <f>ROUND(I316*H316,2)</f>
        <v>0</v>
      </c>
      <c r="K316" s="217" t="s">
        <v>189</v>
      </c>
      <c r="L316" s="46"/>
      <c r="M316" s="222" t="s">
        <v>19</v>
      </c>
      <c r="N316" s="223" t="s">
        <v>46</v>
      </c>
      <c r="O316" s="86"/>
      <c r="P316" s="224">
        <f>O316*H316</f>
        <v>0</v>
      </c>
      <c r="Q316" s="224">
        <v>2.5018699999999998</v>
      </c>
      <c r="R316" s="224">
        <f>Q316*H316</f>
        <v>1.000748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190</v>
      </c>
      <c r="AT316" s="226" t="s">
        <v>185</v>
      </c>
      <c r="AU316" s="226" t="s">
        <v>84</v>
      </c>
      <c r="AY316" s="19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190</v>
      </c>
      <c r="BM316" s="226" t="s">
        <v>5831</v>
      </c>
    </row>
    <row r="317" s="2" customFormat="1">
      <c r="A317" s="40"/>
      <c r="B317" s="41"/>
      <c r="C317" s="42"/>
      <c r="D317" s="228" t="s">
        <v>192</v>
      </c>
      <c r="E317" s="42"/>
      <c r="F317" s="229" t="s">
        <v>5832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192</v>
      </c>
      <c r="AU317" s="19" t="s">
        <v>84</v>
      </c>
    </row>
    <row r="318" s="14" customFormat="1">
      <c r="A318" s="14"/>
      <c r="B318" s="244"/>
      <c r="C318" s="245"/>
      <c r="D318" s="235" t="s">
        <v>194</v>
      </c>
      <c r="E318" s="246" t="s">
        <v>19</v>
      </c>
      <c r="F318" s="247" t="s">
        <v>5833</v>
      </c>
      <c r="G318" s="245"/>
      <c r="H318" s="248">
        <v>0.40000000000000002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194</v>
      </c>
      <c r="AU318" s="254" t="s">
        <v>84</v>
      </c>
      <c r="AV318" s="14" t="s">
        <v>84</v>
      </c>
      <c r="AW318" s="14" t="s">
        <v>36</v>
      </c>
      <c r="AX318" s="14" t="s">
        <v>82</v>
      </c>
      <c r="AY318" s="254" t="s">
        <v>183</v>
      </c>
    </row>
    <row r="319" s="2" customFormat="1" ht="24.15" customHeight="1">
      <c r="A319" s="40"/>
      <c r="B319" s="41"/>
      <c r="C319" s="215" t="s">
        <v>657</v>
      </c>
      <c r="D319" s="215" t="s">
        <v>185</v>
      </c>
      <c r="E319" s="216" t="s">
        <v>5834</v>
      </c>
      <c r="F319" s="217" t="s">
        <v>5835</v>
      </c>
      <c r="G319" s="218" t="s">
        <v>375</v>
      </c>
      <c r="H319" s="219">
        <v>3.3999999999999999</v>
      </c>
      <c r="I319" s="220"/>
      <c r="J319" s="221">
        <f>ROUND(I319*H319,2)</f>
        <v>0</v>
      </c>
      <c r="K319" s="217" t="s">
        <v>189</v>
      </c>
      <c r="L319" s="46"/>
      <c r="M319" s="222" t="s">
        <v>19</v>
      </c>
      <c r="N319" s="223" t="s">
        <v>46</v>
      </c>
      <c r="O319" s="86"/>
      <c r="P319" s="224">
        <f>O319*H319</f>
        <v>0</v>
      </c>
      <c r="Q319" s="224">
        <v>0.0046800000000000001</v>
      </c>
      <c r="R319" s="224">
        <f>Q319*H319</f>
        <v>0.015911999999999999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190</v>
      </c>
      <c r="AT319" s="226" t="s">
        <v>185</v>
      </c>
      <c r="AU319" s="226" t="s">
        <v>84</v>
      </c>
      <c r="AY319" s="19" t="s">
        <v>183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190</v>
      </c>
      <c r="BM319" s="226" t="s">
        <v>5836</v>
      </c>
    </row>
    <row r="320" s="2" customFormat="1">
      <c r="A320" s="40"/>
      <c r="B320" s="41"/>
      <c r="C320" s="42"/>
      <c r="D320" s="228" t="s">
        <v>192</v>
      </c>
      <c r="E320" s="42"/>
      <c r="F320" s="229" t="s">
        <v>5837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192</v>
      </c>
      <c r="AU320" s="19" t="s">
        <v>84</v>
      </c>
    </row>
    <row r="321" s="13" customFormat="1">
      <c r="A321" s="13"/>
      <c r="B321" s="233"/>
      <c r="C321" s="234"/>
      <c r="D321" s="235" t="s">
        <v>194</v>
      </c>
      <c r="E321" s="236" t="s">
        <v>19</v>
      </c>
      <c r="F321" s="237" t="s">
        <v>5805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194</v>
      </c>
      <c r="AU321" s="243" t="s">
        <v>84</v>
      </c>
      <c r="AV321" s="13" t="s">
        <v>82</v>
      </c>
      <c r="AW321" s="13" t="s">
        <v>36</v>
      </c>
      <c r="AX321" s="13" t="s">
        <v>75</v>
      </c>
      <c r="AY321" s="243" t="s">
        <v>183</v>
      </c>
    </row>
    <row r="322" s="14" customFormat="1">
      <c r="A322" s="14"/>
      <c r="B322" s="244"/>
      <c r="C322" s="245"/>
      <c r="D322" s="235" t="s">
        <v>194</v>
      </c>
      <c r="E322" s="246" t="s">
        <v>19</v>
      </c>
      <c r="F322" s="247" t="s">
        <v>5838</v>
      </c>
      <c r="G322" s="245"/>
      <c r="H322" s="248">
        <v>3.3999999999999999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194</v>
      </c>
      <c r="AU322" s="254" t="s">
        <v>84</v>
      </c>
      <c r="AV322" s="14" t="s">
        <v>84</v>
      </c>
      <c r="AW322" s="14" t="s">
        <v>36</v>
      </c>
      <c r="AX322" s="14" t="s">
        <v>82</v>
      </c>
      <c r="AY322" s="254" t="s">
        <v>183</v>
      </c>
    </row>
    <row r="323" s="2" customFormat="1" ht="16.5" customHeight="1">
      <c r="A323" s="40"/>
      <c r="B323" s="41"/>
      <c r="C323" s="270" t="s">
        <v>528</v>
      </c>
      <c r="D323" s="270" t="s">
        <v>348</v>
      </c>
      <c r="E323" s="271" t="s">
        <v>5839</v>
      </c>
      <c r="F323" s="272" t="s">
        <v>5840</v>
      </c>
      <c r="G323" s="273" t="s">
        <v>188</v>
      </c>
      <c r="H323" s="274">
        <v>1</v>
      </c>
      <c r="I323" s="275"/>
      <c r="J323" s="276">
        <f>ROUND(I323*H323,2)</f>
        <v>0</v>
      </c>
      <c r="K323" s="272" t="s">
        <v>189</v>
      </c>
      <c r="L323" s="277"/>
      <c r="M323" s="278" t="s">
        <v>19</v>
      </c>
      <c r="N323" s="279" t="s">
        <v>46</v>
      </c>
      <c r="O323" s="86"/>
      <c r="P323" s="224">
        <f>O323*H323</f>
        <v>0</v>
      </c>
      <c r="Q323" s="224">
        <v>0.0083499999999999998</v>
      </c>
      <c r="R323" s="224">
        <f>Q323*H323</f>
        <v>0.0083499999999999998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226</v>
      </c>
      <c r="AT323" s="226" t="s">
        <v>348</v>
      </c>
      <c r="AU323" s="226" t="s">
        <v>84</v>
      </c>
      <c r="AY323" s="19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82</v>
      </c>
      <c r="BK323" s="227">
        <f>ROUND(I323*H323,2)</f>
        <v>0</v>
      </c>
      <c r="BL323" s="19" t="s">
        <v>190</v>
      </c>
      <c r="BM323" s="226" t="s">
        <v>5841</v>
      </c>
    </row>
    <row r="324" s="14" customFormat="1">
      <c r="A324" s="14"/>
      <c r="B324" s="244"/>
      <c r="C324" s="245"/>
      <c r="D324" s="235" t="s">
        <v>194</v>
      </c>
      <c r="E324" s="246" t="s">
        <v>19</v>
      </c>
      <c r="F324" s="247" t="s">
        <v>5721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194</v>
      </c>
      <c r="AU324" s="254" t="s">
        <v>84</v>
      </c>
      <c r="AV324" s="14" t="s">
        <v>84</v>
      </c>
      <c r="AW324" s="14" t="s">
        <v>36</v>
      </c>
      <c r="AX324" s="14" t="s">
        <v>82</v>
      </c>
      <c r="AY324" s="254" t="s">
        <v>183</v>
      </c>
    </row>
    <row r="325" s="2" customFormat="1" ht="16.5" customHeight="1">
      <c r="A325" s="40"/>
      <c r="B325" s="41"/>
      <c r="C325" s="215" t="s">
        <v>665</v>
      </c>
      <c r="D325" s="215" t="s">
        <v>185</v>
      </c>
      <c r="E325" s="216" t="s">
        <v>5842</v>
      </c>
      <c r="F325" s="217" t="s">
        <v>5843</v>
      </c>
      <c r="G325" s="218" t="s">
        <v>188</v>
      </c>
      <c r="H325" s="219">
        <v>2</v>
      </c>
      <c r="I325" s="220"/>
      <c r="J325" s="221">
        <f>ROUND(I325*H325,2)</f>
        <v>0</v>
      </c>
      <c r="K325" s="217" t="s">
        <v>189</v>
      </c>
      <c r="L325" s="46"/>
      <c r="M325" s="222" t="s">
        <v>19</v>
      </c>
      <c r="N325" s="223" t="s">
        <v>46</v>
      </c>
      <c r="O325" s="86"/>
      <c r="P325" s="224">
        <f>O325*H325</f>
        <v>0</v>
      </c>
      <c r="Q325" s="224">
        <v>0.217338</v>
      </c>
      <c r="R325" s="224">
        <f>Q325*H325</f>
        <v>0.43467600000000001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190</v>
      </c>
      <c r="AT325" s="226" t="s">
        <v>185</v>
      </c>
      <c r="AU325" s="226" t="s">
        <v>84</v>
      </c>
      <c r="AY325" s="19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190</v>
      </c>
      <c r="BM325" s="226" t="s">
        <v>5844</v>
      </c>
    </row>
    <row r="326" s="2" customFormat="1">
      <c r="A326" s="40"/>
      <c r="B326" s="41"/>
      <c r="C326" s="42"/>
      <c r="D326" s="228" t="s">
        <v>192</v>
      </c>
      <c r="E326" s="42"/>
      <c r="F326" s="229" t="s">
        <v>5845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192</v>
      </c>
      <c r="AU326" s="19" t="s">
        <v>84</v>
      </c>
    </row>
    <row r="327" s="13" customFormat="1">
      <c r="A327" s="13"/>
      <c r="B327" s="233"/>
      <c r="C327" s="234"/>
      <c r="D327" s="235" t="s">
        <v>194</v>
      </c>
      <c r="E327" s="236" t="s">
        <v>19</v>
      </c>
      <c r="F327" s="237" t="s">
        <v>5805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194</v>
      </c>
      <c r="AU327" s="243" t="s">
        <v>84</v>
      </c>
      <c r="AV327" s="13" t="s">
        <v>82</v>
      </c>
      <c r="AW327" s="13" t="s">
        <v>36</v>
      </c>
      <c r="AX327" s="13" t="s">
        <v>75</v>
      </c>
      <c r="AY327" s="243" t="s">
        <v>183</v>
      </c>
    </row>
    <row r="328" s="14" customFormat="1">
      <c r="A328" s="14"/>
      <c r="B328" s="244"/>
      <c r="C328" s="245"/>
      <c r="D328" s="235" t="s">
        <v>194</v>
      </c>
      <c r="E328" s="246" t="s">
        <v>19</v>
      </c>
      <c r="F328" s="247" t="s">
        <v>5846</v>
      </c>
      <c r="G328" s="245"/>
      <c r="H328" s="248">
        <v>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194</v>
      </c>
      <c r="AU328" s="254" t="s">
        <v>84</v>
      </c>
      <c r="AV328" s="14" t="s">
        <v>84</v>
      </c>
      <c r="AW328" s="14" t="s">
        <v>36</v>
      </c>
      <c r="AX328" s="14" t="s">
        <v>82</v>
      </c>
      <c r="AY328" s="254" t="s">
        <v>183</v>
      </c>
    </row>
    <row r="329" s="2" customFormat="1" ht="16.5" customHeight="1">
      <c r="A329" s="40"/>
      <c r="B329" s="41"/>
      <c r="C329" s="270" t="s">
        <v>533</v>
      </c>
      <c r="D329" s="270" t="s">
        <v>348</v>
      </c>
      <c r="E329" s="271" t="s">
        <v>5847</v>
      </c>
      <c r="F329" s="272" t="s">
        <v>5848</v>
      </c>
      <c r="G329" s="273" t="s">
        <v>188</v>
      </c>
      <c r="H329" s="274">
        <v>1</v>
      </c>
      <c r="I329" s="275"/>
      <c r="J329" s="276">
        <f>ROUND(I329*H329,2)</f>
        <v>0</v>
      </c>
      <c r="K329" s="272" t="s">
        <v>189</v>
      </c>
      <c r="L329" s="277"/>
      <c r="M329" s="278" t="s">
        <v>19</v>
      </c>
      <c r="N329" s="279" t="s">
        <v>46</v>
      </c>
      <c r="O329" s="86"/>
      <c r="P329" s="224">
        <f>O329*H329</f>
        <v>0</v>
      </c>
      <c r="Q329" s="224">
        <v>0.012</v>
      </c>
      <c r="R329" s="224">
        <f>Q329*H329</f>
        <v>0.012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226</v>
      </c>
      <c r="AT329" s="226" t="s">
        <v>348</v>
      </c>
      <c r="AU329" s="226" t="s">
        <v>84</v>
      </c>
      <c r="AY329" s="19" t="s">
        <v>183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82</v>
      </c>
      <c r="BK329" s="227">
        <f>ROUND(I329*H329,2)</f>
        <v>0</v>
      </c>
      <c r="BL329" s="19" t="s">
        <v>190</v>
      </c>
      <c r="BM329" s="226" t="s">
        <v>5849</v>
      </c>
    </row>
    <row r="330" s="14" customFormat="1">
      <c r="A330" s="14"/>
      <c r="B330" s="244"/>
      <c r="C330" s="245"/>
      <c r="D330" s="235" t="s">
        <v>194</v>
      </c>
      <c r="E330" s="246" t="s">
        <v>19</v>
      </c>
      <c r="F330" s="247" t="s">
        <v>5721</v>
      </c>
      <c r="G330" s="245"/>
      <c r="H330" s="248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194</v>
      </c>
      <c r="AU330" s="254" t="s">
        <v>84</v>
      </c>
      <c r="AV330" s="14" t="s">
        <v>84</v>
      </c>
      <c r="AW330" s="14" t="s">
        <v>36</v>
      </c>
      <c r="AX330" s="14" t="s">
        <v>82</v>
      </c>
      <c r="AY330" s="254" t="s">
        <v>183</v>
      </c>
    </row>
    <row r="331" s="2" customFormat="1" ht="16.5" customHeight="1">
      <c r="A331" s="40"/>
      <c r="B331" s="41"/>
      <c r="C331" s="270" t="s">
        <v>673</v>
      </c>
      <c r="D331" s="270" t="s">
        <v>348</v>
      </c>
      <c r="E331" s="271" t="s">
        <v>5850</v>
      </c>
      <c r="F331" s="272" t="s">
        <v>5851</v>
      </c>
      <c r="G331" s="273" t="s">
        <v>188</v>
      </c>
      <c r="H331" s="274">
        <v>1</v>
      </c>
      <c r="I331" s="275"/>
      <c r="J331" s="276">
        <f>ROUND(I331*H331,2)</f>
        <v>0</v>
      </c>
      <c r="K331" s="272" t="s">
        <v>189</v>
      </c>
      <c r="L331" s="277"/>
      <c r="M331" s="278" t="s">
        <v>19</v>
      </c>
      <c r="N331" s="279" t="s">
        <v>46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226</v>
      </c>
      <c r="AT331" s="226" t="s">
        <v>348</v>
      </c>
      <c r="AU331" s="226" t="s">
        <v>84</v>
      </c>
      <c r="AY331" s="19" t="s">
        <v>183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82</v>
      </c>
      <c r="BK331" s="227">
        <f>ROUND(I331*H331,2)</f>
        <v>0</v>
      </c>
      <c r="BL331" s="19" t="s">
        <v>190</v>
      </c>
      <c r="BM331" s="226" t="s">
        <v>5852</v>
      </c>
    </row>
    <row r="332" s="14" customFormat="1">
      <c r="A332" s="14"/>
      <c r="B332" s="244"/>
      <c r="C332" s="245"/>
      <c r="D332" s="235" t="s">
        <v>194</v>
      </c>
      <c r="E332" s="246" t="s">
        <v>19</v>
      </c>
      <c r="F332" s="247" t="s">
        <v>5721</v>
      </c>
      <c r="G332" s="245"/>
      <c r="H332" s="248">
        <v>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194</v>
      </c>
      <c r="AU332" s="254" t="s">
        <v>84</v>
      </c>
      <c r="AV332" s="14" t="s">
        <v>84</v>
      </c>
      <c r="AW332" s="14" t="s">
        <v>36</v>
      </c>
      <c r="AX332" s="14" t="s">
        <v>82</v>
      </c>
      <c r="AY332" s="254" t="s">
        <v>183</v>
      </c>
    </row>
    <row r="333" s="2" customFormat="1" ht="16.5" customHeight="1">
      <c r="A333" s="40"/>
      <c r="B333" s="41"/>
      <c r="C333" s="215" t="s">
        <v>536</v>
      </c>
      <c r="D333" s="215" t="s">
        <v>185</v>
      </c>
      <c r="E333" s="216" t="s">
        <v>5853</v>
      </c>
      <c r="F333" s="217" t="s">
        <v>5854</v>
      </c>
      <c r="G333" s="218" t="s">
        <v>5061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46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190</v>
      </c>
      <c r="AT333" s="226" t="s">
        <v>185</v>
      </c>
      <c r="AU333" s="226" t="s">
        <v>84</v>
      </c>
      <c r="AY333" s="19" t="s">
        <v>183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82</v>
      </c>
      <c r="BK333" s="227">
        <f>ROUND(I333*H333,2)</f>
        <v>0</v>
      </c>
      <c r="BL333" s="19" t="s">
        <v>190</v>
      </c>
      <c r="BM333" s="226" t="s">
        <v>5855</v>
      </c>
    </row>
    <row r="334" s="13" customFormat="1">
      <c r="A334" s="13"/>
      <c r="B334" s="233"/>
      <c r="C334" s="234"/>
      <c r="D334" s="235" t="s">
        <v>194</v>
      </c>
      <c r="E334" s="236" t="s">
        <v>19</v>
      </c>
      <c r="F334" s="237" t="s">
        <v>5856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194</v>
      </c>
      <c r="AU334" s="243" t="s">
        <v>84</v>
      </c>
      <c r="AV334" s="13" t="s">
        <v>82</v>
      </c>
      <c r="AW334" s="13" t="s">
        <v>36</v>
      </c>
      <c r="AX334" s="13" t="s">
        <v>75</v>
      </c>
      <c r="AY334" s="243" t="s">
        <v>183</v>
      </c>
    </row>
    <row r="335" s="14" customFormat="1">
      <c r="A335" s="14"/>
      <c r="B335" s="244"/>
      <c r="C335" s="245"/>
      <c r="D335" s="235" t="s">
        <v>194</v>
      </c>
      <c r="E335" s="246" t="s">
        <v>19</v>
      </c>
      <c r="F335" s="247" t="s">
        <v>5721</v>
      </c>
      <c r="G335" s="245"/>
      <c r="H335" s="248">
        <v>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194</v>
      </c>
      <c r="AU335" s="254" t="s">
        <v>84</v>
      </c>
      <c r="AV335" s="14" t="s">
        <v>84</v>
      </c>
      <c r="AW335" s="14" t="s">
        <v>36</v>
      </c>
      <c r="AX335" s="14" t="s">
        <v>82</v>
      </c>
      <c r="AY335" s="254" t="s">
        <v>183</v>
      </c>
    </row>
    <row r="336" s="2" customFormat="1" ht="16.5" customHeight="1">
      <c r="A336" s="40"/>
      <c r="B336" s="41"/>
      <c r="C336" s="215" t="s">
        <v>1658</v>
      </c>
      <c r="D336" s="215" t="s">
        <v>185</v>
      </c>
      <c r="E336" s="216" t="s">
        <v>5857</v>
      </c>
      <c r="F336" s="217" t="s">
        <v>5858</v>
      </c>
      <c r="G336" s="218" t="s">
        <v>5061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46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190</v>
      </c>
      <c r="AT336" s="226" t="s">
        <v>185</v>
      </c>
      <c r="AU336" s="226" t="s">
        <v>84</v>
      </c>
      <c r="AY336" s="19" t="s">
        <v>183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82</v>
      </c>
      <c r="BK336" s="227">
        <f>ROUND(I336*H336,2)</f>
        <v>0</v>
      </c>
      <c r="BL336" s="19" t="s">
        <v>190</v>
      </c>
      <c r="BM336" s="226" t="s">
        <v>5859</v>
      </c>
    </row>
    <row r="337" s="13" customFormat="1">
      <c r="A337" s="13"/>
      <c r="B337" s="233"/>
      <c r="C337" s="234"/>
      <c r="D337" s="235" t="s">
        <v>194</v>
      </c>
      <c r="E337" s="236" t="s">
        <v>19</v>
      </c>
      <c r="F337" s="237" t="s">
        <v>5860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194</v>
      </c>
      <c r="AU337" s="243" t="s">
        <v>84</v>
      </c>
      <c r="AV337" s="13" t="s">
        <v>82</v>
      </c>
      <c r="AW337" s="13" t="s">
        <v>36</v>
      </c>
      <c r="AX337" s="13" t="s">
        <v>75</v>
      </c>
      <c r="AY337" s="243" t="s">
        <v>183</v>
      </c>
    </row>
    <row r="338" s="14" customFormat="1">
      <c r="A338" s="14"/>
      <c r="B338" s="244"/>
      <c r="C338" s="245"/>
      <c r="D338" s="235" t="s">
        <v>194</v>
      </c>
      <c r="E338" s="246" t="s">
        <v>19</v>
      </c>
      <c r="F338" s="247" t="s">
        <v>5721</v>
      </c>
      <c r="G338" s="245"/>
      <c r="H338" s="248">
        <v>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194</v>
      </c>
      <c r="AU338" s="254" t="s">
        <v>84</v>
      </c>
      <c r="AV338" s="14" t="s">
        <v>84</v>
      </c>
      <c r="AW338" s="14" t="s">
        <v>36</v>
      </c>
      <c r="AX338" s="14" t="s">
        <v>82</v>
      </c>
      <c r="AY338" s="254" t="s">
        <v>183</v>
      </c>
    </row>
    <row r="339" s="2" customFormat="1" ht="16.5" customHeight="1">
      <c r="A339" s="40"/>
      <c r="B339" s="41"/>
      <c r="C339" s="215" t="s">
        <v>541</v>
      </c>
      <c r="D339" s="215" t="s">
        <v>185</v>
      </c>
      <c r="E339" s="216" t="s">
        <v>5861</v>
      </c>
      <c r="F339" s="217" t="s">
        <v>5862</v>
      </c>
      <c r="G339" s="218" t="s">
        <v>5061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46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190</v>
      </c>
      <c r="AT339" s="226" t="s">
        <v>185</v>
      </c>
      <c r="AU339" s="226" t="s">
        <v>84</v>
      </c>
      <c r="AY339" s="19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190</v>
      </c>
      <c r="BM339" s="226" t="s">
        <v>5863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5864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194</v>
      </c>
      <c r="AU340" s="243" t="s">
        <v>84</v>
      </c>
      <c r="AV340" s="13" t="s">
        <v>82</v>
      </c>
      <c r="AW340" s="13" t="s">
        <v>36</v>
      </c>
      <c r="AX340" s="13" t="s">
        <v>75</v>
      </c>
      <c r="AY340" s="243" t="s">
        <v>183</v>
      </c>
    </row>
    <row r="341" s="14" customFormat="1">
      <c r="A341" s="14"/>
      <c r="B341" s="244"/>
      <c r="C341" s="245"/>
      <c r="D341" s="235" t="s">
        <v>194</v>
      </c>
      <c r="E341" s="246" t="s">
        <v>19</v>
      </c>
      <c r="F341" s="247" t="s">
        <v>5721</v>
      </c>
      <c r="G341" s="245"/>
      <c r="H341" s="248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194</v>
      </c>
      <c r="AU341" s="254" t="s">
        <v>84</v>
      </c>
      <c r="AV341" s="14" t="s">
        <v>84</v>
      </c>
      <c r="AW341" s="14" t="s">
        <v>36</v>
      </c>
      <c r="AX341" s="14" t="s">
        <v>82</v>
      </c>
      <c r="AY341" s="254" t="s">
        <v>183</v>
      </c>
    </row>
    <row r="342" s="2" customFormat="1" ht="24.15" customHeight="1">
      <c r="A342" s="40"/>
      <c r="B342" s="41"/>
      <c r="C342" s="215" t="s">
        <v>1682</v>
      </c>
      <c r="D342" s="215" t="s">
        <v>185</v>
      </c>
      <c r="E342" s="216" t="s">
        <v>5865</v>
      </c>
      <c r="F342" s="217" t="s">
        <v>5866</v>
      </c>
      <c r="G342" s="218" t="s">
        <v>188</v>
      </c>
      <c r="H342" s="219">
        <v>7</v>
      </c>
      <c r="I342" s="220"/>
      <c r="J342" s="221">
        <f>ROUND(I342*H342,2)</f>
        <v>0</v>
      </c>
      <c r="K342" s="217" t="s">
        <v>189</v>
      </c>
      <c r="L342" s="46"/>
      <c r="M342" s="222" t="s">
        <v>19</v>
      </c>
      <c r="N342" s="223" t="s">
        <v>46</v>
      </c>
      <c r="O342" s="86"/>
      <c r="P342" s="224">
        <f>O342*H342</f>
        <v>0</v>
      </c>
      <c r="Q342" s="224">
        <v>5.75E-06</v>
      </c>
      <c r="R342" s="224">
        <f>Q342*H342</f>
        <v>4.0250000000000003E-05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190</v>
      </c>
      <c r="AT342" s="226" t="s">
        <v>185</v>
      </c>
      <c r="AU342" s="226" t="s">
        <v>84</v>
      </c>
      <c r="AY342" s="19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190</v>
      </c>
      <c r="BM342" s="226" t="s">
        <v>5867</v>
      </c>
    </row>
    <row r="343" s="2" customFormat="1">
      <c r="A343" s="40"/>
      <c r="B343" s="41"/>
      <c r="C343" s="42"/>
      <c r="D343" s="228" t="s">
        <v>192</v>
      </c>
      <c r="E343" s="42"/>
      <c r="F343" s="229" t="s">
        <v>5868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192</v>
      </c>
      <c r="AU343" s="19" t="s">
        <v>84</v>
      </c>
    </row>
    <row r="344" s="14" customFormat="1">
      <c r="A344" s="14"/>
      <c r="B344" s="244"/>
      <c r="C344" s="245"/>
      <c r="D344" s="235" t="s">
        <v>194</v>
      </c>
      <c r="E344" s="246" t="s">
        <v>19</v>
      </c>
      <c r="F344" s="247" t="s">
        <v>5713</v>
      </c>
      <c r="G344" s="245"/>
      <c r="H344" s="248">
        <v>7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194</v>
      </c>
      <c r="AU344" s="254" t="s">
        <v>84</v>
      </c>
      <c r="AV344" s="14" t="s">
        <v>84</v>
      </c>
      <c r="AW344" s="14" t="s">
        <v>36</v>
      </c>
      <c r="AX344" s="14" t="s">
        <v>82</v>
      </c>
      <c r="AY344" s="254" t="s">
        <v>183</v>
      </c>
    </row>
    <row r="345" s="2" customFormat="1" ht="16.5" customHeight="1">
      <c r="A345" s="40"/>
      <c r="B345" s="41"/>
      <c r="C345" s="270" t="s">
        <v>544</v>
      </c>
      <c r="D345" s="270" t="s">
        <v>348</v>
      </c>
      <c r="E345" s="271" t="s">
        <v>5869</v>
      </c>
      <c r="F345" s="272" t="s">
        <v>5870</v>
      </c>
      <c r="G345" s="273" t="s">
        <v>188</v>
      </c>
      <c r="H345" s="274">
        <v>7</v>
      </c>
      <c r="I345" s="275"/>
      <c r="J345" s="276">
        <f>ROUND(I345*H345,2)</f>
        <v>0</v>
      </c>
      <c r="K345" s="272" t="s">
        <v>189</v>
      </c>
      <c r="L345" s="277"/>
      <c r="M345" s="278" t="s">
        <v>19</v>
      </c>
      <c r="N345" s="279" t="s">
        <v>46</v>
      </c>
      <c r="O345" s="86"/>
      <c r="P345" s="224">
        <f>O345*H345</f>
        <v>0</v>
      </c>
      <c r="Q345" s="224">
        <v>0.00080000000000000004</v>
      </c>
      <c r="R345" s="224">
        <f>Q345*H345</f>
        <v>0.0055999999999999999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226</v>
      </c>
      <c r="AT345" s="226" t="s">
        <v>348</v>
      </c>
      <c r="AU345" s="226" t="s">
        <v>84</v>
      </c>
      <c r="AY345" s="19" t="s">
        <v>183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190</v>
      </c>
      <c r="BM345" s="226" t="s">
        <v>5871</v>
      </c>
    </row>
    <row r="346" s="14" customFormat="1">
      <c r="A346" s="14"/>
      <c r="B346" s="244"/>
      <c r="C346" s="245"/>
      <c r="D346" s="235" t="s">
        <v>194</v>
      </c>
      <c r="E346" s="246" t="s">
        <v>19</v>
      </c>
      <c r="F346" s="247" t="s">
        <v>5713</v>
      </c>
      <c r="G346" s="245"/>
      <c r="H346" s="248">
        <v>7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194</v>
      </c>
      <c r="AU346" s="254" t="s">
        <v>84</v>
      </c>
      <c r="AV346" s="14" t="s">
        <v>84</v>
      </c>
      <c r="AW346" s="14" t="s">
        <v>36</v>
      </c>
      <c r="AX346" s="14" t="s">
        <v>82</v>
      </c>
      <c r="AY346" s="254" t="s">
        <v>183</v>
      </c>
    </row>
    <row r="347" s="2" customFormat="1" ht="24.15" customHeight="1">
      <c r="A347" s="40"/>
      <c r="B347" s="41"/>
      <c r="C347" s="215" t="s">
        <v>1697</v>
      </c>
      <c r="D347" s="215" t="s">
        <v>185</v>
      </c>
      <c r="E347" s="216" t="s">
        <v>5872</v>
      </c>
      <c r="F347" s="217" t="s">
        <v>5873</v>
      </c>
      <c r="G347" s="218" t="s">
        <v>188</v>
      </c>
      <c r="H347" s="219">
        <v>12</v>
      </c>
      <c r="I347" s="220"/>
      <c r="J347" s="221">
        <f>ROUND(I347*H347,2)</f>
        <v>0</v>
      </c>
      <c r="K347" s="217" t="s">
        <v>189</v>
      </c>
      <c r="L347" s="46"/>
      <c r="M347" s="222" t="s">
        <v>19</v>
      </c>
      <c r="N347" s="223" t="s">
        <v>46</v>
      </c>
      <c r="O347" s="86"/>
      <c r="P347" s="224">
        <f>O347*H347</f>
        <v>0</v>
      </c>
      <c r="Q347" s="224">
        <v>7.5000000000000002E-06</v>
      </c>
      <c r="R347" s="224">
        <f>Q347*H347</f>
        <v>9.0000000000000006E-05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190</v>
      </c>
      <c r="AT347" s="226" t="s">
        <v>185</v>
      </c>
      <c r="AU347" s="226" t="s">
        <v>84</v>
      </c>
      <c r="AY347" s="19" t="s">
        <v>183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82</v>
      </c>
      <c r="BK347" s="227">
        <f>ROUND(I347*H347,2)</f>
        <v>0</v>
      </c>
      <c r="BL347" s="19" t="s">
        <v>190</v>
      </c>
      <c r="BM347" s="226" t="s">
        <v>5874</v>
      </c>
    </row>
    <row r="348" s="2" customFormat="1">
      <c r="A348" s="40"/>
      <c r="B348" s="41"/>
      <c r="C348" s="42"/>
      <c r="D348" s="228" t="s">
        <v>192</v>
      </c>
      <c r="E348" s="42"/>
      <c r="F348" s="229" t="s">
        <v>5875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192</v>
      </c>
      <c r="AU348" s="19" t="s">
        <v>84</v>
      </c>
    </row>
    <row r="349" s="14" customFormat="1">
      <c r="A349" s="14"/>
      <c r="B349" s="244"/>
      <c r="C349" s="245"/>
      <c r="D349" s="235" t="s">
        <v>194</v>
      </c>
      <c r="E349" s="246" t="s">
        <v>19</v>
      </c>
      <c r="F349" s="247" t="s">
        <v>5876</v>
      </c>
      <c r="G349" s="245"/>
      <c r="H349" s="248">
        <v>12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194</v>
      </c>
      <c r="AU349" s="254" t="s">
        <v>84</v>
      </c>
      <c r="AV349" s="14" t="s">
        <v>84</v>
      </c>
      <c r="AW349" s="14" t="s">
        <v>36</v>
      </c>
      <c r="AX349" s="14" t="s">
        <v>82</v>
      </c>
      <c r="AY349" s="254" t="s">
        <v>183</v>
      </c>
    </row>
    <row r="350" s="2" customFormat="1" ht="16.5" customHeight="1">
      <c r="A350" s="40"/>
      <c r="B350" s="41"/>
      <c r="C350" s="270" t="s">
        <v>549</v>
      </c>
      <c r="D350" s="270" t="s">
        <v>348</v>
      </c>
      <c r="E350" s="271" t="s">
        <v>5877</v>
      </c>
      <c r="F350" s="272" t="s">
        <v>5878</v>
      </c>
      <c r="G350" s="273" t="s">
        <v>188</v>
      </c>
      <c r="H350" s="274">
        <v>12</v>
      </c>
      <c r="I350" s="275"/>
      <c r="J350" s="276">
        <f>ROUND(I350*H350,2)</f>
        <v>0</v>
      </c>
      <c r="K350" s="272" t="s">
        <v>189</v>
      </c>
      <c r="L350" s="277"/>
      <c r="M350" s="278" t="s">
        <v>19</v>
      </c>
      <c r="N350" s="279" t="s">
        <v>46</v>
      </c>
      <c r="O350" s="86"/>
      <c r="P350" s="224">
        <f>O350*H350</f>
        <v>0</v>
      </c>
      <c r="Q350" s="224">
        <v>0.0019</v>
      </c>
      <c r="R350" s="224">
        <f>Q350*H350</f>
        <v>0.022800000000000001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226</v>
      </c>
      <c r="AT350" s="226" t="s">
        <v>348</v>
      </c>
      <c r="AU350" s="226" t="s">
        <v>84</v>
      </c>
      <c r="AY350" s="19" t="s">
        <v>183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82</v>
      </c>
      <c r="BK350" s="227">
        <f>ROUND(I350*H350,2)</f>
        <v>0</v>
      </c>
      <c r="BL350" s="19" t="s">
        <v>190</v>
      </c>
      <c r="BM350" s="226" t="s">
        <v>5879</v>
      </c>
    </row>
    <row r="351" s="14" customFormat="1">
      <c r="A351" s="14"/>
      <c r="B351" s="244"/>
      <c r="C351" s="245"/>
      <c r="D351" s="235" t="s">
        <v>194</v>
      </c>
      <c r="E351" s="246" t="s">
        <v>19</v>
      </c>
      <c r="F351" s="247" t="s">
        <v>5876</v>
      </c>
      <c r="G351" s="245"/>
      <c r="H351" s="248">
        <v>12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194</v>
      </c>
      <c r="AU351" s="254" t="s">
        <v>84</v>
      </c>
      <c r="AV351" s="14" t="s">
        <v>84</v>
      </c>
      <c r="AW351" s="14" t="s">
        <v>36</v>
      </c>
      <c r="AX351" s="14" t="s">
        <v>82</v>
      </c>
      <c r="AY351" s="254" t="s">
        <v>183</v>
      </c>
    </row>
    <row r="352" s="2" customFormat="1" ht="24.15" customHeight="1">
      <c r="A352" s="40"/>
      <c r="B352" s="41"/>
      <c r="C352" s="215" t="s">
        <v>1731</v>
      </c>
      <c r="D352" s="215" t="s">
        <v>185</v>
      </c>
      <c r="E352" s="216" t="s">
        <v>5880</v>
      </c>
      <c r="F352" s="217" t="s">
        <v>5881</v>
      </c>
      <c r="G352" s="218" t="s">
        <v>188</v>
      </c>
      <c r="H352" s="219">
        <v>2</v>
      </c>
      <c r="I352" s="220"/>
      <c r="J352" s="221">
        <f>ROUND(I352*H352,2)</f>
        <v>0</v>
      </c>
      <c r="K352" s="217" t="s">
        <v>189</v>
      </c>
      <c r="L352" s="46"/>
      <c r="M352" s="222" t="s">
        <v>19</v>
      </c>
      <c r="N352" s="223" t="s">
        <v>46</v>
      </c>
      <c r="O352" s="86"/>
      <c r="P352" s="224">
        <f>O352*H352</f>
        <v>0</v>
      </c>
      <c r="Q352" s="224">
        <v>1.1250000000000001E-05</v>
      </c>
      <c r="R352" s="224">
        <f>Q352*H352</f>
        <v>2.2500000000000001E-05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190</v>
      </c>
      <c r="AT352" s="226" t="s">
        <v>185</v>
      </c>
      <c r="AU352" s="226" t="s">
        <v>84</v>
      </c>
      <c r="AY352" s="19" t="s">
        <v>183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82</v>
      </c>
      <c r="BK352" s="227">
        <f>ROUND(I352*H352,2)</f>
        <v>0</v>
      </c>
      <c r="BL352" s="19" t="s">
        <v>190</v>
      </c>
      <c r="BM352" s="226" t="s">
        <v>5882</v>
      </c>
    </row>
    <row r="353" s="2" customFormat="1">
      <c r="A353" s="40"/>
      <c r="B353" s="41"/>
      <c r="C353" s="42"/>
      <c r="D353" s="228" t="s">
        <v>192</v>
      </c>
      <c r="E353" s="42"/>
      <c r="F353" s="229" t="s">
        <v>5883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192</v>
      </c>
      <c r="AU353" s="19" t="s">
        <v>84</v>
      </c>
    </row>
    <row r="354" s="13" customFormat="1">
      <c r="A354" s="13"/>
      <c r="B354" s="233"/>
      <c r="C354" s="234"/>
      <c r="D354" s="235" t="s">
        <v>194</v>
      </c>
      <c r="E354" s="236" t="s">
        <v>19</v>
      </c>
      <c r="F354" s="237" t="s">
        <v>5884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194</v>
      </c>
      <c r="AU354" s="243" t="s">
        <v>84</v>
      </c>
      <c r="AV354" s="13" t="s">
        <v>82</v>
      </c>
      <c r="AW354" s="13" t="s">
        <v>36</v>
      </c>
      <c r="AX354" s="13" t="s">
        <v>75</v>
      </c>
      <c r="AY354" s="243" t="s">
        <v>183</v>
      </c>
    </row>
    <row r="355" s="14" customFormat="1">
      <c r="A355" s="14"/>
      <c r="B355" s="244"/>
      <c r="C355" s="245"/>
      <c r="D355" s="235" t="s">
        <v>194</v>
      </c>
      <c r="E355" s="246" t="s">
        <v>19</v>
      </c>
      <c r="F355" s="247" t="s">
        <v>5649</v>
      </c>
      <c r="G355" s="245"/>
      <c r="H355" s="248">
        <v>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194</v>
      </c>
      <c r="AU355" s="254" t="s">
        <v>84</v>
      </c>
      <c r="AV355" s="14" t="s">
        <v>84</v>
      </c>
      <c r="AW355" s="14" t="s">
        <v>36</v>
      </c>
      <c r="AX355" s="14" t="s">
        <v>82</v>
      </c>
      <c r="AY355" s="254" t="s">
        <v>183</v>
      </c>
    </row>
    <row r="356" s="2" customFormat="1" ht="16.5" customHeight="1">
      <c r="A356" s="40"/>
      <c r="B356" s="41"/>
      <c r="C356" s="270" t="s">
        <v>552</v>
      </c>
      <c r="D356" s="270" t="s">
        <v>348</v>
      </c>
      <c r="E356" s="271" t="s">
        <v>5885</v>
      </c>
      <c r="F356" s="272" t="s">
        <v>5886</v>
      </c>
      <c r="G356" s="273" t="s">
        <v>188</v>
      </c>
      <c r="H356" s="274">
        <v>2</v>
      </c>
      <c r="I356" s="275"/>
      <c r="J356" s="276">
        <f>ROUND(I356*H356,2)</f>
        <v>0</v>
      </c>
      <c r="K356" s="272" t="s">
        <v>189</v>
      </c>
      <c r="L356" s="277"/>
      <c r="M356" s="278" t="s">
        <v>19</v>
      </c>
      <c r="N356" s="279" t="s">
        <v>46</v>
      </c>
      <c r="O356" s="86"/>
      <c r="P356" s="224">
        <f>O356*H356</f>
        <v>0</v>
      </c>
      <c r="Q356" s="224">
        <v>0.0028999999999999998</v>
      </c>
      <c r="R356" s="224">
        <f>Q356*H356</f>
        <v>0.0057999999999999996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226</v>
      </c>
      <c r="AT356" s="226" t="s">
        <v>348</v>
      </c>
      <c r="AU356" s="226" t="s">
        <v>84</v>
      </c>
      <c r="AY356" s="19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190</v>
      </c>
      <c r="BM356" s="226" t="s">
        <v>5887</v>
      </c>
    </row>
    <row r="357" s="14" customFormat="1">
      <c r="A357" s="14"/>
      <c r="B357" s="244"/>
      <c r="C357" s="245"/>
      <c r="D357" s="235" t="s">
        <v>194</v>
      </c>
      <c r="E357" s="246" t="s">
        <v>19</v>
      </c>
      <c r="F357" s="247" t="s">
        <v>5649</v>
      </c>
      <c r="G357" s="245"/>
      <c r="H357" s="248">
        <v>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194</v>
      </c>
      <c r="AU357" s="254" t="s">
        <v>84</v>
      </c>
      <c r="AV357" s="14" t="s">
        <v>84</v>
      </c>
      <c r="AW357" s="14" t="s">
        <v>36</v>
      </c>
      <c r="AX357" s="14" t="s">
        <v>82</v>
      </c>
      <c r="AY357" s="254" t="s">
        <v>183</v>
      </c>
    </row>
    <row r="358" s="2" customFormat="1" ht="24.15" customHeight="1">
      <c r="A358" s="40"/>
      <c r="B358" s="41"/>
      <c r="C358" s="215" t="s">
        <v>1754</v>
      </c>
      <c r="D358" s="215" t="s">
        <v>185</v>
      </c>
      <c r="E358" s="216" t="s">
        <v>5888</v>
      </c>
      <c r="F358" s="217" t="s">
        <v>5889</v>
      </c>
      <c r="G358" s="218" t="s">
        <v>188</v>
      </c>
      <c r="H358" s="219">
        <v>1</v>
      </c>
      <c r="I358" s="220"/>
      <c r="J358" s="221">
        <f>ROUND(I358*H358,2)</f>
        <v>0</v>
      </c>
      <c r="K358" s="217" t="s">
        <v>189</v>
      </c>
      <c r="L358" s="46"/>
      <c r="M358" s="222" t="s">
        <v>19</v>
      </c>
      <c r="N358" s="223" t="s">
        <v>46</v>
      </c>
      <c r="O358" s="86"/>
      <c r="P358" s="224">
        <f>O358*H358</f>
        <v>0</v>
      </c>
      <c r="Q358" s="224">
        <v>0.1056</v>
      </c>
      <c r="R358" s="224">
        <f>Q358*H358</f>
        <v>0.1056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190</v>
      </c>
      <c r="AT358" s="226" t="s">
        <v>185</v>
      </c>
      <c r="AU358" s="226" t="s">
        <v>84</v>
      </c>
      <c r="AY358" s="19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82</v>
      </c>
      <c r="BK358" s="227">
        <f>ROUND(I358*H358,2)</f>
        <v>0</v>
      </c>
      <c r="BL358" s="19" t="s">
        <v>190</v>
      </c>
      <c r="BM358" s="226" t="s">
        <v>5890</v>
      </c>
    </row>
    <row r="359" s="2" customFormat="1">
      <c r="A359" s="40"/>
      <c r="B359" s="41"/>
      <c r="C359" s="42"/>
      <c r="D359" s="228" t="s">
        <v>192</v>
      </c>
      <c r="E359" s="42"/>
      <c r="F359" s="229" t="s">
        <v>5891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192</v>
      </c>
      <c r="AU359" s="19" t="s">
        <v>84</v>
      </c>
    </row>
    <row r="360" s="13" customFormat="1">
      <c r="A360" s="13"/>
      <c r="B360" s="233"/>
      <c r="C360" s="234"/>
      <c r="D360" s="235" t="s">
        <v>194</v>
      </c>
      <c r="E360" s="236" t="s">
        <v>19</v>
      </c>
      <c r="F360" s="237" t="s">
        <v>5892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194</v>
      </c>
      <c r="AU360" s="243" t="s">
        <v>84</v>
      </c>
      <c r="AV360" s="13" t="s">
        <v>82</v>
      </c>
      <c r="AW360" s="13" t="s">
        <v>36</v>
      </c>
      <c r="AX360" s="13" t="s">
        <v>75</v>
      </c>
      <c r="AY360" s="243" t="s">
        <v>183</v>
      </c>
    </row>
    <row r="361" s="13" customFormat="1">
      <c r="A361" s="13"/>
      <c r="B361" s="233"/>
      <c r="C361" s="234"/>
      <c r="D361" s="235" t="s">
        <v>194</v>
      </c>
      <c r="E361" s="236" t="s">
        <v>19</v>
      </c>
      <c r="F361" s="237" t="s">
        <v>5893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194</v>
      </c>
      <c r="AU361" s="243" t="s">
        <v>84</v>
      </c>
      <c r="AV361" s="13" t="s">
        <v>82</v>
      </c>
      <c r="AW361" s="13" t="s">
        <v>36</v>
      </c>
      <c r="AX361" s="13" t="s">
        <v>75</v>
      </c>
      <c r="AY361" s="243" t="s">
        <v>183</v>
      </c>
    </row>
    <row r="362" s="14" customFormat="1">
      <c r="A362" s="14"/>
      <c r="B362" s="244"/>
      <c r="C362" s="245"/>
      <c r="D362" s="235" t="s">
        <v>194</v>
      </c>
      <c r="E362" s="246" t="s">
        <v>19</v>
      </c>
      <c r="F362" s="247" t="s">
        <v>5721</v>
      </c>
      <c r="G362" s="245"/>
      <c r="H362" s="248">
        <v>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194</v>
      </c>
      <c r="AU362" s="254" t="s">
        <v>84</v>
      </c>
      <c r="AV362" s="14" t="s">
        <v>84</v>
      </c>
      <c r="AW362" s="14" t="s">
        <v>36</v>
      </c>
      <c r="AX362" s="14" t="s">
        <v>82</v>
      </c>
      <c r="AY362" s="254" t="s">
        <v>183</v>
      </c>
    </row>
    <row r="363" s="2" customFormat="1" ht="24.15" customHeight="1">
      <c r="A363" s="40"/>
      <c r="B363" s="41"/>
      <c r="C363" s="215" t="s">
        <v>557</v>
      </c>
      <c r="D363" s="215" t="s">
        <v>185</v>
      </c>
      <c r="E363" s="216" t="s">
        <v>5894</v>
      </c>
      <c r="F363" s="217" t="s">
        <v>5895</v>
      </c>
      <c r="G363" s="218" t="s">
        <v>188</v>
      </c>
      <c r="H363" s="219">
        <v>1</v>
      </c>
      <c r="I363" s="220"/>
      <c r="J363" s="221">
        <f>ROUND(I363*H363,2)</f>
        <v>0</v>
      </c>
      <c r="K363" s="217" t="s">
        <v>189</v>
      </c>
      <c r="L363" s="46"/>
      <c r="M363" s="222" t="s">
        <v>19</v>
      </c>
      <c r="N363" s="223" t="s">
        <v>46</v>
      </c>
      <c r="O363" s="86"/>
      <c r="P363" s="224">
        <f>O363*H363</f>
        <v>0</v>
      </c>
      <c r="Q363" s="224">
        <v>0.012120000000000001</v>
      </c>
      <c r="R363" s="224">
        <f>Q363*H363</f>
        <v>0.012120000000000001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190</v>
      </c>
      <c r="AT363" s="226" t="s">
        <v>185</v>
      </c>
      <c r="AU363" s="226" t="s">
        <v>84</v>
      </c>
      <c r="AY363" s="19" t="s">
        <v>183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82</v>
      </c>
      <c r="BK363" s="227">
        <f>ROUND(I363*H363,2)</f>
        <v>0</v>
      </c>
      <c r="BL363" s="19" t="s">
        <v>190</v>
      </c>
      <c r="BM363" s="226" t="s">
        <v>5896</v>
      </c>
    </row>
    <row r="364" s="2" customFormat="1">
      <c r="A364" s="40"/>
      <c r="B364" s="41"/>
      <c r="C364" s="42"/>
      <c r="D364" s="228" t="s">
        <v>192</v>
      </c>
      <c r="E364" s="42"/>
      <c r="F364" s="229" t="s">
        <v>5897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192</v>
      </c>
      <c r="AU364" s="19" t="s">
        <v>84</v>
      </c>
    </row>
    <row r="365" s="14" customFormat="1">
      <c r="A365" s="14"/>
      <c r="B365" s="244"/>
      <c r="C365" s="245"/>
      <c r="D365" s="235" t="s">
        <v>194</v>
      </c>
      <c r="E365" s="246" t="s">
        <v>19</v>
      </c>
      <c r="F365" s="247" t="s">
        <v>5721</v>
      </c>
      <c r="G365" s="245"/>
      <c r="H365" s="248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194</v>
      </c>
      <c r="AU365" s="254" t="s">
        <v>84</v>
      </c>
      <c r="AV365" s="14" t="s">
        <v>84</v>
      </c>
      <c r="AW365" s="14" t="s">
        <v>36</v>
      </c>
      <c r="AX365" s="14" t="s">
        <v>82</v>
      </c>
      <c r="AY365" s="254" t="s">
        <v>183</v>
      </c>
    </row>
    <row r="366" s="2" customFormat="1" ht="24.15" customHeight="1">
      <c r="A366" s="40"/>
      <c r="B366" s="41"/>
      <c r="C366" s="215" t="s">
        <v>1766</v>
      </c>
      <c r="D366" s="215" t="s">
        <v>185</v>
      </c>
      <c r="E366" s="216" t="s">
        <v>5898</v>
      </c>
      <c r="F366" s="217" t="s">
        <v>5899</v>
      </c>
      <c r="G366" s="218" t="s">
        <v>188</v>
      </c>
      <c r="H366" s="219">
        <v>1</v>
      </c>
      <c r="I366" s="220"/>
      <c r="J366" s="221">
        <f>ROUND(I366*H366,2)</f>
        <v>0</v>
      </c>
      <c r="K366" s="217" t="s">
        <v>189</v>
      </c>
      <c r="L366" s="46"/>
      <c r="M366" s="222" t="s">
        <v>19</v>
      </c>
      <c r="N366" s="223" t="s">
        <v>46</v>
      </c>
      <c r="O366" s="86"/>
      <c r="P366" s="224">
        <f>O366*H366</f>
        <v>0</v>
      </c>
      <c r="Q366" s="224">
        <v>0.024240000000000001</v>
      </c>
      <c r="R366" s="224">
        <f>Q366*H366</f>
        <v>0.024240000000000001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190</v>
      </c>
      <c r="AT366" s="226" t="s">
        <v>185</v>
      </c>
      <c r="AU366" s="226" t="s">
        <v>84</v>
      </c>
      <c r="AY366" s="19" t="s">
        <v>183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82</v>
      </c>
      <c r="BK366" s="227">
        <f>ROUND(I366*H366,2)</f>
        <v>0</v>
      </c>
      <c r="BL366" s="19" t="s">
        <v>190</v>
      </c>
      <c r="BM366" s="226" t="s">
        <v>5900</v>
      </c>
    </row>
    <row r="367" s="2" customFormat="1">
      <c r="A367" s="40"/>
      <c r="B367" s="41"/>
      <c r="C367" s="42"/>
      <c r="D367" s="228" t="s">
        <v>192</v>
      </c>
      <c r="E367" s="42"/>
      <c r="F367" s="229" t="s">
        <v>5901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192</v>
      </c>
      <c r="AU367" s="19" t="s">
        <v>84</v>
      </c>
    </row>
    <row r="368" s="14" customFormat="1">
      <c r="A368" s="14"/>
      <c r="B368" s="244"/>
      <c r="C368" s="245"/>
      <c r="D368" s="235" t="s">
        <v>194</v>
      </c>
      <c r="E368" s="246" t="s">
        <v>19</v>
      </c>
      <c r="F368" s="247" t="s">
        <v>5721</v>
      </c>
      <c r="G368" s="245"/>
      <c r="H368" s="248">
        <v>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194</v>
      </c>
      <c r="AU368" s="254" t="s">
        <v>84</v>
      </c>
      <c r="AV368" s="14" t="s">
        <v>84</v>
      </c>
      <c r="AW368" s="14" t="s">
        <v>36</v>
      </c>
      <c r="AX368" s="14" t="s">
        <v>82</v>
      </c>
      <c r="AY368" s="254" t="s">
        <v>183</v>
      </c>
    </row>
    <row r="369" s="2" customFormat="1" ht="24.15" customHeight="1">
      <c r="A369" s="40"/>
      <c r="B369" s="41"/>
      <c r="C369" s="215" t="s">
        <v>561</v>
      </c>
      <c r="D369" s="215" t="s">
        <v>185</v>
      </c>
      <c r="E369" s="216" t="s">
        <v>5902</v>
      </c>
      <c r="F369" s="217" t="s">
        <v>5903</v>
      </c>
      <c r="G369" s="218" t="s">
        <v>188</v>
      </c>
      <c r="H369" s="219">
        <v>1</v>
      </c>
      <c r="I369" s="220"/>
      <c r="J369" s="221">
        <f>ROUND(I369*H369,2)</f>
        <v>0</v>
      </c>
      <c r="K369" s="217" t="s">
        <v>189</v>
      </c>
      <c r="L369" s="46"/>
      <c r="M369" s="222" t="s">
        <v>19</v>
      </c>
      <c r="N369" s="223" t="s">
        <v>46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190</v>
      </c>
      <c r="AT369" s="226" t="s">
        <v>185</v>
      </c>
      <c r="AU369" s="226" t="s">
        <v>84</v>
      </c>
      <c r="AY369" s="19" t="s">
        <v>183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82</v>
      </c>
      <c r="BK369" s="227">
        <f>ROUND(I369*H369,2)</f>
        <v>0</v>
      </c>
      <c r="BL369" s="19" t="s">
        <v>190</v>
      </c>
      <c r="BM369" s="226" t="s">
        <v>5904</v>
      </c>
    </row>
    <row r="370" s="2" customFormat="1">
      <c r="A370" s="40"/>
      <c r="B370" s="41"/>
      <c r="C370" s="42"/>
      <c r="D370" s="228" t="s">
        <v>192</v>
      </c>
      <c r="E370" s="42"/>
      <c r="F370" s="229" t="s">
        <v>5905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192</v>
      </c>
      <c r="AU370" s="19" t="s">
        <v>84</v>
      </c>
    </row>
    <row r="371" s="14" customFormat="1">
      <c r="A371" s="14"/>
      <c r="B371" s="244"/>
      <c r="C371" s="245"/>
      <c r="D371" s="235" t="s">
        <v>194</v>
      </c>
      <c r="E371" s="246" t="s">
        <v>19</v>
      </c>
      <c r="F371" s="247" t="s">
        <v>5721</v>
      </c>
      <c r="G371" s="245"/>
      <c r="H371" s="248">
        <v>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194</v>
      </c>
      <c r="AU371" s="254" t="s">
        <v>84</v>
      </c>
      <c r="AV371" s="14" t="s">
        <v>84</v>
      </c>
      <c r="AW371" s="14" t="s">
        <v>36</v>
      </c>
      <c r="AX371" s="14" t="s">
        <v>82</v>
      </c>
      <c r="AY371" s="254" t="s">
        <v>183</v>
      </c>
    </row>
    <row r="372" s="2" customFormat="1" ht="24.15" customHeight="1">
      <c r="A372" s="40"/>
      <c r="B372" s="41"/>
      <c r="C372" s="215" t="s">
        <v>1782</v>
      </c>
      <c r="D372" s="215" t="s">
        <v>185</v>
      </c>
      <c r="E372" s="216" t="s">
        <v>5906</v>
      </c>
      <c r="F372" s="217" t="s">
        <v>5907</v>
      </c>
      <c r="G372" s="218" t="s">
        <v>188</v>
      </c>
      <c r="H372" s="219">
        <v>1</v>
      </c>
      <c r="I372" s="220"/>
      <c r="J372" s="221">
        <f>ROUND(I372*H372,2)</f>
        <v>0</v>
      </c>
      <c r="K372" s="217" t="s">
        <v>189</v>
      </c>
      <c r="L372" s="46"/>
      <c r="M372" s="222" t="s">
        <v>19</v>
      </c>
      <c r="N372" s="223" t="s">
        <v>46</v>
      </c>
      <c r="O372" s="86"/>
      <c r="P372" s="224">
        <f>O372*H372</f>
        <v>0</v>
      </c>
      <c r="Q372" s="224">
        <v>0.30399999999999999</v>
      </c>
      <c r="R372" s="224">
        <f>Q372*H372</f>
        <v>0.30399999999999999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190</v>
      </c>
      <c r="AT372" s="226" t="s">
        <v>185</v>
      </c>
      <c r="AU372" s="226" t="s">
        <v>84</v>
      </c>
      <c r="AY372" s="19" t="s">
        <v>183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82</v>
      </c>
      <c r="BK372" s="227">
        <f>ROUND(I372*H372,2)</f>
        <v>0</v>
      </c>
      <c r="BL372" s="19" t="s">
        <v>190</v>
      </c>
      <c r="BM372" s="226" t="s">
        <v>5908</v>
      </c>
    </row>
    <row r="373" s="2" customFormat="1">
      <c r="A373" s="40"/>
      <c r="B373" s="41"/>
      <c r="C373" s="42"/>
      <c r="D373" s="228" t="s">
        <v>192</v>
      </c>
      <c r="E373" s="42"/>
      <c r="F373" s="229" t="s">
        <v>5909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192</v>
      </c>
      <c r="AU373" s="19" t="s">
        <v>84</v>
      </c>
    </row>
    <row r="374" s="14" customFormat="1">
      <c r="A374" s="14"/>
      <c r="B374" s="244"/>
      <c r="C374" s="245"/>
      <c r="D374" s="235" t="s">
        <v>194</v>
      </c>
      <c r="E374" s="246" t="s">
        <v>19</v>
      </c>
      <c r="F374" s="247" t="s">
        <v>5721</v>
      </c>
      <c r="G374" s="245"/>
      <c r="H374" s="248">
        <v>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194</v>
      </c>
      <c r="AU374" s="254" t="s">
        <v>84</v>
      </c>
      <c r="AV374" s="14" t="s">
        <v>84</v>
      </c>
      <c r="AW374" s="14" t="s">
        <v>36</v>
      </c>
      <c r="AX374" s="14" t="s">
        <v>82</v>
      </c>
      <c r="AY374" s="254" t="s">
        <v>183</v>
      </c>
    </row>
    <row r="375" s="2" customFormat="1" ht="24.15" customHeight="1">
      <c r="A375" s="40"/>
      <c r="B375" s="41"/>
      <c r="C375" s="215" t="s">
        <v>566</v>
      </c>
      <c r="D375" s="215" t="s">
        <v>185</v>
      </c>
      <c r="E375" s="216" t="s">
        <v>5910</v>
      </c>
      <c r="F375" s="217" t="s">
        <v>5911</v>
      </c>
      <c r="G375" s="218" t="s">
        <v>438</v>
      </c>
      <c r="H375" s="219">
        <v>39.5</v>
      </c>
      <c r="I375" s="220"/>
      <c r="J375" s="221">
        <f>ROUND(I375*H375,2)</f>
        <v>0</v>
      </c>
      <c r="K375" s="217" t="s">
        <v>189</v>
      </c>
      <c r="L375" s="46"/>
      <c r="M375" s="222" t="s">
        <v>19</v>
      </c>
      <c r="N375" s="223" t="s">
        <v>46</v>
      </c>
      <c r="O375" s="86"/>
      <c r="P375" s="224">
        <f>O375*H375</f>
        <v>0</v>
      </c>
      <c r="Q375" s="224">
        <v>0.0042196810999999999</v>
      </c>
      <c r="R375" s="224">
        <f>Q375*H375</f>
        <v>0.16667740344999998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190</v>
      </c>
      <c r="AT375" s="226" t="s">
        <v>185</v>
      </c>
      <c r="AU375" s="226" t="s">
        <v>84</v>
      </c>
      <c r="AY375" s="19" t="s">
        <v>183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82</v>
      </c>
      <c r="BK375" s="227">
        <f>ROUND(I375*H375,2)</f>
        <v>0</v>
      </c>
      <c r="BL375" s="19" t="s">
        <v>190</v>
      </c>
      <c r="BM375" s="226" t="s">
        <v>5912</v>
      </c>
    </row>
    <row r="376" s="2" customFormat="1">
      <c r="A376" s="40"/>
      <c r="B376" s="41"/>
      <c r="C376" s="42"/>
      <c r="D376" s="228" t="s">
        <v>192</v>
      </c>
      <c r="E376" s="42"/>
      <c r="F376" s="229" t="s">
        <v>5913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192</v>
      </c>
      <c r="AU376" s="19" t="s">
        <v>84</v>
      </c>
    </row>
    <row r="377" s="13" customFormat="1">
      <c r="A377" s="13"/>
      <c r="B377" s="233"/>
      <c r="C377" s="234"/>
      <c r="D377" s="235" t="s">
        <v>194</v>
      </c>
      <c r="E377" s="236" t="s">
        <v>19</v>
      </c>
      <c r="F377" s="237" t="s">
        <v>5914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194</v>
      </c>
      <c r="AU377" s="243" t="s">
        <v>84</v>
      </c>
      <c r="AV377" s="13" t="s">
        <v>82</v>
      </c>
      <c r="AW377" s="13" t="s">
        <v>36</v>
      </c>
      <c r="AX377" s="13" t="s">
        <v>75</v>
      </c>
      <c r="AY377" s="243" t="s">
        <v>183</v>
      </c>
    </row>
    <row r="378" s="14" customFormat="1">
      <c r="A378" s="14"/>
      <c r="B378" s="244"/>
      <c r="C378" s="245"/>
      <c r="D378" s="235" t="s">
        <v>194</v>
      </c>
      <c r="E378" s="246" t="s">
        <v>19</v>
      </c>
      <c r="F378" s="247" t="s">
        <v>5915</v>
      </c>
      <c r="G378" s="245"/>
      <c r="H378" s="248">
        <v>39.5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194</v>
      </c>
      <c r="AU378" s="254" t="s">
        <v>84</v>
      </c>
      <c r="AV378" s="14" t="s">
        <v>84</v>
      </c>
      <c r="AW378" s="14" t="s">
        <v>36</v>
      </c>
      <c r="AX378" s="14" t="s">
        <v>82</v>
      </c>
      <c r="AY378" s="254" t="s">
        <v>183</v>
      </c>
    </row>
    <row r="379" s="2" customFormat="1" ht="24.15" customHeight="1">
      <c r="A379" s="40"/>
      <c r="B379" s="41"/>
      <c r="C379" s="215" t="s">
        <v>1794</v>
      </c>
      <c r="D379" s="215" t="s">
        <v>185</v>
      </c>
      <c r="E379" s="216" t="s">
        <v>3794</v>
      </c>
      <c r="F379" s="217" t="s">
        <v>3795</v>
      </c>
      <c r="G379" s="218" t="s">
        <v>188</v>
      </c>
      <c r="H379" s="219">
        <v>45</v>
      </c>
      <c r="I379" s="220"/>
      <c r="J379" s="221">
        <f>ROUND(I379*H379,2)</f>
        <v>0</v>
      </c>
      <c r="K379" s="217" t="s">
        <v>189</v>
      </c>
      <c r="L379" s="46"/>
      <c r="M379" s="222" t="s">
        <v>19</v>
      </c>
      <c r="N379" s="223" t="s">
        <v>46</v>
      </c>
      <c r="O379" s="86"/>
      <c r="P379" s="224">
        <f>O379*H379</f>
        <v>0</v>
      </c>
      <c r="Q379" s="224">
        <v>3.7500000000000001E-06</v>
      </c>
      <c r="R379" s="224">
        <f>Q379*H379</f>
        <v>0.00016875000000000001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190</v>
      </c>
      <c r="AT379" s="226" t="s">
        <v>185</v>
      </c>
      <c r="AU379" s="226" t="s">
        <v>84</v>
      </c>
      <c r="AY379" s="19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190</v>
      </c>
      <c r="BM379" s="226" t="s">
        <v>5916</v>
      </c>
    </row>
    <row r="380" s="2" customFormat="1">
      <c r="A380" s="40"/>
      <c r="B380" s="41"/>
      <c r="C380" s="42"/>
      <c r="D380" s="228" t="s">
        <v>192</v>
      </c>
      <c r="E380" s="42"/>
      <c r="F380" s="229" t="s">
        <v>3797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192</v>
      </c>
      <c r="AU380" s="19" t="s">
        <v>84</v>
      </c>
    </row>
    <row r="381" s="13" customFormat="1">
      <c r="A381" s="13"/>
      <c r="B381" s="233"/>
      <c r="C381" s="234"/>
      <c r="D381" s="235" t="s">
        <v>194</v>
      </c>
      <c r="E381" s="236" t="s">
        <v>19</v>
      </c>
      <c r="F381" s="237" t="s">
        <v>5917</v>
      </c>
      <c r="G381" s="234"/>
      <c r="H381" s="236" t="s">
        <v>19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194</v>
      </c>
      <c r="AU381" s="243" t="s">
        <v>84</v>
      </c>
      <c r="AV381" s="13" t="s">
        <v>82</v>
      </c>
      <c r="AW381" s="13" t="s">
        <v>36</v>
      </c>
      <c r="AX381" s="13" t="s">
        <v>75</v>
      </c>
      <c r="AY381" s="243" t="s">
        <v>183</v>
      </c>
    </row>
    <row r="382" s="14" customFormat="1">
      <c r="A382" s="14"/>
      <c r="B382" s="244"/>
      <c r="C382" s="245"/>
      <c r="D382" s="235" t="s">
        <v>194</v>
      </c>
      <c r="E382" s="246" t="s">
        <v>19</v>
      </c>
      <c r="F382" s="247" t="s">
        <v>5918</v>
      </c>
      <c r="G382" s="245"/>
      <c r="H382" s="248">
        <v>42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194</v>
      </c>
      <c r="AU382" s="254" t="s">
        <v>84</v>
      </c>
      <c r="AV382" s="14" t="s">
        <v>84</v>
      </c>
      <c r="AW382" s="14" t="s">
        <v>36</v>
      </c>
      <c r="AX382" s="14" t="s">
        <v>75</v>
      </c>
      <c r="AY382" s="254" t="s">
        <v>183</v>
      </c>
    </row>
    <row r="383" s="13" customFormat="1">
      <c r="A383" s="13"/>
      <c r="B383" s="233"/>
      <c r="C383" s="234"/>
      <c r="D383" s="235" t="s">
        <v>194</v>
      </c>
      <c r="E383" s="236" t="s">
        <v>19</v>
      </c>
      <c r="F383" s="237" t="s">
        <v>5919</v>
      </c>
      <c r="G383" s="234"/>
      <c r="H383" s="236" t="s">
        <v>19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194</v>
      </c>
      <c r="AU383" s="243" t="s">
        <v>84</v>
      </c>
      <c r="AV383" s="13" t="s">
        <v>82</v>
      </c>
      <c r="AW383" s="13" t="s">
        <v>36</v>
      </c>
      <c r="AX383" s="13" t="s">
        <v>75</v>
      </c>
      <c r="AY383" s="243" t="s">
        <v>183</v>
      </c>
    </row>
    <row r="384" s="14" customFormat="1">
      <c r="A384" s="14"/>
      <c r="B384" s="244"/>
      <c r="C384" s="245"/>
      <c r="D384" s="235" t="s">
        <v>194</v>
      </c>
      <c r="E384" s="246" t="s">
        <v>19</v>
      </c>
      <c r="F384" s="247" t="s">
        <v>5920</v>
      </c>
      <c r="G384" s="245"/>
      <c r="H384" s="248">
        <v>3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194</v>
      </c>
      <c r="AU384" s="254" t="s">
        <v>84</v>
      </c>
      <c r="AV384" s="14" t="s">
        <v>84</v>
      </c>
      <c r="AW384" s="14" t="s">
        <v>36</v>
      </c>
      <c r="AX384" s="14" t="s">
        <v>75</v>
      </c>
      <c r="AY384" s="254" t="s">
        <v>183</v>
      </c>
    </row>
    <row r="385" s="15" customFormat="1">
      <c r="A385" s="15"/>
      <c r="B385" s="259"/>
      <c r="C385" s="260"/>
      <c r="D385" s="235" t="s">
        <v>194</v>
      </c>
      <c r="E385" s="261" t="s">
        <v>19</v>
      </c>
      <c r="F385" s="262" t="s">
        <v>320</v>
      </c>
      <c r="G385" s="260"/>
      <c r="H385" s="263">
        <v>45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9" t="s">
        <v>194</v>
      </c>
      <c r="AU385" s="269" t="s">
        <v>84</v>
      </c>
      <c r="AV385" s="15" t="s">
        <v>190</v>
      </c>
      <c r="AW385" s="15" t="s">
        <v>36</v>
      </c>
      <c r="AX385" s="15" t="s">
        <v>82</v>
      </c>
      <c r="AY385" s="269" t="s">
        <v>183</v>
      </c>
    </row>
    <row r="386" s="2" customFormat="1" ht="16.5" customHeight="1">
      <c r="A386" s="40"/>
      <c r="B386" s="41"/>
      <c r="C386" s="270" t="s">
        <v>569</v>
      </c>
      <c r="D386" s="270" t="s">
        <v>348</v>
      </c>
      <c r="E386" s="271" t="s">
        <v>5921</v>
      </c>
      <c r="F386" s="272" t="s">
        <v>5922</v>
      </c>
      <c r="G386" s="273" t="s">
        <v>188</v>
      </c>
      <c r="H386" s="274">
        <v>8</v>
      </c>
      <c r="I386" s="275"/>
      <c r="J386" s="276">
        <f>ROUND(I386*H386,2)</f>
        <v>0</v>
      </c>
      <c r="K386" s="272" t="s">
        <v>189</v>
      </c>
      <c r="L386" s="277"/>
      <c r="M386" s="278" t="s">
        <v>19</v>
      </c>
      <c r="N386" s="279" t="s">
        <v>46</v>
      </c>
      <c r="O386" s="86"/>
      <c r="P386" s="224">
        <f>O386*H386</f>
        <v>0</v>
      </c>
      <c r="Q386" s="224">
        <v>0.00054000000000000001</v>
      </c>
      <c r="R386" s="224">
        <f>Q386*H386</f>
        <v>0.0043200000000000001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226</v>
      </c>
      <c r="AT386" s="226" t="s">
        <v>348</v>
      </c>
      <c r="AU386" s="226" t="s">
        <v>84</v>
      </c>
      <c r="AY386" s="19" t="s">
        <v>183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82</v>
      </c>
      <c r="BK386" s="227">
        <f>ROUND(I386*H386,2)</f>
        <v>0</v>
      </c>
      <c r="BL386" s="19" t="s">
        <v>190</v>
      </c>
      <c r="BM386" s="226" t="s">
        <v>5923</v>
      </c>
    </row>
    <row r="387" s="14" customFormat="1">
      <c r="A387" s="14"/>
      <c r="B387" s="244"/>
      <c r="C387" s="245"/>
      <c r="D387" s="235" t="s">
        <v>194</v>
      </c>
      <c r="E387" s="246" t="s">
        <v>19</v>
      </c>
      <c r="F387" s="247" t="s">
        <v>5924</v>
      </c>
      <c r="G387" s="245"/>
      <c r="H387" s="248">
        <v>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194</v>
      </c>
      <c r="AU387" s="254" t="s">
        <v>84</v>
      </c>
      <c r="AV387" s="14" t="s">
        <v>84</v>
      </c>
      <c r="AW387" s="14" t="s">
        <v>36</v>
      </c>
      <c r="AX387" s="14" t="s">
        <v>82</v>
      </c>
      <c r="AY387" s="254" t="s">
        <v>183</v>
      </c>
    </row>
    <row r="388" s="2" customFormat="1" ht="16.5" customHeight="1">
      <c r="A388" s="40"/>
      <c r="B388" s="41"/>
      <c r="C388" s="270" t="s">
        <v>4115</v>
      </c>
      <c r="D388" s="270" t="s">
        <v>348</v>
      </c>
      <c r="E388" s="271" t="s">
        <v>5925</v>
      </c>
      <c r="F388" s="272" t="s">
        <v>5926</v>
      </c>
      <c r="G388" s="273" t="s">
        <v>188</v>
      </c>
      <c r="H388" s="274">
        <v>8</v>
      </c>
      <c r="I388" s="275"/>
      <c r="J388" s="276">
        <f>ROUND(I388*H388,2)</f>
        <v>0</v>
      </c>
      <c r="K388" s="272" t="s">
        <v>189</v>
      </c>
      <c r="L388" s="277"/>
      <c r="M388" s="278" t="s">
        <v>19</v>
      </c>
      <c r="N388" s="279" t="s">
        <v>46</v>
      </c>
      <c r="O388" s="86"/>
      <c r="P388" s="224">
        <f>O388*H388</f>
        <v>0</v>
      </c>
      <c r="Q388" s="224">
        <v>0.00064000000000000005</v>
      </c>
      <c r="R388" s="224">
        <f>Q388*H388</f>
        <v>0.0051200000000000004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226</v>
      </c>
      <c r="AT388" s="226" t="s">
        <v>348</v>
      </c>
      <c r="AU388" s="226" t="s">
        <v>84</v>
      </c>
      <c r="AY388" s="19" t="s">
        <v>183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82</v>
      </c>
      <c r="BK388" s="227">
        <f>ROUND(I388*H388,2)</f>
        <v>0</v>
      </c>
      <c r="BL388" s="19" t="s">
        <v>190</v>
      </c>
      <c r="BM388" s="226" t="s">
        <v>5927</v>
      </c>
    </row>
    <row r="389" s="14" customFormat="1">
      <c r="A389" s="14"/>
      <c r="B389" s="244"/>
      <c r="C389" s="245"/>
      <c r="D389" s="235" t="s">
        <v>194</v>
      </c>
      <c r="E389" s="246" t="s">
        <v>19</v>
      </c>
      <c r="F389" s="247" t="s">
        <v>5924</v>
      </c>
      <c r="G389" s="245"/>
      <c r="H389" s="248">
        <v>8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194</v>
      </c>
      <c r="AU389" s="254" t="s">
        <v>84</v>
      </c>
      <c r="AV389" s="14" t="s">
        <v>84</v>
      </c>
      <c r="AW389" s="14" t="s">
        <v>36</v>
      </c>
      <c r="AX389" s="14" t="s">
        <v>82</v>
      </c>
      <c r="AY389" s="254" t="s">
        <v>183</v>
      </c>
    </row>
    <row r="390" s="2" customFormat="1" ht="16.5" customHeight="1">
      <c r="A390" s="40"/>
      <c r="B390" s="41"/>
      <c r="C390" s="270" t="s">
        <v>573</v>
      </c>
      <c r="D390" s="270" t="s">
        <v>348</v>
      </c>
      <c r="E390" s="271" t="s">
        <v>3802</v>
      </c>
      <c r="F390" s="272" t="s">
        <v>3803</v>
      </c>
      <c r="G390" s="273" t="s">
        <v>188</v>
      </c>
      <c r="H390" s="274">
        <v>26</v>
      </c>
      <c r="I390" s="275"/>
      <c r="J390" s="276">
        <f>ROUND(I390*H390,2)</f>
        <v>0</v>
      </c>
      <c r="K390" s="272" t="s">
        <v>189</v>
      </c>
      <c r="L390" s="277"/>
      <c r="M390" s="278" t="s">
        <v>19</v>
      </c>
      <c r="N390" s="279" t="s">
        <v>46</v>
      </c>
      <c r="O390" s="86"/>
      <c r="P390" s="224">
        <f>O390*H390</f>
        <v>0</v>
      </c>
      <c r="Q390" s="224">
        <v>0.00064999999999999997</v>
      </c>
      <c r="R390" s="224">
        <f>Q390*H390</f>
        <v>0.016899999999999998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226</v>
      </c>
      <c r="AT390" s="226" t="s">
        <v>348</v>
      </c>
      <c r="AU390" s="226" t="s">
        <v>84</v>
      </c>
      <c r="AY390" s="19" t="s">
        <v>183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82</v>
      </c>
      <c r="BK390" s="227">
        <f>ROUND(I390*H390,2)</f>
        <v>0</v>
      </c>
      <c r="BL390" s="19" t="s">
        <v>190</v>
      </c>
      <c r="BM390" s="226" t="s">
        <v>5928</v>
      </c>
    </row>
    <row r="391" s="14" customFormat="1">
      <c r="A391" s="14"/>
      <c r="B391" s="244"/>
      <c r="C391" s="245"/>
      <c r="D391" s="235" t="s">
        <v>194</v>
      </c>
      <c r="E391" s="246" t="s">
        <v>19</v>
      </c>
      <c r="F391" s="247" t="s">
        <v>5929</v>
      </c>
      <c r="G391" s="245"/>
      <c r="H391" s="248">
        <v>26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194</v>
      </c>
      <c r="AU391" s="254" t="s">
        <v>84</v>
      </c>
      <c r="AV391" s="14" t="s">
        <v>84</v>
      </c>
      <c r="AW391" s="14" t="s">
        <v>36</v>
      </c>
      <c r="AX391" s="14" t="s">
        <v>82</v>
      </c>
      <c r="AY391" s="254" t="s">
        <v>183</v>
      </c>
    </row>
    <row r="392" s="2" customFormat="1" ht="16.5" customHeight="1">
      <c r="A392" s="40"/>
      <c r="B392" s="41"/>
      <c r="C392" s="270" t="s">
        <v>4128</v>
      </c>
      <c r="D392" s="270" t="s">
        <v>348</v>
      </c>
      <c r="E392" s="271" t="s">
        <v>5930</v>
      </c>
      <c r="F392" s="272" t="s">
        <v>5931</v>
      </c>
      <c r="G392" s="273" t="s">
        <v>188</v>
      </c>
      <c r="H392" s="274">
        <v>3</v>
      </c>
      <c r="I392" s="275"/>
      <c r="J392" s="276">
        <f>ROUND(I392*H392,2)</f>
        <v>0</v>
      </c>
      <c r="K392" s="272" t="s">
        <v>189</v>
      </c>
      <c r="L392" s="277"/>
      <c r="M392" s="278" t="s">
        <v>19</v>
      </c>
      <c r="N392" s="279" t="s">
        <v>46</v>
      </c>
      <c r="O392" s="86"/>
      <c r="P392" s="224">
        <f>O392*H392</f>
        <v>0</v>
      </c>
      <c r="Q392" s="224">
        <v>0.00050000000000000001</v>
      </c>
      <c r="R392" s="224">
        <f>Q392*H392</f>
        <v>0.0015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226</v>
      </c>
      <c r="AT392" s="226" t="s">
        <v>348</v>
      </c>
      <c r="AU392" s="226" t="s">
        <v>84</v>
      </c>
      <c r="AY392" s="19" t="s">
        <v>183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82</v>
      </c>
      <c r="BK392" s="227">
        <f>ROUND(I392*H392,2)</f>
        <v>0</v>
      </c>
      <c r="BL392" s="19" t="s">
        <v>190</v>
      </c>
      <c r="BM392" s="226" t="s">
        <v>5932</v>
      </c>
    </row>
    <row r="393" s="13" customFormat="1">
      <c r="A393" s="13"/>
      <c r="B393" s="233"/>
      <c r="C393" s="234"/>
      <c r="D393" s="235" t="s">
        <v>194</v>
      </c>
      <c r="E393" s="236" t="s">
        <v>19</v>
      </c>
      <c r="F393" s="237" t="s">
        <v>5933</v>
      </c>
      <c r="G393" s="234"/>
      <c r="H393" s="236" t="s">
        <v>19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194</v>
      </c>
      <c r="AU393" s="243" t="s">
        <v>84</v>
      </c>
      <c r="AV393" s="13" t="s">
        <v>82</v>
      </c>
      <c r="AW393" s="13" t="s">
        <v>36</v>
      </c>
      <c r="AX393" s="13" t="s">
        <v>75</v>
      </c>
      <c r="AY393" s="243" t="s">
        <v>183</v>
      </c>
    </row>
    <row r="394" s="14" customFormat="1">
      <c r="A394" s="14"/>
      <c r="B394" s="244"/>
      <c r="C394" s="245"/>
      <c r="D394" s="235" t="s">
        <v>194</v>
      </c>
      <c r="E394" s="246" t="s">
        <v>19</v>
      </c>
      <c r="F394" s="247" t="s">
        <v>5762</v>
      </c>
      <c r="G394" s="245"/>
      <c r="H394" s="248">
        <v>3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194</v>
      </c>
      <c r="AU394" s="254" t="s">
        <v>84</v>
      </c>
      <c r="AV394" s="14" t="s">
        <v>84</v>
      </c>
      <c r="AW394" s="14" t="s">
        <v>36</v>
      </c>
      <c r="AX394" s="14" t="s">
        <v>82</v>
      </c>
      <c r="AY394" s="254" t="s">
        <v>183</v>
      </c>
    </row>
    <row r="395" s="12" customFormat="1" ht="22.8" customHeight="1">
      <c r="A395" s="12"/>
      <c r="B395" s="199"/>
      <c r="C395" s="200"/>
      <c r="D395" s="201" t="s">
        <v>74</v>
      </c>
      <c r="E395" s="213" t="s">
        <v>224</v>
      </c>
      <c r="F395" s="213" t="s">
        <v>5934</v>
      </c>
      <c r="G395" s="200"/>
      <c r="H395" s="200"/>
      <c r="I395" s="203"/>
      <c r="J395" s="214">
        <f>BK395</f>
        <v>0</v>
      </c>
      <c r="K395" s="200"/>
      <c r="L395" s="205"/>
      <c r="M395" s="206"/>
      <c r="N395" s="207"/>
      <c r="O395" s="207"/>
      <c r="P395" s="208">
        <f>SUM(P396:P405)</f>
        <v>0</v>
      </c>
      <c r="Q395" s="207"/>
      <c r="R395" s="208">
        <f>SUM(R396:R405)</f>
        <v>5.4004884000000004</v>
      </c>
      <c r="S395" s="207"/>
      <c r="T395" s="209">
        <f>SUM(T396:T405)</f>
        <v>0.008660000000000001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82</v>
      </c>
      <c r="AT395" s="211" t="s">
        <v>74</v>
      </c>
      <c r="AU395" s="211" t="s">
        <v>82</v>
      </c>
      <c r="AY395" s="210" t="s">
        <v>183</v>
      </c>
      <c r="BK395" s="212">
        <f>SUM(BK396:BK405)</f>
        <v>0</v>
      </c>
    </row>
    <row r="396" s="2" customFormat="1" ht="24.15" customHeight="1">
      <c r="A396" s="40"/>
      <c r="B396" s="41"/>
      <c r="C396" s="215" t="s">
        <v>579</v>
      </c>
      <c r="D396" s="215" t="s">
        <v>185</v>
      </c>
      <c r="E396" s="216" t="s">
        <v>5935</v>
      </c>
      <c r="F396" s="217" t="s">
        <v>5936</v>
      </c>
      <c r="G396" s="218" t="s">
        <v>229</v>
      </c>
      <c r="H396" s="219">
        <v>5.4000000000000004</v>
      </c>
      <c r="I396" s="220"/>
      <c r="J396" s="221">
        <f>ROUND(I396*H396,2)</f>
        <v>0</v>
      </c>
      <c r="K396" s="217" t="s">
        <v>189</v>
      </c>
      <c r="L396" s="46"/>
      <c r="M396" s="222" t="s">
        <v>19</v>
      </c>
      <c r="N396" s="223" t="s">
        <v>46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190</v>
      </c>
      <c r="AT396" s="226" t="s">
        <v>185</v>
      </c>
      <c r="AU396" s="226" t="s">
        <v>84</v>
      </c>
      <c r="AY396" s="19" t="s">
        <v>183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82</v>
      </c>
      <c r="BK396" s="227">
        <f>ROUND(I396*H396,2)</f>
        <v>0</v>
      </c>
      <c r="BL396" s="19" t="s">
        <v>190</v>
      </c>
      <c r="BM396" s="226" t="s">
        <v>5937</v>
      </c>
    </row>
    <row r="397" s="2" customFormat="1">
      <c r="A397" s="40"/>
      <c r="B397" s="41"/>
      <c r="C397" s="42"/>
      <c r="D397" s="228" t="s">
        <v>192</v>
      </c>
      <c r="E397" s="42"/>
      <c r="F397" s="229" t="s">
        <v>5938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192</v>
      </c>
      <c r="AU397" s="19" t="s">
        <v>84</v>
      </c>
    </row>
    <row r="398" s="13" customFormat="1">
      <c r="A398" s="13"/>
      <c r="B398" s="233"/>
      <c r="C398" s="234"/>
      <c r="D398" s="235" t="s">
        <v>194</v>
      </c>
      <c r="E398" s="236" t="s">
        <v>19</v>
      </c>
      <c r="F398" s="237" t="s">
        <v>5939</v>
      </c>
      <c r="G398" s="234"/>
      <c r="H398" s="236" t="s">
        <v>19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194</v>
      </c>
      <c r="AU398" s="243" t="s">
        <v>84</v>
      </c>
      <c r="AV398" s="13" t="s">
        <v>82</v>
      </c>
      <c r="AW398" s="13" t="s">
        <v>36</v>
      </c>
      <c r="AX398" s="13" t="s">
        <v>75</v>
      </c>
      <c r="AY398" s="243" t="s">
        <v>183</v>
      </c>
    </row>
    <row r="399" s="14" customFormat="1">
      <c r="A399" s="14"/>
      <c r="B399" s="244"/>
      <c r="C399" s="245"/>
      <c r="D399" s="235" t="s">
        <v>194</v>
      </c>
      <c r="E399" s="246" t="s">
        <v>19</v>
      </c>
      <c r="F399" s="247" t="s">
        <v>5940</v>
      </c>
      <c r="G399" s="245"/>
      <c r="H399" s="248">
        <v>5.4000000000000004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194</v>
      </c>
      <c r="AU399" s="254" t="s">
        <v>84</v>
      </c>
      <c r="AV399" s="14" t="s">
        <v>84</v>
      </c>
      <c r="AW399" s="14" t="s">
        <v>36</v>
      </c>
      <c r="AX399" s="14" t="s">
        <v>82</v>
      </c>
      <c r="AY399" s="254" t="s">
        <v>183</v>
      </c>
    </row>
    <row r="400" s="2" customFormat="1" ht="16.5" customHeight="1">
      <c r="A400" s="40"/>
      <c r="B400" s="41"/>
      <c r="C400" s="270" t="s">
        <v>888</v>
      </c>
      <c r="D400" s="270" t="s">
        <v>348</v>
      </c>
      <c r="E400" s="271" t="s">
        <v>5941</v>
      </c>
      <c r="F400" s="272" t="s">
        <v>5942</v>
      </c>
      <c r="G400" s="273" t="s">
        <v>229</v>
      </c>
      <c r="H400" s="274">
        <v>5.4000000000000004</v>
      </c>
      <c r="I400" s="275"/>
      <c r="J400" s="276">
        <f>ROUND(I400*H400,2)</f>
        <v>0</v>
      </c>
      <c r="K400" s="272" t="s">
        <v>189</v>
      </c>
      <c r="L400" s="277"/>
      <c r="M400" s="278" t="s">
        <v>19</v>
      </c>
      <c r="N400" s="279" t="s">
        <v>46</v>
      </c>
      <c r="O400" s="86"/>
      <c r="P400" s="224">
        <f>O400*H400</f>
        <v>0</v>
      </c>
      <c r="Q400" s="224">
        <v>1</v>
      </c>
      <c r="R400" s="224">
        <f>Q400*H400</f>
        <v>5.4000000000000004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226</v>
      </c>
      <c r="AT400" s="226" t="s">
        <v>348</v>
      </c>
      <c r="AU400" s="226" t="s">
        <v>84</v>
      </c>
      <c r="AY400" s="19" t="s">
        <v>183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82</v>
      </c>
      <c r="BK400" s="227">
        <f>ROUND(I400*H400,2)</f>
        <v>0</v>
      </c>
      <c r="BL400" s="19" t="s">
        <v>190</v>
      </c>
      <c r="BM400" s="226" t="s">
        <v>5943</v>
      </c>
    </row>
    <row r="401" s="14" customFormat="1">
      <c r="A401" s="14"/>
      <c r="B401" s="244"/>
      <c r="C401" s="245"/>
      <c r="D401" s="235" t="s">
        <v>194</v>
      </c>
      <c r="E401" s="246" t="s">
        <v>19</v>
      </c>
      <c r="F401" s="247" t="s">
        <v>5940</v>
      </c>
      <c r="G401" s="245"/>
      <c r="H401" s="248">
        <v>5.4000000000000004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194</v>
      </c>
      <c r="AU401" s="254" t="s">
        <v>84</v>
      </c>
      <c r="AV401" s="14" t="s">
        <v>84</v>
      </c>
      <c r="AW401" s="14" t="s">
        <v>36</v>
      </c>
      <c r="AX401" s="14" t="s">
        <v>82</v>
      </c>
      <c r="AY401" s="254" t="s">
        <v>183</v>
      </c>
    </row>
    <row r="402" s="2" customFormat="1" ht="24.15" customHeight="1">
      <c r="A402" s="40"/>
      <c r="B402" s="41"/>
      <c r="C402" s="215" t="s">
        <v>585</v>
      </c>
      <c r="D402" s="215" t="s">
        <v>185</v>
      </c>
      <c r="E402" s="216" t="s">
        <v>5944</v>
      </c>
      <c r="F402" s="217" t="s">
        <v>5945</v>
      </c>
      <c r="G402" s="218" t="s">
        <v>438</v>
      </c>
      <c r="H402" s="219">
        <v>0.20000000000000001</v>
      </c>
      <c r="I402" s="220"/>
      <c r="J402" s="221">
        <f>ROUND(I402*H402,2)</f>
        <v>0</v>
      </c>
      <c r="K402" s="217" t="s">
        <v>189</v>
      </c>
      <c r="L402" s="46"/>
      <c r="M402" s="222" t="s">
        <v>19</v>
      </c>
      <c r="N402" s="223" t="s">
        <v>46</v>
      </c>
      <c r="O402" s="86"/>
      <c r="P402" s="224">
        <f>O402*H402</f>
        <v>0</v>
      </c>
      <c r="Q402" s="224">
        <v>0.00097199999999999999</v>
      </c>
      <c r="R402" s="224">
        <f>Q402*H402</f>
        <v>0.00019440000000000001</v>
      </c>
      <c r="S402" s="224">
        <v>0.0043</v>
      </c>
      <c r="T402" s="225">
        <f>S402*H402</f>
        <v>0.00086000000000000009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190</v>
      </c>
      <c r="AT402" s="226" t="s">
        <v>185</v>
      </c>
      <c r="AU402" s="226" t="s">
        <v>84</v>
      </c>
      <c r="AY402" s="19" t="s">
        <v>183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82</v>
      </c>
      <c r="BK402" s="227">
        <f>ROUND(I402*H402,2)</f>
        <v>0</v>
      </c>
      <c r="BL402" s="19" t="s">
        <v>190</v>
      </c>
      <c r="BM402" s="226" t="s">
        <v>5946</v>
      </c>
    </row>
    <row r="403" s="2" customFormat="1">
      <c r="A403" s="40"/>
      <c r="B403" s="41"/>
      <c r="C403" s="42"/>
      <c r="D403" s="228" t="s">
        <v>192</v>
      </c>
      <c r="E403" s="42"/>
      <c r="F403" s="229" t="s">
        <v>5947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192</v>
      </c>
      <c r="AU403" s="19" t="s">
        <v>84</v>
      </c>
    </row>
    <row r="404" s="2" customFormat="1" ht="24.15" customHeight="1">
      <c r="A404" s="40"/>
      <c r="B404" s="41"/>
      <c r="C404" s="215" t="s">
        <v>1805</v>
      </c>
      <c r="D404" s="215" t="s">
        <v>185</v>
      </c>
      <c r="E404" s="216" t="s">
        <v>5948</v>
      </c>
      <c r="F404" s="217" t="s">
        <v>5949</v>
      </c>
      <c r="G404" s="218" t="s">
        <v>438</v>
      </c>
      <c r="H404" s="219">
        <v>0.20000000000000001</v>
      </c>
      <c r="I404" s="220"/>
      <c r="J404" s="221">
        <f>ROUND(I404*H404,2)</f>
        <v>0</v>
      </c>
      <c r="K404" s="217" t="s">
        <v>189</v>
      </c>
      <c r="L404" s="46"/>
      <c r="M404" s="222" t="s">
        <v>19</v>
      </c>
      <c r="N404" s="223" t="s">
        <v>46</v>
      </c>
      <c r="O404" s="86"/>
      <c r="P404" s="224">
        <f>O404*H404</f>
        <v>0</v>
      </c>
      <c r="Q404" s="224">
        <v>0.00147</v>
      </c>
      <c r="R404" s="224">
        <f>Q404*H404</f>
        <v>0.00029399999999999999</v>
      </c>
      <c r="S404" s="224">
        <v>0.039</v>
      </c>
      <c r="T404" s="225">
        <f>S404*H404</f>
        <v>0.0078000000000000005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190</v>
      </c>
      <c r="AT404" s="226" t="s">
        <v>185</v>
      </c>
      <c r="AU404" s="226" t="s">
        <v>84</v>
      </c>
      <c r="AY404" s="19" t="s">
        <v>183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82</v>
      </c>
      <c r="BK404" s="227">
        <f>ROUND(I404*H404,2)</f>
        <v>0</v>
      </c>
      <c r="BL404" s="19" t="s">
        <v>190</v>
      </c>
      <c r="BM404" s="226" t="s">
        <v>5950</v>
      </c>
    </row>
    <row r="405" s="2" customFormat="1">
      <c r="A405" s="40"/>
      <c r="B405" s="41"/>
      <c r="C405" s="42"/>
      <c r="D405" s="228" t="s">
        <v>192</v>
      </c>
      <c r="E405" s="42"/>
      <c r="F405" s="229" t="s">
        <v>5951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192</v>
      </c>
      <c r="AU405" s="19" t="s">
        <v>84</v>
      </c>
    </row>
    <row r="406" s="12" customFormat="1" ht="22.8" customHeight="1">
      <c r="A406" s="12"/>
      <c r="B406" s="199"/>
      <c r="C406" s="200"/>
      <c r="D406" s="201" t="s">
        <v>74</v>
      </c>
      <c r="E406" s="213" t="s">
        <v>251</v>
      </c>
      <c r="F406" s="213" t="s">
        <v>252</v>
      </c>
      <c r="G406" s="200"/>
      <c r="H406" s="200"/>
      <c r="I406" s="203"/>
      <c r="J406" s="214">
        <f>BK406</f>
        <v>0</v>
      </c>
      <c r="K406" s="200"/>
      <c r="L406" s="205"/>
      <c r="M406" s="206"/>
      <c r="N406" s="207"/>
      <c r="O406" s="207"/>
      <c r="P406" s="208">
        <f>SUM(P407:P417)</f>
        <v>0</v>
      </c>
      <c r="Q406" s="207"/>
      <c r="R406" s="208">
        <f>SUM(R407:R417)</f>
        <v>0</v>
      </c>
      <c r="S406" s="207"/>
      <c r="T406" s="209">
        <f>SUM(T407:T417)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0" t="s">
        <v>82</v>
      </c>
      <c r="AT406" s="211" t="s">
        <v>74</v>
      </c>
      <c r="AU406" s="211" t="s">
        <v>82</v>
      </c>
      <c r="AY406" s="210" t="s">
        <v>183</v>
      </c>
      <c r="BK406" s="212">
        <f>SUM(BK407:BK417)</f>
        <v>0</v>
      </c>
    </row>
    <row r="407" s="2" customFormat="1" ht="24.15" customHeight="1">
      <c r="A407" s="40"/>
      <c r="B407" s="41"/>
      <c r="C407" s="215" t="s">
        <v>590</v>
      </c>
      <c r="D407" s="215" t="s">
        <v>185</v>
      </c>
      <c r="E407" s="216" t="s">
        <v>5952</v>
      </c>
      <c r="F407" s="217" t="s">
        <v>5953</v>
      </c>
      <c r="G407" s="218" t="s">
        <v>256</v>
      </c>
      <c r="H407" s="219">
        <v>144.90000000000001</v>
      </c>
      <c r="I407" s="220"/>
      <c r="J407" s="221">
        <f>ROUND(I407*H407,2)</f>
        <v>0</v>
      </c>
      <c r="K407" s="217" t="s">
        <v>189</v>
      </c>
      <c r="L407" s="46"/>
      <c r="M407" s="222" t="s">
        <v>19</v>
      </c>
      <c r="N407" s="223" t="s">
        <v>46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190</v>
      </c>
      <c r="AT407" s="226" t="s">
        <v>185</v>
      </c>
      <c r="AU407" s="226" t="s">
        <v>84</v>
      </c>
      <c r="AY407" s="19" t="s">
        <v>183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82</v>
      </c>
      <c r="BK407" s="227">
        <f>ROUND(I407*H407,2)</f>
        <v>0</v>
      </c>
      <c r="BL407" s="19" t="s">
        <v>190</v>
      </c>
      <c r="BM407" s="226" t="s">
        <v>5954</v>
      </c>
    </row>
    <row r="408" s="2" customFormat="1">
      <c r="A408" s="40"/>
      <c r="B408" s="41"/>
      <c r="C408" s="42"/>
      <c r="D408" s="228" t="s">
        <v>192</v>
      </c>
      <c r="E408" s="42"/>
      <c r="F408" s="229" t="s">
        <v>5955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192</v>
      </c>
      <c r="AU408" s="19" t="s">
        <v>84</v>
      </c>
    </row>
    <row r="409" s="13" customFormat="1">
      <c r="A409" s="13"/>
      <c r="B409" s="233"/>
      <c r="C409" s="234"/>
      <c r="D409" s="235" t="s">
        <v>194</v>
      </c>
      <c r="E409" s="236" t="s">
        <v>19</v>
      </c>
      <c r="F409" s="237" t="s">
        <v>5956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194</v>
      </c>
      <c r="AU409" s="243" t="s">
        <v>84</v>
      </c>
      <c r="AV409" s="13" t="s">
        <v>82</v>
      </c>
      <c r="AW409" s="13" t="s">
        <v>36</v>
      </c>
      <c r="AX409" s="13" t="s">
        <v>75</v>
      </c>
      <c r="AY409" s="243" t="s">
        <v>183</v>
      </c>
    </row>
    <row r="410" s="14" customFormat="1">
      <c r="A410" s="14"/>
      <c r="B410" s="244"/>
      <c r="C410" s="245"/>
      <c r="D410" s="235" t="s">
        <v>194</v>
      </c>
      <c r="E410" s="246" t="s">
        <v>19</v>
      </c>
      <c r="F410" s="247" t="s">
        <v>5957</v>
      </c>
      <c r="G410" s="245"/>
      <c r="H410" s="248">
        <v>144.90000000000001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194</v>
      </c>
      <c r="AU410" s="254" t="s">
        <v>84</v>
      </c>
      <c r="AV410" s="14" t="s">
        <v>84</v>
      </c>
      <c r="AW410" s="14" t="s">
        <v>36</v>
      </c>
      <c r="AX410" s="14" t="s">
        <v>82</v>
      </c>
      <c r="AY410" s="254" t="s">
        <v>183</v>
      </c>
    </row>
    <row r="411" s="2" customFormat="1" ht="24.15" customHeight="1">
      <c r="A411" s="40"/>
      <c r="B411" s="41"/>
      <c r="C411" s="215" t="s">
        <v>1807</v>
      </c>
      <c r="D411" s="215" t="s">
        <v>185</v>
      </c>
      <c r="E411" s="216" t="s">
        <v>5958</v>
      </c>
      <c r="F411" s="217" t="s">
        <v>5959</v>
      </c>
      <c r="G411" s="218" t="s">
        <v>256</v>
      </c>
      <c r="H411" s="219">
        <v>7100.1000000000004</v>
      </c>
      <c r="I411" s="220"/>
      <c r="J411" s="221">
        <f>ROUND(I411*H411,2)</f>
        <v>0</v>
      </c>
      <c r="K411" s="217" t="s">
        <v>189</v>
      </c>
      <c r="L411" s="46"/>
      <c r="M411" s="222" t="s">
        <v>19</v>
      </c>
      <c r="N411" s="223" t="s">
        <v>46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190</v>
      </c>
      <c r="AT411" s="226" t="s">
        <v>185</v>
      </c>
      <c r="AU411" s="226" t="s">
        <v>84</v>
      </c>
      <c r="AY411" s="19" t="s">
        <v>183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82</v>
      </c>
      <c r="BK411" s="227">
        <f>ROUND(I411*H411,2)</f>
        <v>0</v>
      </c>
      <c r="BL411" s="19" t="s">
        <v>190</v>
      </c>
      <c r="BM411" s="226" t="s">
        <v>5960</v>
      </c>
    </row>
    <row r="412" s="2" customFormat="1">
      <c r="A412" s="40"/>
      <c r="B412" s="41"/>
      <c r="C412" s="42"/>
      <c r="D412" s="228" t="s">
        <v>192</v>
      </c>
      <c r="E412" s="42"/>
      <c r="F412" s="229" t="s">
        <v>5961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192</v>
      </c>
      <c r="AU412" s="19" t="s">
        <v>84</v>
      </c>
    </row>
    <row r="413" s="13" customFormat="1">
      <c r="A413" s="13"/>
      <c r="B413" s="233"/>
      <c r="C413" s="234"/>
      <c r="D413" s="235" t="s">
        <v>194</v>
      </c>
      <c r="E413" s="236" t="s">
        <v>19</v>
      </c>
      <c r="F413" s="237" t="s">
        <v>5962</v>
      </c>
      <c r="G413" s="234"/>
      <c r="H413" s="236" t="s">
        <v>19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194</v>
      </c>
      <c r="AU413" s="243" t="s">
        <v>84</v>
      </c>
      <c r="AV413" s="13" t="s">
        <v>82</v>
      </c>
      <c r="AW413" s="13" t="s">
        <v>36</v>
      </c>
      <c r="AX413" s="13" t="s">
        <v>75</v>
      </c>
      <c r="AY413" s="243" t="s">
        <v>183</v>
      </c>
    </row>
    <row r="414" s="14" customFormat="1">
      <c r="A414" s="14"/>
      <c r="B414" s="244"/>
      <c r="C414" s="245"/>
      <c r="D414" s="235" t="s">
        <v>194</v>
      </c>
      <c r="E414" s="246" t="s">
        <v>19</v>
      </c>
      <c r="F414" s="247" t="s">
        <v>5963</v>
      </c>
      <c r="G414" s="245"/>
      <c r="H414" s="248">
        <v>7100.1000000000004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194</v>
      </c>
      <c r="AU414" s="254" t="s">
        <v>84</v>
      </c>
      <c r="AV414" s="14" t="s">
        <v>84</v>
      </c>
      <c r="AW414" s="14" t="s">
        <v>36</v>
      </c>
      <c r="AX414" s="14" t="s">
        <v>82</v>
      </c>
      <c r="AY414" s="254" t="s">
        <v>183</v>
      </c>
    </row>
    <row r="415" s="2" customFormat="1" ht="24.15" customHeight="1">
      <c r="A415" s="40"/>
      <c r="B415" s="41"/>
      <c r="C415" s="215" t="s">
        <v>595</v>
      </c>
      <c r="D415" s="215" t="s">
        <v>185</v>
      </c>
      <c r="E415" s="216" t="s">
        <v>5964</v>
      </c>
      <c r="F415" s="217" t="s">
        <v>1291</v>
      </c>
      <c r="G415" s="218" t="s">
        <v>256</v>
      </c>
      <c r="H415" s="219">
        <v>144.90000000000001</v>
      </c>
      <c r="I415" s="220"/>
      <c r="J415" s="221">
        <f>ROUND(I415*H415,2)</f>
        <v>0</v>
      </c>
      <c r="K415" s="217" t="s">
        <v>189</v>
      </c>
      <c r="L415" s="46"/>
      <c r="M415" s="222" t="s">
        <v>19</v>
      </c>
      <c r="N415" s="223" t="s">
        <v>46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190</v>
      </c>
      <c r="AT415" s="226" t="s">
        <v>185</v>
      </c>
      <c r="AU415" s="226" t="s">
        <v>84</v>
      </c>
      <c r="AY415" s="19" t="s">
        <v>183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82</v>
      </c>
      <c r="BK415" s="227">
        <f>ROUND(I415*H415,2)</f>
        <v>0</v>
      </c>
      <c r="BL415" s="19" t="s">
        <v>190</v>
      </c>
      <c r="BM415" s="226" t="s">
        <v>5965</v>
      </c>
    </row>
    <row r="416" s="2" customFormat="1">
      <c r="A416" s="40"/>
      <c r="B416" s="41"/>
      <c r="C416" s="42"/>
      <c r="D416" s="228" t="s">
        <v>192</v>
      </c>
      <c r="E416" s="42"/>
      <c r="F416" s="229" t="s">
        <v>5966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192</v>
      </c>
      <c r="AU416" s="19" t="s">
        <v>84</v>
      </c>
    </row>
    <row r="417" s="14" customFormat="1">
      <c r="A417" s="14"/>
      <c r="B417" s="244"/>
      <c r="C417" s="245"/>
      <c r="D417" s="235" t="s">
        <v>194</v>
      </c>
      <c r="E417" s="246" t="s">
        <v>19</v>
      </c>
      <c r="F417" s="247" t="s">
        <v>5967</v>
      </c>
      <c r="G417" s="245"/>
      <c r="H417" s="248">
        <v>144.90000000000001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194</v>
      </c>
      <c r="AU417" s="254" t="s">
        <v>84</v>
      </c>
      <c r="AV417" s="14" t="s">
        <v>84</v>
      </c>
      <c r="AW417" s="14" t="s">
        <v>36</v>
      </c>
      <c r="AX417" s="14" t="s">
        <v>82</v>
      </c>
      <c r="AY417" s="254" t="s">
        <v>183</v>
      </c>
    </row>
    <row r="418" s="12" customFormat="1" ht="22.8" customHeight="1">
      <c r="A418" s="12"/>
      <c r="B418" s="199"/>
      <c r="C418" s="200"/>
      <c r="D418" s="201" t="s">
        <v>74</v>
      </c>
      <c r="E418" s="213" t="s">
        <v>649</v>
      </c>
      <c r="F418" s="213" t="s">
        <v>650</v>
      </c>
      <c r="G418" s="200"/>
      <c r="H418" s="200"/>
      <c r="I418" s="203"/>
      <c r="J418" s="214">
        <f>BK418</f>
        <v>0</v>
      </c>
      <c r="K418" s="200"/>
      <c r="L418" s="205"/>
      <c r="M418" s="206"/>
      <c r="N418" s="207"/>
      <c r="O418" s="207"/>
      <c r="P418" s="208">
        <f>SUM(P419:P420)</f>
        <v>0</v>
      </c>
      <c r="Q418" s="207"/>
      <c r="R418" s="208">
        <f>SUM(R419:R420)</f>
        <v>0</v>
      </c>
      <c r="S418" s="207"/>
      <c r="T418" s="209">
        <f>SUM(T419:T420)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0" t="s">
        <v>82</v>
      </c>
      <c r="AT418" s="211" t="s">
        <v>74</v>
      </c>
      <c r="AU418" s="211" t="s">
        <v>82</v>
      </c>
      <c r="AY418" s="210" t="s">
        <v>183</v>
      </c>
      <c r="BK418" s="212">
        <f>SUM(BK419:BK420)</f>
        <v>0</v>
      </c>
    </row>
    <row r="419" s="2" customFormat="1" ht="24.15" customHeight="1">
      <c r="A419" s="40"/>
      <c r="B419" s="41"/>
      <c r="C419" s="215" t="s">
        <v>1814</v>
      </c>
      <c r="D419" s="215" t="s">
        <v>185</v>
      </c>
      <c r="E419" s="216" t="s">
        <v>3832</v>
      </c>
      <c r="F419" s="217" t="s">
        <v>3833</v>
      </c>
      <c r="G419" s="218" t="s">
        <v>256</v>
      </c>
      <c r="H419" s="219">
        <v>57.700000000000003</v>
      </c>
      <c r="I419" s="220"/>
      <c r="J419" s="221">
        <f>ROUND(I419*H419,2)</f>
        <v>0</v>
      </c>
      <c r="K419" s="217" t="s">
        <v>189</v>
      </c>
      <c r="L419" s="46"/>
      <c r="M419" s="222" t="s">
        <v>19</v>
      </c>
      <c r="N419" s="223" t="s">
        <v>46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190</v>
      </c>
      <c r="AT419" s="226" t="s">
        <v>185</v>
      </c>
      <c r="AU419" s="226" t="s">
        <v>84</v>
      </c>
      <c r="AY419" s="19" t="s">
        <v>183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82</v>
      </c>
      <c r="BK419" s="227">
        <f>ROUND(I419*H419,2)</f>
        <v>0</v>
      </c>
      <c r="BL419" s="19" t="s">
        <v>190</v>
      </c>
      <c r="BM419" s="226" t="s">
        <v>5968</v>
      </c>
    </row>
    <row r="420" s="2" customFormat="1">
      <c r="A420" s="40"/>
      <c r="B420" s="41"/>
      <c r="C420" s="42"/>
      <c r="D420" s="228" t="s">
        <v>192</v>
      </c>
      <c r="E420" s="42"/>
      <c r="F420" s="229" t="s">
        <v>3835</v>
      </c>
      <c r="G420" s="42"/>
      <c r="H420" s="42"/>
      <c r="I420" s="230"/>
      <c r="J420" s="42"/>
      <c r="K420" s="42"/>
      <c r="L420" s="46"/>
      <c r="M420" s="283"/>
      <c r="N420" s="284"/>
      <c r="O420" s="285"/>
      <c r="P420" s="285"/>
      <c r="Q420" s="285"/>
      <c r="R420" s="285"/>
      <c r="S420" s="285"/>
      <c r="T420" s="286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192</v>
      </c>
      <c r="AU420" s="19" t="s">
        <v>84</v>
      </c>
    </row>
    <row r="421" s="2" customFormat="1" ht="6.96" customHeight="1">
      <c r="A421" s="40"/>
      <c r="B421" s="61"/>
      <c r="C421" s="62"/>
      <c r="D421" s="62"/>
      <c r="E421" s="62"/>
      <c r="F421" s="62"/>
      <c r="G421" s="62"/>
      <c r="H421" s="62"/>
      <c r="I421" s="62"/>
      <c r="J421" s="62"/>
      <c r="K421" s="62"/>
      <c r="L421" s="46"/>
      <c r="M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</sheetData>
  <sheetProtection sheet="1" autoFilter="0" formatColumns="0" formatRows="0" objects="1" scenarios="1" spinCount="100000" saltValue="BSb7zikNbFu8s8XI58hr70Ue+MHT/cJsngPucCcQVouMFS/8+z89LCr/Z/KWkmkWlrxXATn5Ir0fFQ/K7gUrbA==" hashValue="iYa1nspTqqa0QfeTJOyWdTSlalfqwwBehrAIn5rD6B1vmItpG3j5b7qcj0ZdWjxpaE5BFKI9flhpwkpk1Yto5A==" algorithmName="SHA-512" password="CC35"/>
  <autoFilter ref="C93:K4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115101201"/>
    <hyperlink ref="F101" r:id="rId2" display="https://podminky.urs.cz/item/CS_URS_2023_01/115101301"/>
    <hyperlink ref="F104" r:id="rId3" display="https://podminky.urs.cz/item/CS_URS_2023_01/113107165"/>
    <hyperlink ref="F106" r:id="rId4" display="https://podminky.urs.cz/item/CS_URS_2023_01/121151113"/>
    <hyperlink ref="F108" r:id="rId5" display="https://podminky.urs.cz/item/CS_URS_2023_01/119001401"/>
    <hyperlink ref="F112" r:id="rId6" display="https://podminky.urs.cz/item/CS_URS_2023_01/119001412"/>
    <hyperlink ref="F116" r:id="rId7" display="https://podminky.urs.cz/item/CS_URS_2023_01/119001422"/>
    <hyperlink ref="F120" r:id="rId8" display="https://podminky.urs.cz/item/CS_URS_2023_01/129001101"/>
    <hyperlink ref="F123" r:id="rId9" display="https://podminky.urs.cz/item/CS_URS_2023_01/123252105"/>
    <hyperlink ref="F125" r:id="rId10" display="https://podminky.urs.cz/item/CS_URS_2023_01/133254104"/>
    <hyperlink ref="F129" r:id="rId11" display="https://podminky.urs.cz/item/CS_URS_2023_01/151302102"/>
    <hyperlink ref="F133" r:id="rId12" display="https://podminky.urs.cz/item/CS_URS_2023_01/151302112"/>
    <hyperlink ref="F136" r:id="rId13" display="https://podminky.urs.cz/item/CS_URS_2023_01/162351103"/>
    <hyperlink ref="F140" r:id="rId14" display="https://podminky.urs.cz/item/CS_URS_2023_01/167151111"/>
    <hyperlink ref="F144" r:id="rId15" display="https://podminky.urs.cz/item/CS_URS_2023_01/162751117"/>
    <hyperlink ref="F149" r:id="rId16" display="https://podminky.urs.cz/item/CS_URS_2023_01/162751119"/>
    <hyperlink ref="F153" r:id="rId17" display="https://podminky.urs.cz/item/CS_URS_2023_01/171201231"/>
    <hyperlink ref="F155" r:id="rId18" display="https://podminky.urs.cz/item/CS_URS_2023_01/174151101"/>
    <hyperlink ref="F164" r:id="rId19" display="https://podminky.urs.cz/item/CS_URS_2023_01/174151103"/>
    <hyperlink ref="F169" r:id="rId20" display="https://podminky.urs.cz/item/CS_URS_2023_01/175151101"/>
    <hyperlink ref="F174" r:id="rId21" display="https://podminky.urs.cz/item/CS_URS_2023_01/181351113"/>
    <hyperlink ref="F177" r:id="rId22" display="https://podminky.urs.cz/item/CS_URS_2023_01/181451311"/>
    <hyperlink ref="F184" r:id="rId23" display="https://podminky.urs.cz/item/CS_URS_2023_01/359901211"/>
    <hyperlink ref="F188" r:id="rId24" display="https://podminky.urs.cz/item/CS_URS_2023_01/451573111"/>
    <hyperlink ref="F190" r:id="rId25" display="https://podminky.urs.cz/item/CS_URS_2023_01/451572111"/>
    <hyperlink ref="F194" r:id="rId26" display="https://podminky.urs.cz/item/CS_URS_2023_01/452311141"/>
    <hyperlink ref="F198" r:id="rId27" display="https://podminky.urs.cz/item/CS_URS_2023_01/452313141"/>
    <hyperlink ref="F202" r:id="rId28" display="https://podminky.urs.cz/item/CS_URS_2023_01/452353101"/>
    <hyperlink ref="F206" r:id="rId29" display="https://podminky.urs.cz/item/CS_URS_2023_01/564831111"/>
    <hyperlink ref="F210" r:id="rId30" display="https://podminky.urs.cz/item/CS_URS_2023_01/564861111"/>
    <hyperlink ref="F215" r:id="rId31" display="https://podminky.urs.cz/item/CS_URS_2023_01/871225201"/>
    <hyperlink ref="F221" r:id="rId32" display="https://podminky.urs.cz/item/CS_URS_2023_01/871355241"/>
    <hyperlink ref="F227" r:id="rId33" display="https://podminky.urs.cz/item/CS_URS_2023_01/871365241"/>
    <hyperlink ref="F231" r:id="rId34" display="https://podminky.urs.cz/item/CS_URS_2023_01/877185201"/>
    <hyperlink ref="F241" r:id="rId35" display="https://podminky.urs.cz/item/CS_URS_2023_01/877365221"/>
    <hyperlink ref="F247" r:id="rId36" display="https://podminky.urs.cz/item/CS_URS_2023_01/877355221"/>
    <hyperlink ref="F253" r:id="rId37" display="https://podminky.urs.cz/item/CS_URS_2023_01/892352121"/>
    <hyperlink ref="F257" r:id="rId38" display="https://podminky.urs.cz/item/CS_URS_2023_01/892362121"/>
    <hyperlink ref="F261" r:id="rId39" display="https://podminky.urs.cz/item/CS_URS_2023_01/892241111"/>
    <hyperlink ref="F265" r:id="rId40" display="https://podminky.urs.cz/item/CS_URS_2023_01/894411111"/>
    <hyperlink ref="F269" r:id="rId41" display="https://podminky.urs.cz/item/CS_URS_2023_01/894411121"/>
    <hyperlink ref="F289" r:id="rId42" display="https://podminky.urs.cz/item/CS_URS_2023_01/899104112"/>
    <hyperlink ref="F295" r:id="rId43" display="https://podminky.urs.cz/item/CS_URS_2023_01/894414111"/>
    <hyperlink ref="F301" r:id="rId44" display="https://podminky.urs.cz/item/CS_URS_2023_01/894411311"/>
    <hyperlink ref="F309" r:id="rId45" display="https://podminky.urs.cz/item/CS_URS_2023_01/894414211"/>
    <hyperlink ref="F317" r:id="rId46" display="https://podminky.urs.cz/item/CS_URS_2023_01/894201121"/>
    <hyperlink ref="F320" r:id="rId47" display="https://podminky.urs.cz/item/CS_URS_2023_01/899911111"/>
    <hyperlink ref="F326" r:id="rId48" display="https://podminky.urs.cz/item/CS_URS_2023_01/899102112"/>
    <hyperlink ref="F343" r:id="rId49" display="https://podminky.urs.cz/item/CS_URS_2023_01/877355211"/>
    <hyperlink ref="F348" r:id="rId50" display="https://podminky.urs.cz/item/CS_URS_2023_01/877365211"/>
    <hyperlink ref="F353" r:id="rId51" display="https://podminky.urs.cz/item/CS_URS_2023_01/877375211"/>
    <hyperlink ref="F359" r:id="rId52" display="https://podminky.urs.cz/item/CS_URS_2023_01/894812312"/>
    <hyperlink ref="F364" r:id="rId53" display="https://podminky.urs.cz/item/CS_URS_2023_01/894812331"/>
    <hyperlink ref="F367" r:id="rId54" display="https://podminky.urs.cz/item/CS_URS_2023_01/894812332"/>
    <hyperlink ref="F370" r:id="rId55" display="https://podminky.urs.cz/item/CS_URS_2023_01/894812339"/>
    <hyperlink ref="F373" r:id="rId56" display="https://podminky.urs.cz/item/CS_URS_2023_01/894812356"/>
    <hyperlink ref="F376" r:id="rId57" display="https://podminky.urs.cz/item/CS_URS_2023_01/871315241"/>
    <hyperlink ref="F380" r:id="rId58" display="https://podminky.urs.cz/item/CS_URS_2023_01/877315211"/>
    <hyperlink ref="F397" r:id="rId59" display="https://podminky.urs.cz/item/CS_URS_2023_01/933901111"/>
    <hyperlink ref="F403" r:id="rId60" display="https://podminky.urs.cz/item/CS_URS_2023_01/977151113"/>
    <hyperlink ref="F405" r:id="rId61" display="https://podminky.urs.cz/item/CS_URS_2023_01/977151123"/>
    <hyperlink ref="F408" r:id="rId62" display="https://podminky.urs.cz/item/CS_URS_2023_01/997221551"/>
    <hyperlink ref="F412" r:id="rId63" display="https://podminky.urs.cz/item/CS_URS_2023_01/997221559"/>
    <hyperlink ref="F416" r:id="rId64" display="https://podminky.urs.cz/item/CS_URS_2023_01/997221873"/>
    <hyperlink ref="F420" r:id="rId65" display="https://podminky.urs.cz/item/CS_URS_2023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1174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5969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ROUND((SUM(BE100:BE251)),  2)</f>
        <v>0</v>
      </c>
      <c r="G35" s="40"/>
      <c r="H35" s="40"/>
      <c r="I35" s="160">
        <v>0.20999999999999999</v>
      </c>
      <c r="J35" s="159">
        <f>ROUND(((SUM(BE100:BE251))*I35),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ROUND((SUM(BF100:BF251)),  2)</f>
        <v>0</v>
      </c>
      <c r="G36" s="40"/>
      <c r="H36" s="40"/>
      <c r="I36" s="160">
        <v>0.14999999999999999</v>
      </c>
      <c r="J36" s="159">
        <f>ROUND(((SUM(BF100:BF251))*I36),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ROUND((SUM(BG100:BG251)),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ROUND((SUM(BH100:BH251)),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ROUND((SUM(BI100:BI251)),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1174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D.2.3 - Arealove rozvody plynu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291</v>
      </c>
      <c r="E66" s="185"/>
      <c r="F66" s="185"/>
      <c r="G66" s="185"/>
      <c r="H66" s="185"/>
      <c r="I66" s="185"/>
      <c r="J66" s="186">
        <f>J135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293</v>
      </c>
      <c r="E67" s="185"/>
      <c r="F67" s="185"/>
      <c r="G67" s="185"/>
      <c r="H67" s="185"/>
      <c r="I67" s="185"/>
      <c r="J67" s="186">
        <f>J140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J146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297</v>
      </c>
      <c r="E69" s="180"/>
      <c r="F69" s="180"/>
      <c r="G69" s="180"/>
      <c r="H69" s="180"/>
      <c r="I69" s="180"/>
      <c r="J69" s="181">
        <f>J151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3714</v>
      </c>
      <c r="E70" s="185"/>
      <c r="F70" s="185"/>
      <c r="G70" s="185"/>
      <c r="H70" s="185"/>
      <c r="I70" s="185"/>
      <c r="J70" s="186">
        <f>J152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3715</v>
      </c>
      <c r="E71" s="185"/>
      <c r="F71" s="185"/>
      <c r="G71" s="185"/>
      <c r="H71" s="185"/>
      <c r="I71" s="185"/>
      <c r="J71" s="186">
        <f>J157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5970</v>
      </c>
      <c r="E72" s="185"/>
      <c r="F72" s="185"/>
      <c r="G72" s="185"/>
      <c r="H72" s="185"/>
      <c r="I72" s="185"/>
      <c r="J72" s="186">
        <f>J167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5971</v>
      </c>
      <c r="E73" s="185"/>
      <c r="F73" s="185"/>
      <c r="G73" s="185"/>
      <c r="H73" s="185"/>
      <c r="I73" s="185"/>
      <c r="J73" s="186">
        <f>J216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1176</v>
      </c>
      <c r="E74" s="185"/>
      <c r="F74" s="185"/>
      <c r="G74" s="185"/>
      <c r="H74" s="185"/>
      <c r="I74" s="185"/>
      <c r="J74" s="186">
        <f>J221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1182</v>
      </c>
      <c r="E75" s="185"/>
      <c r="F75" s="185"/>
      <c r="G75" s="185"/>
      <c r="H75" s="185"/>
      <c r="I75" s="185"/>
      <c r="J75" s="186">
        <f>J226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4860</v>
      </c>
      <c r="E76" s="180"/>
      <c r="F76" s="180"/>
      <c r="G76" s="180"/>
      <c r="H76" s="180"/>
      <c r="I76" s="180"/>
      <c r="J76" s="181">
        <f>J240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5972</v>
      </c>
      <c r="E77" s="185"/>
      <c r="F77" s="185"/>
      <c r="G77" s="185"/>
      <c r="H77" s="185"/>
      <c r="I77" s="185"/>
      <c r="J77" s="186">
        <f>J241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1080</v>
      </c>
      <c r="E78" s="180"/>
      <c r="F78" s="180"/>
      <c r="G78" s="180"/>
      <c r="H78" s="180"/>
      <c r="I78" s="180"/>
      <c r="J78" s="181">
        <f>J247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168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PROJEKTOVÁ DOKUMENTACE PRO VÝSTAVBU NOVÉ HALY V DÍLNÁCH SŠ KRALOVICE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155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1174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157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D.2.3 - Arealove rozvody plynu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p.č.664, 5665/2, 5665/3, obec:Kralovice [559075]</v>
      </c>
      <c r="G94" s="42"/>
      <c r="H94" s="42"/>
      <c r="I94" s="34" t="s">
        <v>23</v>
      </c>
      <c r="J94" s="74" t="str">
        <f>IF(J14="","",J14)</f>
        <v>3. 11. 2023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54.45" customHeight="1">
      <c r="A96" s="40"/>
      <c r="B96" s="41"/>
      <c r="C96" s="34" t="s">
        <v>25</v>
      </c>
      <c r="D96" s="42"/>
      <c r="E96" s="42"/>
      <c r="F96" s="29" t="str">
        <f>E17</f>
        <v>Střední škola,Kralovice,nám.Osvobození 32,Kralovic</v>
      </c>
      <c r="G96" s="42"/>
      <c r="H96" s="42"/>
      <c r="I96" s="34" t="s">
        <v>33</v>
      </c>
      <c r="J96" s="38" t="str">
        <f>E23</f>
        <v>TORION, projekční kancelář s.r.o.,Mánesova 1,Plzeň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IF(E20="","",E20)</f>
        <v>Vyplň údaj</v>
      </c>
      <c r="G97" s="42"/>
      <c r="H97" s="42"/>
      <c r="I97" s="34" t="s">
        <v>37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169</v>
      </c>
      <c r="D99" s="191" t="s">
        <v>60</v>
      </c>
      <c r="E99" s="191" t="s">
        <v>56</v>
      </c>
      <c r="F99" s="191" t="s">
        <v>57</v>
      </c>
      <c r="G99" s="191" t="s">
        <v>170</v>
      </c>
      <c r="H99" s="191" t="s">
        <v>171</v>
      </c>
      <c r="I99" s="191" t="s">
        <v>172</v>
      </c>
      <c r="J99" s="191" t="s">
        <v>162</v>
      </c>
      <c r="K99" s="192" t="s">
        <v>173</v>
      </c>
      <c r="L99" s="193"/>
      <c r="M99" s="94" t="s">
        <v>19</v>
      </c>
      <c r="N99" s="95" t="s">
        <v>45</v>
      </c>
      <c r="O99" s="95" t="s">
        <v>174</v>
      </c>
      <c r="P99" s="95" t="s">
        <v>175</v>
      </c>
      <c r="Q99" s="95" t="s">
        <v>176</v>
      </c>
      <c r="R99" s="95" t="s">
        <v>177</v>
      </c>
      <c r="S99" s="95" t="s">
        <v>178</v>
      </c>
      <c r="T99" s="96" t="s">
        <v>179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180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P101+P151+P240+P247</f>
        <v>0</v>
      </c>
      <c r="Q100" s="98"/>
      <c r="R100" s="196">
        <f>R101+R151+R240+R247</f>
        <v>2.8961385555000003</v>
      </c>
      <c r="S100" s="98"/>
      <c r="T100" s="197">
        <f>T101+T151+T240+T247</f>
        <v>0.0085000000000000006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74</v>
      </c>
      <c r="AU100" s="19" t="s">
        <v>163</v>
      </c>
      <c r="BK100" s="198">
        <f>BK101+BK151+BK240+BK247</f>
        <v>0</v>
      </c>
    </row>
    <row r="101" s="12" customFormat="1" ht="25.92" customHeight="1">
      <c r="A101" s="12"/>
      <c r="B101" s="199"/>
      <c r="C101" s="200"/>
      <c r="D101" s="201" t="s">
        <v>74</v>
      </c>
      <c r="E101" s="202" t="s">
        <v>181</v>
      </c>
      <c r="F101" s="202" t="s">
        <v>182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P102+P135+P140+P146</f>
        <v>0</v>
      </c>
      <c r="Q101" s="207"/>
      <c r="R101" s="208">
        <f>R102+R135+R140+R146</f>
        <v>0.079633408000000003</v>
      </c>
      <c r="S101" s="207"/>
      <c r="T101" s="209">
        <f>T102+T135+T140+T146</f>
        <v>0.0085000000000000006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74</v>
      </c>
      <c r="AU101" s="211" t="s">
        <v>75</v>
      </c>
      <c r="AY101" s="210" t="s">
        <v>183</v>
      </c>
      <c r="BK101" s="212">
        <f>BK102+BK135+BK140+BK146</f>
        <v>0</v>
      </c>
    </row>
    <row r="102" s="12" customFormat="1" ht="22.8" customHeight="1">
      <c r="A102" s="12"/>
      <c r="B102" s="199"/>
      <c r="C102" s="200"/>
      <c r="D102" s="201" t="s">
        <v>74</v>
      </c>
      <c r="E102" s="213" t="s">
        <v>82</v>
      </c>
      <c r="F102" s="213" t="s">
        <v>184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SUM(P103:P134)</f>
        <v>0</v>
      </c>
      <c r="Q102" s="207"/>
      <c r="R102" s="208">
        <f>SUM(R103:R134)</f>
        <v>0.073554048000000011</v>
      </c>
      <c r="S102" s="207"/>
      <c r="T102" s="209">
        <f>SUM(T103:T134)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82</v>
      </c>
      <c r="AT102" s="211" t="s">
        <v>74</v>
      </c>
      <c r="AU102" s="211" t="s">
        <v>82</v>
      </c>
      <c r="AY102" s="210" t="s">
        <v>183</v>
      </c>
      <c r="BK102" s="212">
        <f>SUM(BK103:BK134)</f>
        <v>0</v>
      </c>
    </row>
    <row r="103" s="2" customFormat="1" ht="24.15" customHeight="1">
      <c r="A103" s="40"/>
      <c r="B103" s="41"/>
      <c r="C103" s="215" t="s">
        <v>82</v>
      </c>
      <c r="D103" s="215" t="s">
        <v>185</v>
      </c>
      <c r="E103" s="216" t="s">
        <v>5973</v>
      </c>
      <c r="F103" s="217" t="s">
        <v>5974</v>
      </c>
      <c r="G103" s="218" t="s">
        <v>229</v>
      </c>
      <c r="H103" s="219">
        <v>34.560000000000002</v>
      </c>
      <c r="I103" s="220"/>
      <c r="J103" s="221">
        <f>ROUND(I103*H103,2)</f>
        <v>0</v>
      </c>
      <c r="K103" s="217" t="s">
        <v>189</v>
      </c>
      <c r="L103" s="46"/>
      <c r="M103" s="222" t="s">
        <v>19</v>
      </c>
      <c r="N103" s="223" t="s">
        <v>46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190</v>
      </c>
      <c r="AT103" s="226" t="s">
        <v>185</v>
      </c>
      <c r="AU103" s="226" t="s">
        <v>84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190</v>
      </c>
      <c r="BM103" s="226" t="s">
        <v>5975</v>
      </c>
    </row>
    <row r="104" s="2" customFormat="1">
      <c r="A104" s="40"/>
      <c r="B104" s="41"/>
      <c r="C104" s="42"/>
      <c r="D104" s="228" t="s">
        <v>192</v>
      </c>
      <c r="E104" s="42"/>
      <c r="F104" s="229" t="s">
        <v>5976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84</v>
      </c>
    </row>
    <row r="105" s="13" customFormat="1">
      <c r="A105" s="13"/>
      <c r="B105" s="233"/>
      <c r="C105" s="234"/>
      <c r="D105" s="235" t="s">
        <v>194</v>
      </c>
      <c r="E105" s="236" t="s">
        <v>19</v>
      </c>
      <c r="F105" s="237" t="s">
        <v>5977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194</v>
      </c>
      <c r="AU105" s="243" t="s">
        <v>84</v>
      </c>
      <c r="AV105" s="13" t="s">
        <v>82</v>
      </c>
      <c r="AW105" s="13" t="s">
        <v>36</v>
      </c>
      <c r="AX105" s="13" t="s">
        <v>75</v>
      </c>
      <c r="AY105" s="243" t="s">
        <v>183</v>
      </c>
    </row>
    <row r="106" s="14" customFormat="1">
      <c r="A106" s="14"/>
      <c r="B106" s="244"/>
      <c r="C106" s="245"/>
      <c r="D106" s="235" t="s">
        <v>194</v>
      </c>
      <c r="E106" s="246" t="s">
        <v>19</v>
      </c>
      <c r="F106" s="247" t="s">
        <v>5978</v>
      </c>
      <c r="G106" s="245"/>
      <c r="H106" s="248">
        <v>34.560000000000002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194</v>
      </c>
      <c r="AU106" s="254" t="s">
        <v>84</v>
      </c>
      <c r="AV106" s="14" t="s">
        <v>84</v>
      </c>
      <c r="AW106" s="14" t="s">
        <v>36</v>
      </c>
      <c r="AX106" s="14" t="s">
        <v>82</v>
      </c>
      <c r="AY106" s="254" t="s">
        <v>183</v>
      </c>
    </row>
    <row r="107" s="2" customFormat="1" ht="24.15" customHeight="1">
      <c r="A107" s="40"/>
      <c r="B107" s="41"/>
      <c r="C107" s="215" t="s">
        <v>84</v>
      </c>
      <c r="D107" s="215" t="s">
        <v>185</v>
      </c>
      <c r="E107" s="216" t="s">
        <v>5979</v>
      </c>
      <c r="F107" s="217" t="s">
        <v>5980</v>
      </c>
      <c r="G107" s="218" t="s">
        <v>304</v>
      </c>
      <c r="H107" s="219">
        <v>86.400000000000006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0.00085132000000000003</v>
      </c>
      <c r="R107" s="224">
        <f>Q107*H107</f>
        <v>0.073554048000000011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5981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5982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13" customFormat="1">
      <c r="A109" s="13"/>
      <c r="B109" s="233"/>
      <c r="C109" s="234"/>
      <c r="D109" s="235" t="s">
        <v>194</v>
      </c>
      <c r="E109" s="236" t="s">
        <v>19</v>
      </c>
      <c r="F109" s="237" t="s">
        <v>5977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194</v>
      </c>
      <c r="AU109" s="243" t="s">
        <v>84</v>
      </c>
      <c r="AV109" s="13" t="s">
        <v>82</v>
      </c>
      <c r="AW109" s="13" t="s">
        <v>36</v>
      </c>
      <c r="AX109" s="13" t="s">
        <v>75</v>
      </c>
      <c r="AY109" s="243" t="s">
        <v>183</v>
      </c>
    </row>
    <row r="110" s="14" customFormat="1">
      <c r="A110" s="14"/>
      <c r="B110" s="244"/>
      <c r="C110" s="245"/>
      <c r="D110" s="235" t="s">
        <v>194</v>
      </c>
      <c r="E110" s="246" t="s">
        <v>19</v>
      </c>
      <c r="F110" s="247" t="s">
        <v>5983</v>
      </c>
      <c r="G110" s="245"/>
      <c r="H110" s="248">
        <v>86.400000000000006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194</v>
      </c>
      <c r="AU110" s="254" t="s">
        <v>84</v>
      </c>
      <c r="AV110" s="14" t="s">
        <v>84</v>
      </c>
      <c r="AW110" s="14" t="s">
        <v>36</v>
      </c>
      <c r="AX110" s="14" t="s">
        <v>82</v>
      </c>
      <c r="AY110" s="254" t="s">
        <v>183</v>
      </c>
    </row>
    <row r="111" s="2" customFormat="1" ht="24.15" customHeight="1">
      <c r="A111" s="40"/>
      <c r="B111" s="41"/>
      <c r="C111" s="215" t="s">
        <v>114</v>
      </c>
      <c r="D111" s="215" t="s">
        <v>185</v>
      </c>
      <c r="E111" s="216" t="s">
        <v>5984</v>
      </c>
      <c r="F111" s="217" t="s">
        <v>5985</v>
      </c>
      <c r="G111" s="218" t="s">
        <v>304</v>
      </c>
      <c r="H111" s="219">
        <v>86.400000000000006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5986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5987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 ht="37.8" customHeight="1">
      <c r="A113" s="40"/>
      <c r="B113" s="41"/>
      <c r="C113" s="215" t="s">
        <v>190</v>
      </c>
      <c r="D113" s="215" t="s">
        <v>185</v>
      </c>
      <c r="E113" s="216" t="s">
        <v>3720</v>
      </c>
      <c r="F113" s="217" t="s">
        <v>3721</v>
      </c>
      <c r="G113" s="218" t="s">
        <v>229</v>
      </c>
      <c r="H113" s="219">
        <v>28.798999999999999</v>
      </c>
      <c r="I113" s="220"/>
      <c r="J113" s="221">
        <f>ROUND(I113*H113,2)</f>
        <v>0</v>
      </c>
      <c r="K113" s="217" t="s">
        <v>189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84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5988</v>
      </c>
    </row>
    <row r="114" s="2" customFormat="1">
      <c r="A114" s="40"/>
      <c r="B114" s="41"/>
      <c r="C114" s="42"/>
      <c r="D114" s="228" t="s">
        <v>192</v>
      </c>
      <c r="E114" s="42"/>
      <c r="F114" s="229" t="s">
        <v>3723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192</v>
      </c>
      <c r="AU114" s="19" t="s">
        <v>84</v>
      </c>
    </row>
    <row r="115" s="2" customFormat="1" ht="37.8" customHeight="1">
      <c r="A115" s="40"/>
      <c r="B115" s="41"/>
      <c r="C115" s="215" t="s">
        <v>208</v>
      </c>
      <c r="D115" s="215" t="s">
        <v>185</v>
      </c>
      <c r="E115" s="216" t="s">
        <v>1262</v>
      </c>
      <c r="F115" s="217" t="s">
        <v>1263</v>
      </c>
      <c r="G115" s="218" t="s">
        <v>229</v>
      </c>
      <c r="H115" s="219">
        <v>5.7599999999999998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5989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1265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>
      <c r="A117" s="40"/>
      <c r="B117" s="41"/>
      <c r="C117" s="42"/>
      <c r="D117" s="235" t="s">
        <v>274</v>
      </c>
      <c r="E117" s="42"/>
      <c r="F117" s="255" t="s">
        <v>3725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274</v>
      </c>
      <c r="AU117" s="19" t="s">
        <v>84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5448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194</v>
      </c>
      <c r="AU118" s="243" t="s">
        <v>84</v>
      </c>
      <c r="AV118" s="13" t="s">
        <v>82</v>
      </c>
      <c r="AW118" s="13" t="s">
        <v>36</v>
      </c>
      <c r="AX118" s="13" t="s">
        <v>75</v>
      </c>
      <c r="AY118" s="243" t="s">
        <v>183</v>
      </c>
    </row>
    <row r="119" s="14" customFormat="1">
      <c r="A119" s="14"/>
      <c r="B119" s="244"/>
      <c r="C119" s="245"/>
      <c r="D119" s="235" t="s">
        <v>194</v>
      </c>
      <c r="E119" s="246" t="s">
        <v>19</v>
      </c>
      <c r="F119" s="247" t="s">
        <v>5990</v>
      </c>
      <c r="G119" s="245"/>
      <c r="H119" s="248">
        <v>5.7599999999999998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194</v>
      </c>
      <c r="AU119" s="254" t="s">
        <v>84</v>
      </c>
      <c r="AV119" s="14" t="s">
        <v>84</v>
      </c>
      <c r="AW119" s="14" t="s">
        <v>36</v>
      </c>
      <c r="AX119" s="14" t="s">
        <v>82</v>
      </c>
      <c r="AY119" s="254" t="s">
        <v>183</v>
      </c>
    </row>
    <row r="120" s="2" customFormat="1" ht="37.8" customHeight="1">
      <c r="A120" s="40"/>
      <c r="B120" s="41"/>
      <c r="C120" s="215" t="s">
        <v>214</v>
      </c>
      <c r="D120" s="215" t="s">
        <v>185</v>
      </c>
      <c r="E120" s="216" t="s">
        <v>1274</v>
      </c>
      <c r="F120" s="217" t="s">
        <v>1275</v>
      </c>
      <c r="G120" s="218" t="s">
        <v>229</v>
      </c>
      <c r="H120" s="219">
        <v>57.600000000000001</v>
      </c>
      <c r="I120" s="220"/>
      <c r="J120" s="221">
        <f>ROUND(I120*H120,2)</f>
        <v>0</v>
      </c>
      <c r="K120" s="217" t="s">
        <v>189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190</v>
      </c>
      <c r="AT120" s="226" t="s">
        <v>185</v>
      </c>
      <c r="AU120" s="226" t="s">
        <v>84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190</v>
      </c>
      <c r="BM120" s="226" t="s">
        <v>5991</v>
      </c>
    </row>
    <row r="121" s="2" customFormat="1">
      <c r="A121" s="40"/>
      <c r="B121" s="41"/>
      <c r="C121" s="42"/>
      <c r="D121" s="228" t="s">
        <v>192</v>
      </c>
      <c r="E121" s="42"/>
      <c r="F121" s="229" t="s">
        <v>1277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84</v>
      </c>
    </row>
    <row r="122" s="14" customFormat="1">
      <c r="A122" s="14"/>
      <c r="B122" s="244"/>
      <c r="C122" s="245"/>
      <c r="D122" s="235" t="s">
        <v>194</v>
      </c>
      <c r="E122" s="245"/>
      <c r="F122" s="247" t="s">
        <v>5992</v>
      </c>
      <c r="G122" s="245"/>
      <c r="H122" s="248">
        <v>57.600000000000001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194</v>
      </c>
      <c r="AU122" s="254" t="s">
        <v>84</v>
      </c>
      <c r="AV122" s="14" t="s">
        <v>84</v>
      </c>
      <c r="AW122" s="14" t="s">
        <v>4</v>
      </c>
      <c r="AX122" s="14" t="s">
        <v>82</v>
      </c>
      <c r="AY122" s="254" t="s">
        <v>183</v>
      </c>
    </row>
    <row r="123" s="2" customFormat="1" ht="24.15" customHeight="1">
      <c r="A123" s="40"/>
      <c r="B123" s="41"/>
      <c r="C123" s="215" t="s">
        <v>219</v>
      </c>
      <c r="D123" s="215" t="s">
        <v>185</v>
      </c>
      <c r="E123" s="216" t="s">
        <v>1279</v>
      </c>
      <c r="F123" s="217" t="s">
        <v>1280</v>
      </c>
      <c r="G123" s="218" t="s">
        <v>229</v>
      </c>
      <c r="H123" s="219">
        <v>28.798999999999999</v>
      </c>
      <c r="I123" s="220"/>
      <c r="J123" s="221">
        <f>ROUND(I123*H123,2)</f>
        <v>0</v>
      </c>
      <c r="K123" s="217" t="s">
        <v>189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5993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1282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 ht="24.15" customHeight="1">
      <c r="A125" s="40"/>
      <c r="B125" s="41"/>
      <c r="C125" s="215" t="s">
        <v>226</v>
      </c>
      <c r="D125" s="215" t="s">
        <v>185</v>
      </c>
      <c r="E125" s="216" t="s">
        <v>1290</v>
      </c>
      <c r="F125" s="217" t="s">
        <v>1291</v>
      </c>
      <c r="G125" s="218" t="s">
        <v>256</v>
      </c>
      <c r="H125" s="219">
        <v>10.944000000000001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5994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1293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14" customFormat="1">
      <c r="A127" s="14"/>
      <c r="B127" s="244"/>
      <c r="C127" s="245"/>
      <c r="D127" s="235" t="s">
        <v>194</v>
      </c>
      <c r="E127" s="245"/>
      <c r="F127" s="247" t="s">
        <v>5995</v>
      </c>
      <c r="G127" s="245"/>
      <c r="H127" s="248">
        <v>10.944000000000001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194</v>
      </c>
      <c r="AU127" s="254" t="s">
        <v>84</v>
      </c>
      <c r="AV127" s="14" t="s">
        <v>84</v>
      </c>
      <c r="AW127" s="14" t="s">
        <v>4</v>
      </c>
      <c r="AX127" s="14" t="s">
        <v>82</v>
      </c>
      <c r="AY127" s="254" t="s">
        <v>183</v>
      </c>
    </row>
    <row r="128" s="2" customFormat="1" ht="24.15" customHeight="1">
      <c r="A128" s="40"/>
      <c r="B128" s="41"/>
      <c r="C128" s="215" t="s">
        <v>224</v>
      </c>
      <c r="D128" s="215" t="s">
        <v>185</v>
      </c>
      <c r="E128" s="216" t="s">
        <v>1295</v>
      </c>
      <c r="F128" s="217" t="s">
        <v>1296</v>
      </c>
      <c r="G128" s="218" t="s">
        <v>229</v>
      </c>
      <c r="H128" s="219">
        <v>28.798999999999999</v>
      </c>
      <c r="I128" s="220"/>
      <c r="J128" s="221">
        <f>ROUND(I128*H128,2)</f>
        <v>0</v>
      </c>
      <c r="K128" s="217" t="s">
        <v>189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5996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1298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84</v>
      </c>
    </row>
    <row r="130" s="2" customFormat="1" ht="24.15" customHeight="1">
      <c r="A130" s="40"/>
      <c r="B130" s="41"/>
      <c r="C130" s="215" t="s">
        <v>239</v>
      </c>
      <c r="D130" s="215" t="s">
        <v>185</v>
      </c>
      <c r="E130" s="216" t="s">
        <v>1299</v>
      </c>
      <c r="F130" s="217" t="s">
        <v>1300</v>
      </c>
      <c r="G130" s="218" t="s">
        <v>229</v>
      </c>
      <c r="H130" s="219">
        <v>28.798999999999999</v>
      </c>
      <c r="I130" s="220"/>
      <c r="J130" s="221">
        <f>ROUND(I130*H130,2)</f>
        <v>0</v>
      </c>
      <c r="K130" s="217" t="s">
        <v>189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5997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1302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84</v>
      </c>
    </row>
    <row r="132" s="2" customFormat="1">
      <c r="A132" s="40"/>
      <c r="B132" s="41"/>
      <c r="C132" s="42"/>
      <c r="D132" s="235" t="s">
        <v>274</v>
      </c>
      <c r="E132" s="42"/>
      <c r="F132" s="255" t="s">
        <v>3733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274</v>
      </c>
      <c r="AU132" s="19" t="s">
        <v>84</v>
      </c>
    </row>
    <row r="133" s="13" customFormat="1">
      <c r="A133" s="13"/>
      <c r="B133" s="233"/>
      <c r="C133" s="234"/>
      <c r="D133" s="235" t="s">
        <v>194</v>
      </c>
      <c r="E133" s="236" t="s">
        <v>19</v>
      </c>
      <c r="F133" s="237" t="s">
        <v>5998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194</v>
      </c>
      <c r="AU133" s="243" t="s">
        <v>84</v>
      </c>
      <c r="AV133" s="13" t="s">
        <v>82</v>
      </c>
      <c r="AW133" s="13" t="s">
        <v>36</v>
      </c>
      <c r="AX133" s="13" t="s">
        <v>75</v>
      </c>
      <c r="AY133" s="243" t="s">
        <v>183</v>
      </c>
    </row>
    <row r="134" s="14" customFormat="1">
      <c r="A134" s="14"/>
      <c r="B134" s="244"/>
      <c r="C134" s="245"/>
      <c r="D134" s="235" t="s">
        <v>194</v>
      </c>
      <c r="E134" s="246" t="s">
        <v>19</v>
      </c>
      <c r="F134" s="247" t="s">
        <v>5999</v>
      </c>
      <c r="G134" s="245"/>
      <c r="H134" s="248">
        <v>28.798999999999999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194</v>
      </c>
      <c r="AU134" s="254" t="s">
        <v>84</v>
      </c>
      <c r="AV134" s="14" t="s">
        <v>84</v>
      </c>
      <c r="AW134" s="14" t="s">
        <v>36</v>
      </c>
      <c r="AX134" s="14" t="s">
        <v>82</v>
      </c>
      <c r="AY134" s="254" t="s">
        <v>183</v>
      </c>
    </row>
    <row r="135" s="12" customFormat="1" ht="22.8" customHeight="1">
      <c r="A135" s="12"/>
      <c r="B135" s="199"/>
      <c r="C135" s="200"/>
      <c r="D135" s="201" t="s">
        <v>74</v>
      </c>
      <c r="E135" s="213" t="s">
        <v>190</v>
      </c>
      <c r="F135" s="213" t="s">
        <v>442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SUM(P136:P139)</f>
        <v>0</v>
      </c>
      <c r="Q135" s="207"/>
      <c r="R135" s="208">
        <f>SUM(R136:R139)</f>
        <v>0</v>
      </c>
      <c r="S135" s="207"/>
      <c r="T135" s="209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82</v>
      </c>
      <c r="AT135" s="211" t="s">
        <v>74</v>
      </c>
      <c r="AU135" s="211" t="s">
        <v>82</v>
      </c>
      <c r="AY135" s="210" t="s">
        <v>183</v>
      </c>
      <c r="BK135" s="212">
        <f>SUM(BK136:BK139)</f>
        <v>0</v>
      </c>
    </row>
    <row r="136" s="2" customFormat="1" ht="21.75" customHeight="1">
      <c r="A136" s="40"/>
      <c r="B136" s="41"/>
      <c r="C136" s="215" t="s">
        <v>245</v>
      </c>
      <c r="D136" s="215" t="s">
        <v>185</v>
      </c>
      <c r="E136" s="216" t="s">
        <v>3734</v>
      </c>
      <c r="F136" s="217" t="s">
        <v>3735</v>
      </c>
      <c r="G136" s="218" t="s">
        <v>229</v>
      </c>
      <c r="H136" s="219">
        <v>5.7089999999999996</v>
      </c>
      <c r="I136" s="220"/>
      <c r="J136" s="221">
        <f>ROUND(I136*H136,2)</f>
        <v>0</v>
      </c>
      <c r="K136" s="217" t="s">
        <v>189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6000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3737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6001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194</v>
      </c>
      <c r="AU138" s="243" t="s">
        <v>84</v>
      </c>
      <c r="AV138" s="13" t="s">
        <v>82</v>
      </c>
      <c r="AW138" s="13" t="s">
        <v>36</v>
      </c>
      <c r="AX138" s="13" t="s">
        <v>75</v>
      </c>
      <c r="AY138" s="243" t="s">
        <v>183</v>
      </c>
    </row>
    <row r="139" s="14" customFormat="1">
      <c r="A139" s="14"/>
      <c r="B139" s="244"/>
      <c r="C139" s="245"/>
      <c r="D139" s="235" t="s">
        <v>194</v>
      </c>
      <c r="E139" s="246" t="s">
        <v>19</v>
      </c>
      <c r="F139" s="247" t="s">
        <v>6002</v>
      </c>
      <c r="G139" s="245"/>
      <c r="H139" s="248">
        <v>5.7089999999999996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194</v>
      </c>
      <c r="AU139" s="254" t="s">
        <v>84</v>
      </c>
      <c r="AV139" s="14" t="s">
        <v>84</v>
      </c>
      <c r="AW139" s="14" t="s">
        <v>36</v>
      </c>
      <c r="AX139" s="14" t="s">
        <v>82</v>
      </c>
      <c r="AY139" s="254" t="s">
        <v>183</v>
      </c>
    </row>
    <row r="140" s="12" customFormat="1" ht="22.8" customHeight="1">
      <c r="A140" s="12"/>
      <c r="B140" s="199"/>
      <c r="C140" s="200"/>
      <c r="D140" s="201" t="s">
        <v>74</v>
      </c>
      <c r="E140" s="213" t="s">
        <v>226</v>
      </c>
      <c r="F140" s="213" t="s">
        <v>525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SUM(P141:P145)</f>
        <v>0</v>
      </c>
      <c r="Q140" s="207"/>
      <c r="R140" s="208">
        <f>SUM(R141:R145)</f>
        <v>0.0050013599999999998</v>
      </c>
      <c r="S140" s="207"/>
      <c r="T140" s="20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82</v>
      </c>
      <c r="AT140" s="211" t="s">
        <v>74</v>
      </c>
      <c r="AU140" s="211" t="s">
        <v>82</v>
      </c>
      <c r="AY140" s="210" t="s">
        <v>183</v>
      </c>
      <c r="BK140" s="212">
        <f>SUM(BK141:BK145)</f>
        <v>0</v>
      </c>
    </row>
    <row r="141" s="2" customFormat="1" ht="16.5" customHeight="1">
      <c r="A141" s="40"/>
      <c r="B141" s="41"/>
      <c r="C141" s="215" t="s">
        <v>253</v>
      </c>
      <c r="D141" s="215" t="s">
        <v>185</v>
      </c>
      <c r="E141" s="216" t="s">
        <v>6003</v>
      </c>
      <c r="F141" s="217" t="s">
        <v>6004</v>
      </c>
      <c r="G141" s="218" t="s">
        <v>438</v>
      </c>
      <c r="H141" s="219">
        <v>26</v>
      </c>
      <c r="I141" s="220"/>
      <c r="J141" s="221">
        <f>ROUND(I141*H141,2)</f>
        <v>0</v>
      </c>
      <c r="K141" s="217" t="s">
        <v>189</v>
      </c>
      <c r="L141" s="46"/>
      <c r="M141" s="222" t="s">
        <v>19</v>
      </c>
      <c r="N141" s="223" t="s">
        <v>46</v>
      </c>
      <c r="O141" s="86"/>
      <c r="P141" s="224">
        <f>O141*H141</f>
        <v>0</v>
      </c>
      <c r="Q141" s="224">
        <v>0.00019236000000000001</v>
      </c>
      <c r="R141" s="224">
        <f>Q141*H141</f>
        <v>0.0050013599999999998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190</v>
      </c>
      <c r="AT141" s="226" t="s">
        <v>185</v>
      </c>
      <c r="AU141" s="226" t="s">
        <v>84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6005</v>
      </c>
    </row>
    <row r="142" s="2" customFormat="1">
      <c r="A142" s="40"/>
      <c r="B142" s="41"/>
      <c r="C142" s="42"/>
      <c r="D142" s="228" t="s">
        <v>192</v>
      </c>
      <c r="E142" s="42"/>
      <c r="F142" s="229" t="s">
        <v>6006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192</v>
      </c>
      <c r="AU142" s="19" t="s">
        <v>84</v>
      </c>
    </row>
    <row r="143" s="2" customFormat="1">
      <c r="A143" s="40"/>
      <c r="B143" s="41"/>
      <c r="C143" s="42"/>
      <c r="D143" s="235" t="s">
        <v>274</v>
      </c>
      <c r="E143" s="42"/>
      <c r="F143" s="255" t="s">
        <v>6007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274</v>
      </c>
      <c r="AU143" s="19" t="s">
        <v>84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6008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194</v>
      </c>
      <c r="AU144" s="243" t="s">
        <v>84</v>
      </c>
      <c r="AV144" s="13" t="s">
        <v>82</v>
      </c>
      <c r="AW144" s="13" t="s">
        <v>36</v>
      </c>
      <c r="AX144" s="13" t="s">
        <v>75</v>
      </c>
      <c r="AY144" s="243" t="s">
        <v>183</v>
      </c>
    </row>
    <row r="145" s="14" customFormat="1">
      <c r="A145" s="14"/>
      <c r="B145" s="244"/>
      <c r="C145" s="245"/>
      <c r="D145" s="235" t="s">
        <v>194</v>
      </c>
      <c r="E145" s="246" t="s">
        <v>19</v>
      </c>
      <c r="F145" s="247" t="s">
        <v>355</v>
      </c>
      <c r="G145" s="245"/>
      <c r="H145" s="248">
        <v>26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194</v>
      </c>
      <c r="AU145" s="254" t="s">
        <v>84</v>
      </c>
      <c r="AV145" s="14" t="s">
        <v>84</v>
      </c>
      <c r="AW145" s="14" t="s">
        <v>36</v>
      </c>
      <c r="AX145" s="14" t="s">
        <v>82</v>
      </c>
      <c r="AY145" s="254" t="s">
        <v>183</v>
      </c>
    </row>
    <row r="146" s="12" customFormat="1" ht="22.8" customHeight="1">
      <c r="A146" s="12"/>
      <c r="B146" s="199"/>
      <c r="C146" s="200"/>
      <c r="D146" s="201" t="s">
        <v>74</v>
      </c>
      <c r="E146" s="213" t="s">
        <v>224</v>
      </c>
      <c r="F146" s="213" t="s">
        <v>225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SUM(P147:P150)</f>
        <v>0</v>
      </c>
      <c r="Q146" s="207"/>
      <c r="R146" s="208">
        <f>SUM(R147:R150)</f>
        <v>0.001078</v>
      </c>
      <c r="S146" s="207"/>
      <c r="T146" s="209">
        <f>SUM(T147:T150)</f>
        <v>0.0085000000000000006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82</v>
      </c>
      <c r="AT146" s="211" t="s">
        <v>74</v>
      </c>
      <c r="AU146" s="211" t="s">
        <v>82</v>
      </c>
      <c r="AY146" s="210" t="s">
        <v>183</v>
      </c>
      <c r="BK146" s="212">
        <f>SUM(BK147:BK150)</f>
        <v>0</v>
      </c>
    </row>
    <row r="147" s="2" customFormat="1" ht="24.15" customHeight="1">
      <c r="A147" s="40"/>
      <c r="B147" s="41"/>
      <c r="C147" s="215" t="s">
        <v>259</v>
      </c>
      <c r="D147" s="215" t="s">
        <v>185</v>
      </c>
      <c r="E147" s="216" t="s">
        <v>3817</v>
      </c>
      <c r="F147" s="217" t="s">
        <v>3818</v>
      </c>
      <c r="G147" s="218" t="s">
        <v>438</v>
      </c>
      <c r="H147" s="219">
        <v>1</v>
      </c>
      <c r="I147" s="220"/>
      <c r="J147" s="221">
        <f>ROUND(I147*H147,2)</f>
        <v>0</v>
      </c>
      <c r="K147" s="217" t="s">
        <v>189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0.001078</v>
      </c>
      <c r="R147" s="224">
        <f>Q147*H147</f>
        <v>0.001078</v>
      </c>
      <c r="S147" s="224">
        <v>0.0085000000000000006</v>
      </c>
      <c r="T147" s="225">
        <f>S147*H147</f>
        <v>0.0085000000000000006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190</v>
      </c>
      <c r="AT147" s="226" t="s">
        <v>185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6009</v>
      </c>
    </row>
    <row r="148" s="2" customFormat="1">
      <c r="A148" s="40"/>
      <c r="B148" s="41"/>
      <c r="C148" s="42"/>
      <c r="D148" s="228" t="s">
        <v>192</v>
      </c>
      <c r="E148" s="42"/>
      <c r="F148" s="229" t="s">
        <v>3820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84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3821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194</v>
      </c>
      <c r="AU149" s="243" t="s">
        <v>84</v>
      </c>
      <c r="AV149" s="13" t="s">
        <v>82</v>
      </c>
      <c r="AW149" s="13" t="s">
        <v>36</v>
      </c>
      <c r="AX149" s="13" t="s">
        <v>75</v>
      </c>
      <c r="AY149" s="243" t="s">
        <v>183</v>
      </c>
    </row>
    <row r="150" s="14" customFormat="1">
      <c r="A150" s="14"/>
      <c r="B150" s="244"/>
      <c r="C150" s="245"/>
      <c r="D150" s="235" t="s">
        <v>194</v>
      </c>
      <c r="E150" s="246" t="s">
        <v>19</v>
      </c>
      <c r="F150" s="247" t="s">
        <v>1165</v>
      </c>
      <c r="G150" s="245"/>
      <c r="H150" s="248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194</v>
      </c>
      <c r="AU150" s="254" t="s">
        <v>84</v>
      </c>
      <c r="AV150" s="14" t="s">
        <v>84</v>
      </c>
      <c r="AW150" s="14" t="s">
        <v>36</v>
      </c>
      <c r="AX150" s="14" t="s">
        <v>82</v>
      </c>
      <c r="AY150" s="254" t="s">
        <v>183</v>
      </c>
    </row>
    <row r="151" s="12" customFormat="1" ht="25.92" customHeight="1">
      <c r="A151" s="12"/>
      <c r="B151" s="199"/>
      <c r="C151" s="200"/>
      <c r="D151" s="201" t="s">
        <v>74</v>
      </c>
      <c r="E151" s="202" t="s">
        <v>677</v>
      </c>
      <c r="F151" s="202" t="s">
        <v>678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f>P152+P157+P167+P216+P221+P226</f>
        <v>0</v>
      </c>
      <c r="Q151" s="207"/>
      <c r="R151" s="208">
        <f>R152+R157+R167+R216+R221+R226</f>
        <v>0.34935514750000002</v>
      </c>
      <c r="S151" s="207"/>
      <c r="T151" s="209">
        <f>T152+T157+T167+T216+T221+T226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84</v>
      </c>
      <c r="AT151" s="211" t="s">
        <v>74</v>
      </c>
      <c r="AU151" s="211" t="s">
        <v>75</v>
      </c>
      <c r="AY151" s="210" t="s">
        <v>183</v>
      </c>
      <c r="BK151" s="212">
        <f>BK152+BK157+BK167+BK216+BK221+BK226</f>
        <v>0</v>
      </c>
    </row>
    <row r="152" s="12" customFormat="1" ht="22.8" customHeight="1">
      <c r="A152" s="12"/>
      <c r="B152" s="199"/>
      <c r="C152" s="200"/>
      <c r="D152" s="201" t="s">
        <v>74</v>
      </c>
      <c r="E152" s="213" t="s">
        <v>3836</v>
      </c>
      <c r="F152" s="213" t="s">
        <v>3837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SUM(P153:P156)</f>
        <v>0</v>
      </c>
      <c r="Q152" s="207"/>
      <c r="R152" s="208">
        <f>SUM(R153:R156)</f>
        <v>8.0000000000000007E-05</v>
      </c>
      <c r="S152" s="207"/>
      <c r="T152" s="209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84</v>
      </c>
      <c r="AT152" s="211" t="s">
        <v>74</v>
      </c>
      <c r="AU152" s="211" t="s">
        <v>82</v>
      </c>
      <c r="AY152" s="210" t="s">
        <v>183</v>
      </c>
      <c r="BK152" s="212">
        <f>SUM(BK153:BK156)</f>
        <v>0</v>
      </c>
    </row>
    <row r="153" s="2" customFormat="1" ht="16.5" customHeight="1">
      <c r="A153" s="40"/>
      <c r="B153" s="41"/>
      <c r="C153" s="215" t="s">
        <v>264</v>
      </c>
      <c r="D153" s="215" t="s">
        <v>185</v>
      </c>
      <c r="E153" s="216" t="s">
        <v>6010</v>
      </c>
      <c r="F153" s="217" t="s">
        <v>6011</v>
      </c>
      <c r="G153" s="218" t="s">
        <v>188</v>
      </c>
      <c r="H153" s="219">
        <v>1</v>
      </c>
      <c r="I153" s="220"/>
      <c r="J153" s="221">
        <f>ROUND(I153*H153,2)</f>
        <v>0</v>
      </c>
      <c r="K153" s="217" t="s">
        <v>189</v>
      </c>
      <c r="L153" s="46"/>
      <c r="M153" s="222" t="s">
        <v>19</v>
      </c>
      <c r="N153" s="223" t="s">
        <v>46</v>
      </c>
      <c r="O153" s="86"/>
      <c r="P153" s="224">
        <f>O153*H153</f>
        <v>0</v>
      </c>
      <c r="Q153" s="224">
        <v>8.0000000000000007E-05</v>
      </c>
      <c r="R153" s="224">
        <f>Q153*H153</f>
        <v>8.0000000000000007E-05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277</v>
      </c>
      <c r="AT153" s="226" t="s">
        <v>185</v>
      </c>
      <c r="AU153" s="226" t="s">
        <v>84</v>
      </c>
      <c r="AY153" s="19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277</v>
      </c>
      <c r="BM153" s="226" t="s">
        <v>6012</v>
      </c>
    </row>
    <row r="154" s="2" customFormat="1">
      <c r="A154" s="40"/>
      <c r="B154" s="41"/>
      <c r="C154" s="42"/>
      <c r="D154" s="228" t="s">
        <v>192</v>
      </c>
      <c r="E154" s="42"/>
      <c r="F154" s="229" t="s">
        <v>6013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192</v>
      </c>
      <c r="AU154" s="19" t="s">
        <v>84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6014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194</v>
      </c>
      <c r="AU155" s="243" t="s">
        <v>84</v>
      </c>
      <c r="AV155" s="13" t="s">
        <v>82</v>
      </c>
      <c r="AW155" s="13" t="s">
        <v>36</v>
      </c>
      <c r="AX155" s="13" t="s">
        <v>75</v>
      </c>
      <c r="AY155" s="243" t="s">
        <v>183</v>
      </c>
    </row>
    <row r="156" s="14" customFormat="1">
      <c r="A156" s="14"/>
      <c r="B156" s="244"/>
      <c r="C156" s="245"/>
      <c r="D156" s="235" t="s">
        <v>194</v>
      </c>
      <c r="E156" s="246" t="s">
        <v>19</v>
      </c>
      <c r="F156" s="247" t="s">
        <v>82</v>
      </c>
      <c r="G156" s="245"/>
      <c r="H156" s="248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194</v>
      </c>
      <c r="AU156" s="254" t="s">
        <v>84</v>
      </c>
      <c r="AV156" s="14" t="s">
        <v>84</v>
      </c>
      <c r="AW156" s="14" t="s">
        <v>36</v>
      </c>
      <c r="AX156" s="14" t="s">
        <v>82</v>
      </c>
      <c r="AY156" s="254" t="s">
        <v>183</v>
      </c>
    </row>
    <row r="157" s="12" customFormat="1" ht="22.8" customHeight="1">
      <c r="A157" s="12"/>
      <c r="B157" s="199"/>
      <c r="C157" s="200"/>
      <c r="D157" s="201" t="s">
        <v>74</v>
      </c>
      <c r="E157" s="213" t="s">
        <v>3960</v>
      </c>
      <c r="F157" s="213" t="s">
        <v>3961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SUM(P158:P166)</f>
        <v>0</v>
      </c>
      <c r="Q157" s="207"/>
      <c r="R157" s="208">
        <f>SUM(R158:R166)</f>
        <v>0.0191442855</v>
      </c>
      <c r="S157" s="207"/>
      <c r="T157" s="209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84</v>
      </c>
      <c r="AT157" s="211" t="s">
        <v>74</v>
      </c>
      <c r="AU157" s="211" t="s">
        <v>82</v>
      </c>
      <c r="AY157" s="210" t="s">
        <v>183</v>
      </c>
      <c r="BK157" s="212">
        <f>SUM(BK158:BK166)</f>
        <v>0</v>
      </c>
    </row>
    <row r="158" s="2" customFormat="1" ht="24.15" customHeight="1">
      <c r="A158" s="40"/>
      <c r="B158" s="41"/>
      <c r="C158" s="215" t="s">
        <v>8</v>
      </c>
      <c r="D158" s="215" t="s">
        <v>185</v>
      </c>
      <c r="E158" s="216" t="s">
        <v>6015</v>
      </c>
      <c r="F158" s="217" t="s">
        <v>6016</v>
      </c>
      <c r="G158" s="218" t="s">
        <v>188</v>
      </c>
      <c r="H158" s="219">
        <v>2</v>
      </c>
      <c r="I158" s="220"/>
      <c r="J158" s="221">
        <f>ROUND(I158*H158,2)</f>
        <v>0</v>
      </c>
      <c r="K158" s="217" t="s">
        <v>189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0.00075000000000000002</v>
      </c>
      <c r="R158" s="224">
        <f>Q158*H158</f>
        <v>0.0015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277</v>
      </c>
      <c r="AT158" s="226" t="s">
        <v>185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277</v>
      </c>
      <c r="BM158" s="226" t="s">
        <v>6017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6018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6019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194</v>
      </c>
      <c r="AU160" s="243" t="s">
        <v>84</v>
      </c>
      <c r="AV160" s="13" t="s">
        <v>82</v>
      </c>
      <c r="AW160" s="13" t="s">
        <v>36</v>
      </c>
      <c r="AX160" s="13" t="s">
        <v>75</v>
      </c>
      <c r="AY160" s="243" t="s">
        <v>183</v>
      </c>
    </row>
    <row r="161" s="14" customFormat="1">
      <c r="A161" s="14"/>
      <c r="B161" s="244"/>
      <c r="C161" s="245"/>
      <c r="D161" s="235" t="s">
        <v>194</v>
      </c>
      <c r="E161" s="246" t="s">
        <v>19</v>
      </c>
      <c r="F161" s="247" t="s">
        <v>84</v>
      </c>
      <c r="G161" s="245"/>
      <c r="H161" s="248">
        <v>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194</v>
      </c>
      <c r="AU161" s="254" t="s">
        <v>84</v>
      </c>
      <c r="AV161" s="14" t="s">
        <v>84</v>
      </c>
      <c r="AW161" s="14" t="s">
        <v>36</v>
      </c>
      <c r="AX161" s="14" t="s">
        <v>82</v>
      </c>
      <c r="AY161" s="254" t="s">
        <v>183</v>
      </c>
    </row>
    <row r="162" s="2" customFormat="1" ht="24.15" customHeight="1">
      <c r="A162" s="40"/>
      <c r="B162" s="41"/>
      <c r="C162" s="215" t="s">
        <v>277</v>
      </c>
      <c r="D162" s="215" t="s">
        <v>185</v>
      </c>
      <c r="E162" s="216" t="s">
        <v>4140</v>
      </c>
      <c r="F162" s="217" t="s">
        <v>4141</v>
      </c>
      <c r="G162" s="218" t="s">
        <v>438</v>
      </c>
      <c r="H162" s="219">
        <v>93</v>
      </c>
      <c r="I162" s="220"/>
      <c r="J162" s="221">
        <f>ROUND(I162*H162,2)</f>
        <v>0</v>
      </c>
      <c r="K162" s="217" t="s">
        <v>189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0.00018972349999999999</v>
      </c>
      <c r="R162" s="224">
        <f>Q162*H162</f>
        <v>0.017644285499999999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277</v>
      </c>
      <c r="AT162" s="226" t="s">
        <v>185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277</v>
      </c>
      <c r="BM162" s="226" t="s">
        <v>6020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4143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84</v>
      </c>
    </row>
    <row r="164" s="13" customFormat="1">
      <c r="A164" s="13"/>
      <c r="B164" s="233"/>
      <c r="C164" s="234"/>
      <c r="D164" s="235" t="s">
        <v>194</v>
      </c>
      <c r="E164" s="236" t="s">
        <v>19</v>
      </c>
      <c r="F164" s="237" t="s">
        <v>6021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194</v>
      </c>
      <c r="AU164" s="243" t="s">
        <v>84</v>
      </c>
      <c r="AV164" s="13" t="s">
        <v>82</v>
      </c>
      <c r="AW164" s="13" t="s">
        <v>36</v>
      </c>
      <c r="AX164" s="13" t="s">
        <v>75</v>
      </c>
      <c r="AY164" s="243" t="s">
        <v>183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6022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194</v>
      </c>
      <c r="AU165" s="243" t="s">
        <v>84</v>
      </c>
      <c r="AV165" s="13" t="s">
        <v>82</v>
      </c>
      <c r="AW165" s="13" t="s">
        <v>36</v>
      </c>
      <c r="AX165" s="13" t="s">
        <v>75</v>
      </c>
      <c r="AY165" s="243" t="s">
        <v>183</v>
      </c>
    </row>
    <row r="166" s="14" customFormat="1">
      <c r="A166" s="14"/>
      <c r="B166" s="244"/>
      <c r="C166" s="245"/>
      <c r="D166" s="235" t="s">
        <v>194</v>
      </c>
      <c r="E166" s="246" t="s">
        <v>19</v>
      </c>
      <c r="F166" s="247" t="s">
        <v>1794</v>
      </c>
      <c r="G166" s="245"/>
      <c r="H166" s="248">
        <v>93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194</v>
      </c>
      <c r="AU166" s="254" t="s">
        <v>84</v>
      </c>
      <c r="AV166" s="14" t="s">
        <v>84</v>
      </c>
      <c r="AW166" s="14" t="s">
        <v>36</v>
      </c>
      <c r="AX166" s="14" t="s">
        <v>82</v>
      </c>
      <c r="AY166" s="254" t="s">
        <v>183</v>
      </c>
    </row>
    <row r="167" s="12" customFormat="1" ht="22.8" customHeight="1">
      <c r="A167" s="12"/>
      <c r="B167" s="199"/>
      <c r="C167" s="200"/>
      <c r="D167" s="201" t="s">
        <v>74</v>
      </c>
      <c r="E167" s="213" t="s">
        <v>5243</v>
      </c>
      <c r="F167" s="213" t="s">
        <v>6023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SUM(P168:P215)</f>
        <v>0</v>
      </c>
      <c r="Q167" s="207"/>
      <c r="R167" s="208">
        <f>SUM(R168:R215)</f>
        <v>0.32038157200000006</v>
      </c>
      <c r="S167" s="207"/>
      <c r="T167" s="209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84</v>
      </c>
      <c r="AT167" s="211" t="s">
        <v>74</v>
      </c>
      <c r="AU167" s="211" t="s">
        <v>82</v>
      </c>
      <c r="AY167" s="210" t="s">
        <v>183</v>
      </c>
      <c r="BK167" s="212">
        <f>SUM(BK168:BK215)</f>
        <v>0</v>
      </c>
    </row>
    <row r="168" s="2" customFormat="1" ht="16.5" customHeight="1">
      <c r="A168" s="40"/>
      <c r="B168" s="41"/>
      <c r="C168" s="215" t="s">
        <v>283</v>
      </c>
      <c r="D168" s="215" t="s">
        <v>185</v>
      </c>
      <c r="E168" s="216" t="s">
        <v>6024</v>
      </c>
      <c r="F168" s="217" t="s">
        <v>6025</v>
      </c>
      <c r="G168" s="218" t="s">
        <v>188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277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277</v>
      </c>
      <c r="BM168" s="226" t="s">
        <v>6026</v>
      </c>
    </row>
    <row r="169" s="2" customFormat="1" ht="16.5" customHeight="1">
      <c r="A169" s="40"/>
      <c r="B169" s="41"/>
      <c r="C169" s="215" t="s">
        <v>333</v>
      </c>
      <c r="D169" s="215" t="s">
        <v>185</v>
      </c>
      <c r="E169" s="216" t="s">
        <v>6027</v>
      </c>
      <c r="F169" s="217" t="s">
        <v>6028</v>
      </c>
      <c r="G169" s="218" t="s">
        <v>188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46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277</v>
      </c>
      <c r="AT169" s="226" t="s">
        <v>185</v>
      </c>
      <c r="AU169" s="226" t="s">
        <v>84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277</v>
      </c>
      <c r="BM169" s="226" t="s">
        <v>6029</v>
      </c>
    </row>
    <row r="170" s="2" customFormat="1" ht="16.5" customHeight="1">
      <c r="A170" s="40"/>
      <c r="B170" s="41"/>
      <c r="C170" s="215" t="s">
        <v>384</v>
      </c>
      <c r="D170" s="215" t="s">
        <v>185</v>
      </c>
      <c r="E170" s="216" t="s">
        <v>6030</v>
      </c>
      <c r="F170" s="217" t="s">
        <v>6031</v>
      </c>
      <c r="G170" s="218" t="s">
        <v>438</v>
      </c>
      <c r="H170" s="219">
        <v>12</v>
      </c>
      <c r="I170" s="220"/>
      <c r="J170" s="221">
        <f>ROUND(I170*H170,2)</f>
        <v>0</v>
      </c>
      <c r="K170" s="217" t="s">
        <v>189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0.0018473599999999999</v>
      </c>
      <c r="R170" s="224">
        <f>Q170*H170</f>
        <v>0.022168319999999998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277</v>
      </c>
      <c r="AT170" s="226" t="s">
        <v>185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277</v>
      </c>
      <c r="BM170" s="226" t="s">
        <v>6032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6033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84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6034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194</v>
      </c>
      <c r="AU172" s="243" t="s">
        <v>84</v>
      </c>
      <c r="AV172" s="13" t="s">
        <v>82</v>
      </c>
      <c r="AW172" s="13" t="s">
        <v>36</v>
      </c>
      <c r="AX172" s="13" t="s">
        <v>75</v>
      </c>
      <c r="AY172" s="243" t="s">
        <v>183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4122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194</v>
      </c>
      <c r="AU173" s="243" t="s">
        <v>84</v>
      </c>
      <c r="AV173" s="13" t="s">
        <v>82</v>
      </c>
      <c r="AW173" s="13" t="s">
        <v>36</v>
      </c>
      <c r="AX173" s="13" t="s">
        <v>75</v>
      </c>
      <c r="AY173" s="243" t="s">
        <v>183</v>
      </c>
    </row>
    <row r="174" s="14" customFormat="1">
      <c r="A174" s="14"/>
      <c r="B174" s="244"/>
      <c r="C174" s="245"/>
      <c r="D174" s="235" t="s">
        <v>194</v>
      </c>
      <c r="E174" s="246" t="s">
        <v>19</v>
      </c>
      <c r="F174" s="247" t="s">
        <v>253</v>
      </c>
      <c r="G174" s="245"/>
      <c r="H174" s="248">
        <v>12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194</v>
      </c>
      <c r="AU174" s="254" t="s">
        <v>84</v>
      </c>
      <c r="AV174" s="14" t="s">
        <v>84</v>
      </c>
      <c r="AW174" s="14" t="s">
        <v>36</v>
      </c>
      <c r="AX174" s="14" t="s">
        <v>82</v>
      </c>
      <c r="AY174" s="254" t="s">
        <v>183</v>
      </c>
    </row>
    <row r="175" s="2" customFormat="1" ht="16.5" customHeight="1">
      <c r="A175" s="40"/>
      <c r="B175" s="41"/>
      <c r="C175" s="215" t="s">
        <v>338</v>
      </c>
      <c r="D175" s="215" t="s">
        <v>185</v>
      </c>
      <c r="E175" s="216" t="s">
        <v>6035</v>
      </c>
      <c r="F175" s="217" t="s">
        <v>6036</v>
      </c>
      <c r="G175" s="218" t="s">
        <v>438</v>
      </c>
      <c r="H175" s="219">
        <v>55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46</v>
      </c>
      <c r="O175" s="86"/>
      <c r="P175" s="224">
        <f>O175*H175</f>
        <v>0</v>
      </c>
      <c r="Q175" s="224">
        <v>0.00396</v>
      </c>
      <c r="R175" s="224">
        <f>Q175*H175</f>
        <v>0.21779999999999999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277</v>
      </c>
      <c r="AT175" s="226" t="s">
        <v>185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277</v>
      </c>
      <c r="BM175" s="226" t="s">
        <v>6037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6034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194</v>
      </c>
      <c r="AU176" s="243" t="s">
        <v>84</v>
      </c>
      <c r="AV176" s="13" t="s">
        <v>82</v>
      </c>
      <c r="AW176" s="13" t="s">
        <v>36</v>
      </c>
      <c r="AX176" s="13" t="s">
        <v>75</v>
      </c>
      <c r="AY176" s="243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6038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194</v>
      </c>
      <c r="AU177" s="243" t="s">
        <v>84</v>
      </c>
      <c r="AV177" s="13" t="s">
        <v>82</v>
      </c>
      <c r="AW177" s="13" t="s">
        <v>36</v>
      </c>
      <c r="AX177" s="13" t="s">
        <v>75</v>
      </c>
      <c r="AY177" s="243" t="s">
        <v>183</v>
      </c>
    </row>
    <row r="178" s="14" customFormat="1">
      <c r="A178" s="14"/>
      <c r="B178" s="244"/>
      <c r="C178" s="245"/>
      <c r="D178" s="235" t="s">
        <v>194</v>
      </c>
      <c r="E178" s="246" t="s">
        <v>19</v>
      </c>
      <c r="F178" s="247" t="s">
        <v>563</v>
      </c>
      <c r="G178" s="245"/>
      <c r="H178" s="248">
        <v>55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194</v>
      </c>
      <c r="AU178" s="254" t="s">
        <v>84</v>
      </c>
      <c r="AV178" s="14" t="s">
        <v>84</v>
      </c>
      <c r="AW178" s="14" t="s">
        <v>36</v>
      </c>
      <c r="AX178" s="14" t="s">
        <v>82</v>
      </c>
      <c r="AY178" s="254" t="s">
        <v>183</v>
      </c>
    </row>
    <row r="179" s="2" customFormat="1" ht="24.15" customHeight="1">
      <c r="A179" s="40"/>
      <c r="B179" s="41"/>
      <c r="C179" s="215" t="s">
        <v>7</v>
      </c>
      <c r="D179" s="215" t="s">
        <v>185</v>
      </c>
      <c r="E179" s="216" t="s">
        <v>6039</v>
      </c>
      <c r="F179" s="217" t="s">
        <v>6040</v>
      </c>
      <c r="G179" s="218" t="s">
        <v>438</v>
      </c>
      <c r="H179" s="219">
        <v>10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46</v>
      </c>
      <c r="O179" s="86"/>
      <c r="P179" s="224">
        <f>O179*H179</f>
        <v>0</v>
      </c>
      <c r="Q179" s="224">
        <v>0.0038999999999999998</v>
      </c>
      <c r="R179" s="224">
        <f>Q179*H179</f>
        <v>0.039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277</v>
      </c>
      <c r="AT179" s="226" t="s">
        <v>185</v>
      </c>
      <c r="AU179" s="226" t="s">
        <v>84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277</v>
      </c>
      <c r="BM179" s="226" t="s">
        <v>6041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6040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194</v>
      </c>
      <c r="AU180" s="243" t="s">
        <v>84</v>
      </c>
      <c r="AV180" s="13" t="s">
        <v>82</v>
      </c>
      <c r="AW180" s="13" t="s">
        <v>36</v>
      </c>
      <c r="AX180" s="13" t="s">
        <v>75</v>
      </c>
      <c r="AY180" s="243" t="s">
        <v>183</v>
      </c>
    </row>
    <row r="181" s="14" customFormat="1">
      <c r="A181" s="14"/>
      <c r="B181" s="244"/>
      <c r="C181" s="245"/>
      <c r="D181" s="235" t="s">
        <v>194</v>
      </c>
      <c r="E181" s="246" t="s">
        <v>19</v>
      </c>
      <c r="F181" s="247" t="s">
        <v>239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194</v>
      </c>
      <c r="AU181" s="254" t="s">
        <v>84</v>
      </c>
      <c r="AV181" s="14" t="s">
        <v>84</v>
      </c>
      <c r="AW181" s="14" t="s">
        <v>36</v>
      </c>
      <c r="AX181" s="14" t="s">
        <v>82</v>
      </c>
      <c r="AY181" s="254" t="s">
        <v>183</v>
      </c>
    </row>
    <row r="182" s="2" customFormat="1" ht="16.5" customHeight="1">
      <c r="A182" s="40"/>
      <c r="B182" s="41"/>
      <c r="C182" s="215" t="s">
        <v>344</v>
      </c>
      <c r="D182" s="215" t="s">
        <v>185</v>
      </c>
      <c r="E182" s="216" t="s">
        <v>6042</v>
      </c>
      <c r="F182" s="217" t="s">
        <v>6043</v>
      </c>
      <c r="G182" s="218" t="s">
        <v>438</v>
      </c>
      <c r="H182" s="219">
        <v>1</v>
      </c>
      <c r="I182" s="220"/>
      <c r="J182" s="221">
        <f>ROUND(I182*H182,2)</f>
        <v>0</v>
      </c>
      <c r="K182" s="217" t="s">
        <v>189</v>
      </c>
      <c r="L182" s="46"/>
      <c r="M182" s="222" t="s">
        <v>19</v>
      </c>
      <c r="N182" s="223" t="s">
        <v>46</v>
      </c>
      <c r="O182" s="86"/>
      <c r="P182" s="224">
        <f>O182*H182</f>
        <v>0</v>
      </c>
      <c r="Q182" s="224">
        <v>0.0025634799999999999</v>
      </c>
      <c r="R182" s="224">
        <f>Q182*H182</f>
        <v>0.0025634799999999999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277</v>
      </c>
      <c r="AT182" s="226" t="s">
        <v>185</v>
      </c>
      <c r="AU182" s="226" t="s">
        <v>84</v>
      </c>
      <c r="AY182" s="19" t="s">
        <v>183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82</v>
      </c>
      <c r="BK182" s="227">
        <f>ROUND(I182*H182,2)</f>
        <v>0</v>
      </c>
      <c r="BL182" s="19" t="s">
        <v>277</v>
      </c>
      <c r="BM182" s="226" t="s">
        <v>6044</v>
      </c>
    </row>
    <row r="183" s="2" customFormat="1">
      <c r="A183" s="40"/>
      <c r="B183" s="41"/>
      <c r="C183" s="42"/>
      <c r="D183" s="228" t="s">
        <v>192</v>
      </c>
      <c r="E183" s="42"/>
      <c r="F183" s="229" t="s">
        <v>6045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192</v>
      </c>
      <c r="AU183" s="19" t="s">
        <v>84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6046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194</v>
      </c>
      <c r="AU184" s="243" t="s">
        <v>84</v>
      </c>
      <c r="AV184" s="13" t="s">
        <v>82</v>
      </c>
      <c r="AW184" s="13" t="s">
        <v>36</v>
      </c>
      <c r="AX184" s="13" t="s">
        <v>75</v>
      </c>
      <c r="AY184" s="243" t="s">
        <v>183</v>
      </c>
    </row>
    <row r="185" s="14" customFormat="1">
      <c r="A185" s="14"/>
      <c r="B185" s="244"/>
      <c r="C185" s="245"/>
      <c r="D185" s="235" t="s">
        <v>194</v>
      </c>
      <c r="E185" s="246" t="s">
        <v>19</v>
      </c>
      <c r="F185" s="247" t="s">
        <v>82</v>
      </c>
      <c r="G185" s="245"/>
      <c r="H185" s="248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194</v>
      </c>
      <c r="AU185" s="254" t="s">
        <v>84</v>
      </c>
      <c r="AV185" s="14" t="s">
        <v>84</v>
      </c>
      <c r="AW185" s="14" t="s">
        <v>36</v>
      </c>
      <c r="AX185" s="14" t="s">
        <v>82</v>
      </c>
      <c r="AY185" s="254" t="s">
        <v>183</v>
      </c>
    </row>
    <row r="186" s="2" customFormat="1" ht="16.5" customHeight="1">
      <c r="A186" s="40"/>
      <c r="B186" s="41"/>
      <c r="C186" s="215" t="s">
        <v>401</v>
      </c>
      <c r="D186" s="215" t="s">
        <v>185</v>
      </c>
      <c r="E186" s="216" t="s">
        <v>6047</v>
      </c>
      <c r="F186" s="217" t="s">
        <v>6048</v>
      </c>
      <c r="G186" s="218" t="s">
        <v>438</v>
      </c>
      <c r="H186" s="219">
        <v>1</v>
      </c>
      <c r="I186" s="220"/>
      <c r="J186" s="221">
        <f>ROUND(I186*H186,2)</f>
        <v>0</v>
      </c>
      <c r="K186" s="217" t="s">
        <v>189</v>
      </c>
      <c r="L186" s="46"/>
      <c r="M186" s="222" t="s">
        <v>19</v>
      </c>
      <c r="N186" s="223" t="s">
        <v>46</v>
      </c>
      <c r="O186" s="86"/>
      <c r="P186" s="224">
        <f>O186*H186</f>
        <v>0</v>
      </c>
      <c r="Q186" s="224">
        <v>0.0046804200000000002</v>
      </c>
      <c r="R186" s="224">
        <f>Q186*H186</f>
        <v>0.0046804200000000002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277</v>
      </c>
      <c r="AT186" s="226" t="s">
        <v>185</v>
      </c>
      <c r="AU186" s="226" t="s">
        <v>84</v>
      </c>
      <c r="AY186" s="19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277</v>
      </c>
      <c r="BM186" s="226" t="s">
        <v>6049</v>
      </c>
    </row>
    <row r="187" s="2" customFormat="1">
      <c r="A187" s="40"/>
      <c r="B187" s="41"/>
      <c r="C187" s="42"/>
      <c r="D187" s="228" t="s">
        <v>192</v>
      </c>
      <c r="E187" s="42"/>
      <c r="F187" s="229" t="s">
        <v>6050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192</v>
      </c>
      <c r="AU187" s="19" t="s">
        <v>84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6051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194</v>
      </c>
      <c r="AU188" s="243" t="s">
        <v>84</v>
      </c>
      <c r="AV188" s="13" t="s">
        <v>82</v>
      </c>
      <c r="AW188" s="13" t="s">
        <v>36</v>
      </c>
      <c r="AX188" s="13" t="s">
        <v>75</v>
      </c>
      <c r="AY188" s="243" t="s">
        <v>183</v>
      </c>
    </row>
    <row r="189" s="14" customFormat="1">
      <c r="A189" s="14"/>
      <c r="B189" s="244"/>
      <c r="C189" s="245"/>
      <c r="D189" s="235" t="s">
        <v>194</v>
      </c>
      <c r="E189" s="246" t="s">
        <v>19</v>
      </c>
      <c r="F189" s="247" t="s">
        <v>82</v>
      </c>
      <c r="G189" s="245"/>
      <c r="H189" s="248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194</v>
      </c>
      <c r="AU189" s="254" t="s">
        <v>84</v>
      </c>
      <c r="AV189" s="14" t="s">
        <v>84</v>
      </c>
      <c r="AW189" s="14" t="s">
        <v>36</v>
      </c>
      <c r="AX189" s="14" t="s">
        <v>82</v>
      </c>
      <c r="AY189" s="254" t="s">
        <v>183</v>
      </c>
    </row>
    <row r="190" s="2" customFormat="1" ht="21.75" customHeight="1">
      <c r="A190" s="40"/>
      <c r="B190" s="41"/>
      <c r="C190" s="215" t="s">
        <v>351</v>
      </c>
      <c r="D190" s="215" t="s">
        <v>185</v>
      </c>
      <c r="E190" s="216" t="s">
        <v>6052</v>
      </c>
      <c r="F190" s="217" t="s">
        <v>6053</v>
      </c>
      <c r="G190" s="218" t="s">
        <v>438</v>
      </c>
      <c r="H190" s="219">
        <v>16</v>
      </c>
      <c r="I190" s="220"/>
      <c r="J190" s="221">
        <f>ROUND(I190*H190,2)</f>
        <v>0</v>
      </c>
      <c r="K190" s="217" t="s">
        <v>189</v>
      </c>
      <c r="L190" s="46"/>
      <c r="M190" s="222" t="s">
        <v>19</v>
      </c>
      <c r="N190" s="223" t="s">
        <v>46</v>
      </c>
      <c r="O190" s="86"/>
      <c r="P190" s="224">
        <f>O190*H190</f>
        <v>0</v>
      </c>
      <c r="Q190" s="224">
        <v>0.0013655844999999999</v>
      </c>
      <c r="R190" s="224">
        <f>Q190*H190</f>
        <v>0.021849351999999999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277</v>
      </c>
      <c r="AT190" s="226" t="s">
        <v>185</v>
      </c>
      <c r="AU190" s="226" t="s">
        <v>84</v>
      </c>
      <c r="AY190" s="19" t="s">
        <v>183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277</v>
      </c>
      <c r="BM190" s="226" t="s">
        <v>6054</v>
      </c>
    </row>
    <row r="191" s="2" customFormat="1">
      <c r="A191" s="40"/>
      <c r="B191" s="41"/>
      <c r="C191" s="42"/>
      <c r="D191" s="228" t="s">
        <v>192</v>
      </c>
      <c r="E191" s="42"/>
      <c r="F191" s="229" t="s">
        <v>6055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192</v>
      </c>
      <c r="AU191" s="19" t="s">
        <v>84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6056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194</v>
      </c>
      <c r="AU192" s="243" t="s">
        <v>84</v>
      </c>
      <c r="AV192" s="13" t="s">
        <v>82</v>
      </c>
      <c r="AW192" s="13" t="s">
        <v>36</v>
      </c>
      <c r="AX192" s="13" t="s">
        <v>75</v>
      </c>
      <c r="AY192" s="243" t="s">
        <v>183</v>
      </c>
    </row>
    <row r="193" s="14" customFormat="1">
      <c r="A193" s="14"/>
      <c r="B193" s="244"/>
      <c r="C193" s="245"/>
      <c r="D193" s="235" t="s">
        <v>194</v>
      </c>
      <c r="E193" s="246" t="s">
        <v>19</v>
      </c>
      <c r="F193" s="247" t="s">
        <v>277</v>
      </c>
      <c r="G193" s="245"/>
      <c r="H193" s="248">
        <v>16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194</v>
      </c>
      <c r="AU193" s="254" t="s">
        <v>84</v>
      </c>
      <c r="AV193" s="14" t="s">
        <v>84</v>
      </c>
      <c r="AW193" s="14" t="s">
        <v>36</v>
      </c>
      <c r="AX193" s="14" t="s">
        <v>82</v>
      </c>
      <c r="AY193" s="254" t="s">
        <v>183</v>
      </c>
    </row>
    <row r="194" s="2" customFormat="1" ht="16.5" customHeight="1">
      <c r="A194" s="40"/>
      <c r="B194" s="41"/>
      <c r="C194" s="215" t="s">
        <v>409</v>
      </c>
      <c r="D194" s="215" t="s">
        <v>185</v>
      </c>
      <c r="E194" s="216" t="s">
        <v>6057</v>
      </c>
      <c r="F194" s="217" t="s">
        <v>6058</v>
      </c>
      <c r="G194" s="218" t="s">
        <v>188</v>
      </c>
      <c r="H194" s="219">
        <v>1</v>
      </c>
      <c r="I194" s="220"/>
      <c r="J194" s="221">
        <f>ROUND(I194*H194,2)</f>
        <v>0</v>
      </c>
      <c r="K194" s="217" t="s">
        <v>189</v>
      </c>
      <c r="L194" s="46"/>
      <c r="M194" s="222" t="s">
        <v>19</v>
      </c>
      <c r="N194" s="223" t="s">
        <v>46</v>
      </c>
      <c r="O194" s="86"/>
      <c r="P194" s="224">
        <f>O194*H194</f>
        <v>0</v>
      </c>
      <c r="Q194" s="224">
        <v>0.00010000000000000001</v>
      </c>
      <c r="R194" s="224">
        <f>Q194*H194</f>
        <v>0.00010000000000000001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277</v>
      </c>
      <c r="AT194" s="226" t="s">
        <v>185</v>
      </c>
      <c r="AU194" s="226" t="s">
        <v>84</v>
      </c>
      <c r="AY194" s="19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277</v>
      </c>
      <c r="BM194" s="226" t="s">
        <v>6059</v>
      </c>
    </row>
    <row r="195" s="2" customFormat="1">
      <c r="A195" s="40"/>
      <c r="B195" s="41"/>
      <c r="C195" s="42"/>
      <c r="D195" s="228" t="s">
        <v>192</v>
      </c>
      <c r="E195" s="42"/>
      <c r="F195" s="229" t="s">
        <v>6060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192</v>
      </c>
      <c r="AU195" s="19" t="s">
        <v>84</v>
      </c>
    </row>
    <row r="196" s="2" customFormat="1">
      <c r="A196" s="40"/>
      <c r="B196" s="41"/>
      <c r="C196" s="42"/>
      <c r="D196" s="235" t="s">
        <v>274</v>
      </c>
      <c r="E196" s="42"/>
      <c r="F196" s="255" t="s">
        <v>6061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274</v>
      </c>
      <c r="AU196" s="19" t="s">
        <v>84</v>
      </c>
    </row>
    <row r="197" s="13" customFormat="1">
      <c r="A197" s="13"/>
      <c r="B197" s="233"/>
      <c r="C197" s="234"/>
      <c r="D197" s="235" t="s">
        <v>194</v>
      </c>
      <c r="E197" s="236" t="s">
        <v>19</v>
      </c>
      <c r="F197" s="237" t="s">
        <v>6062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194</v>
      </c>
      <c r="AU197" s="243" t="s">
        <v>84</v>
      </c>
      <c r="AV197" s="13" t="s">
        <v>82</v>
      </c>
      <c r="AW197" s="13" t="s">
        <v>36</v>
      </c>
      <c r="AX197" s="13" t="s">
        <v>75</v>
      </c>
      <c r="AY197" s="243" t="s">
        <v>183</v>
      </c>
    </row>
    <row r="198" s="14" customFormat="1">
      <c r="A198" s="14"/>
      <c r="B198" s="244"/>
      <c r="C198" s="245"/>
      <c r="D198" s="235" t="s">
        <v>194</v>
      </c>
      <c r="E198" s="246" t="s">
        <v>19</v>
      </c>
      <c r="F198" s="247" t="s">
        <v>82</v>
      </c>
      <c r="G198" s="245"/>
      <c r="H198" s="248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194</v>
      </c>
      <c r="AU198" s="254" t="s">
        <v>84</v>
      </c>
      <c r="AV198" s="14" t="s">
        <v>84</v>
      </c>
      <c r="AW198" s="14" t="s">
        <v>36</v>
      </c>
      <c r="AX198" s="14" t="s">
        <v>82</v>
      </c>
      <c r="AY198" s="254" t="s">
        <v>183</v>
      </c>
    </row>
    <row r="199" s="2" customFormat="1" ht="21.75" customHeight="1">
      <c r="A199" s="40"/>
      <c r="B199" s="41"/>
      <c r="C199" s="215" t="s">
        <v>355</v>
      </c>
      <c r="D199" s="215" t="s">
        <v>185</v>
      </c>
      <c r="E199" s="216" t="s">
        <v>5261</v>
      </c>
      <c r="F199" s="217" t="s">
        <v>5262</v>
      </c>
      <c r="G199" s="218" t="s">
        <v>188</v>
      </c>
      <c r="H199" s="219">
        <v>1</v>
      </c>
      <c r="I199" s="220"/>
      <c r="J199" s="221">
        <f>ROUND(I199*H199,2)</f>
        <v>0</v>
      </c>
      <c r="K199" s="217" t="s">
        <v>189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0.00024000000000000001</v>
      </c>
      <c r="R199" s="224">
        <f>Q199*H199</f>
        <v>0.00024000000000000001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277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277</v>
      </c>
      <c r="BM199" s="226" t="s">
        <v>6063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5263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13" customFormat="1">
      <c r="A201" s="13"/>
      <c r="B201" s="233"/>
      <c r="C201" s="234"/>
      <c r="D201" s="235" t="s">
        <v>194</v>
      </c>
      <c r="E201" s="236" t="s">
        <v>19</v>
      </c>
      <c r="F201" s="237" t="s">
        <v>6064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194</v>
      </c>
      <c r="AU201" s="243" t="s">
        <v>84</v>
      </c>
      <c r="AV201" s="13" t="s">
        <v>82</v>
      </c>
      <c r="AW201" s="13" t="s">
        <v>36</v>
      </c>
      <c r="AX201" s="13" t="s">
        <v>75</v>
      </c>
      <c r="AY201" s="243" t="s">
        <v>183</v>
      </c>
    </row>
    <row r="202" s="14" customFormat="1">
      <c r="A202" s="14"/>
      <c r="B202" s="244"/>
      <c r="C202" s="245"/>
      <c r="D202" s="235" t="s">
        <v>194</v>
      </c>
      <c r="E202" s="246" t="s">
        <v>19</v>
      </c>
      <c r="F202" s="247" t="s">
        <v>82</v>
      </c>
      <c r="G202" s="245"/>
      <c r="H202" s="248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194</v>
      </c>
      <c r="AU202" s="254" t="s">
        <v>84</v>
      </c>
      <c r="AV202" s="14" t="s">
        <v>84</v>
      </c>
      <c r="AW202" s="14" t="s">
        <v>36</v>
      </c>
      <c r="AX202" s="14" t="s">
        <v>82</v>
      </c>
      <c r="AY202" s="254" t="s">
        <v>183</v>
      </c>
    </row>
    <row r="203" s="2" customFormat="1" ht="21.75" customHeight="1">
      <c r="A203" s="40"/>
      <c r="B203" s="41"/>
      <c r="C203" s="215" t="s">
        <v>419</v>
      </c>
      <c r="D203" s="215" t="s">
        <v>185</v>
      </c>
      <c r="E203" s="216" t="s">
        <v>5267</v>
      </c>
      <c r="F203" s="217" t="s">
        <v>5268</v>
      </c>
      <c r="G203" s="218" t="s">
        <v>188</v>
      </c>
      <c r="H203" s="219">
        <v>2</v>
      </c>
      <c r="I203" s="220"/>
      <c r="J203" s="221">
        <f>ROUND(I203*H203,2)</f>
        <v>0</v>
      </c>
      <c r="K203" s="217" t="s">
        <v>189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0.00060999999999999997</v>
      </c>
      <c r="R203" s="224">
        <f>Q203*H203</f>
        <v>0.00122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277</v>
      </c>
      <c r="AT203" s="226" t="s">
        <v>185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277</v>
      </c>
      <c r="BM203" s="226" t="s">
        <v>6065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5269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6066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194</v>
      </c>
      <c r="AU205" s="243" t="s">
        <v>84</v>
      </c>
      <c r="AV205" s="13" t="s">
        <v>82</v>
      </c>
      <c r="AW205" s="13" t="s">
        <v>36</v>
      </c>
      <c r="AX205" s="13" t="s">
        <v>75</v>
      </c>
      <c r="AY205" s="243" t="s">
        <v>183</v>
      </c>
    </row>
    <row r="206" s="14" customFormat="1">
      <c r="A206" s="14"/>
      <c r="B206" s="244"/>
      <c r="C206" s="245"/>
      <c r="D206" s="235" t="s">
        <v>194</v>
      </c>
      <c r="E206" s="246" t="s">
        <v>19</v>
      </c>
      <c r="F206" s="247" t="s">
        <v>84</v>
      </c>
      <c r="G206" s="245"/>
      <c r="H206" s="248">
        <v>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194</v>
      </c>
      <c r="AU206" s="254" t="s">
        <v>84</v>
      </c>
      <c r="AV206" s="14" t="s">
        <v>84</v>
      </c>
      <c r="AW206" s="14" t="s">
        <v>36</v>
      </c>
      <c r="AX206" s="14" t="s">
        <v>82</v>
      </c>
      <c r="AY206" s="254" t="s">
        <v>183</v>
      </c>
    </row>
    <row r="207" s="2" customFormat="1" ht="21.75" customHeight="1">
      <c r="A207" s="40"/>
      <c r="B207" s="41"/>
      <c r="C207" s="215" t="s">
        <v>361</v>
      </c>
      <c r="D207" s="215" t="s">
        <v>185</v>
      </c>
      <c r="E207" s="216" t="s">
        <v>6067</v>
      </c>
      <c r="F207" s="217" t="s">
        <v>6068</v>
      </c>
      <c r="G207" s="218" t="s">
        <v>188</v>
      </c>
      <c r="H207" s="219">
        <v>3</v>
      </c>
      <c r="I207" s="220"/>
      <c r="J207" s="221">
        <f>ROUND(I207*H207,2)</f>
        <v>0</v>
      </c>
      <c r="K207" s="217" t="s">
        <v>189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0.0020799999999999998</v>
      </c>
      <c r="R207" s="224">
        <f>Q207*H207</f>
        <v>0.006239999999999999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277</v>
      </c>
      <c r="AT207" s="226" t="s">
        <v>185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277</v>
      </c>
      <c r="BM207" s="226" t="s">
        <v>6069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6070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84</v>
      </c>
    </row>
    <row r="209" s="13" customFormat="1">
      <c r="A209" s="13"/>
      <c r="B209" s="233"/>
      <c r="C209" s="234"/>
      <c r="D209" s="235" t="s">
        <v>194</v>
      </c>
      <c r="E209" s="236" t="s">
        <v>19</v>
      </c>
      <c r="F209" s="237" t="s">
        <v>6071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194</v>
      </c>
      <c r="AU209" s="243" t="s">
        <v>84</v>
      </c>
      <c r="AV209" s="13" t="s">
        <v>82</v>
      </c>
      <c r="AW209" s="13" t="s">
        <v>36</v>
      </c>
      <c r="AX209" s="13" t="s">
        <v>75</v>
      </c>
      <c r="AY209" s="243" t="s">
        <v>183</v>
      </c>
    </row>
    <row r="210" s="14" customFormat="1">
      <c r="A210" s="14"/>
      <c r="B210" s="244"/>
      <c r="C210" s="245"/>
      <c r="D210" s="235" t="s">
        <v>194</v>
      </c>
      <c r="E210" s="246" t="s">
        <v>19</v>
      </c>
      <c r="F210" s="247" t="s">
        <v>114</v>
      </c>
      <c r="G210" s="245"/>
      <c r="H210" s="248">
        <v>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194</v>
      </c>
      <c r="AU210" s="254" t="s">
        <v>84</v>
      </c>
      <c r="AV210" s="14" t="s">
        <v>84</v>
      </c>
      <c r="AW210" s="14" t="s">
        <v>36</v>
      </c>
      <c r="AX210" s="14" t="s">
        <v>82</v>
      </c>
      <c r="AY210" s="254" t="s">
        <v>183</v>
      </c>
    </row>
    <row r="211" s="2" customFormat="1" ht="16.5" customHeight="1">
      <c r="A211" s="40"/>
      <c r="B211" s="41"/>
      <c r="C211" s="215" t="s">
        <v>430</v>
      </c>
      <c r="D211" s="215" t="s">
        <v>185</v>
      </c>
      <c r="E211" s="216" t="s">
        <v>6072</v>
      </c>
      <c r="F211" s="217" t="s">
        <v>6073</v>
      </c>
      <c r="G211" s="218" t="s">
        <v>188</v>
      </c>
      <c r="H211" s="219">
        <v>1</v>
      </c>
      <c r="I211" s="220"/>
      <c r="J211" s="221">
        <f>ROUND(I211*H211,2)</f>
        <v>0</v>
      </c>
      <c r="K211" s="217" t="s">
        <v>189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0.0045199999999999997</v>
      </c>
      <c r="R211" s="224">
        <f>Q211*H211</f>
        <v>0.0045199999999999997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277</v>
      </c>
      <c r="AT211" s="226" t="s">
        <v>185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277</v>
      </c>
      <c r="BM211" s="226" t="s">
        <v>6074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6075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84</v>
      </c>
    </row>
    <row r="213" s="2" customFormat="1">
      <c r="A213" s="40"/>
      <c r="B213" s="41"/>
      <c r="C213" s="42"/>
      <c r="D213" s="235" t="s">
        <v>274</v>
      </c>
      <c r="E213" s="42"/>
      <c r="F213" s="255" t="s">
        <v>6076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274</v>
      </c>
      <c r="AU213" s="19" t="s">
        <v>84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6077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194</v>
      </c>
      <c r="AU214" s="243" t="s">
        <v>84</v>
      </c>
      <c r="AV214" s="13" t="s">
        <v>82</v>
      </c>
      <c r="AW214" s="13" t="s">
        <v>36</v>
      </c>
      <c r="AX214" s="13" t="s">
        <v>75</v>
      </c>
      <c r="AY214" s="243" t="s">
        <v>183</v>
      </c>
    </row>
    <row r="215" s="14" customFormat="1">
      <c r="A215" s="14"/>
      <c r="B215" s="244"/>
      <c r="C215" s="245"/>
      <c r="D215" s="235" t="s">
        <v>194</v>
      </c>
      <c r="E215" s="246" t="s">
        <v>19</v>
      </c>
      <c r="F215" s="247" t="s">
        <v>82</v>
      </c>
      <c r="G215" s="245"/>
      <c r="H215" s="248">
        <v>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194</v>
      </c>
      <c r="AU215" s="254" t="s">
        <v>84</v>
      </c>
      <c r="AV215" s="14" t="s">
        <v>84</v>
      </c>
      <c r="AW215" s="14" t="s">
        <v>36</v>
      </c>
      <c r="AX215" s="14" t="s">
        <v>82</v>
      </c>
      <c r="AY215" s="254" t="s">
        <v>183</v>
      </c>
    </row>
    <row r="216" s="12" customFormat="1" ht="22.8" customHeight="1">
      <c r="A216" s="12"/>
      <c r="B216" s="199"/>
      <c r="C216" s="200"/>
      <c r="D216" s="201" t="s">
        <v>74</v>
      </c>
      <c r="E216" s="213" t="s">
        <v>5283</v>
      </c>
      <c r="F216" s="213" t="s">
        <v>6078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SUM(P217:P220)</f>
        <v>0</v>
      </c>
      <c r="Q216" s="207"/>
      <c r="R216" s="208">
        <f>SUM(R217:R220)</f>
        <v>0.0035999999999999999</v>
      </c>
      <c r="S216" s="207"/>
      <c r="T216" s="209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84</v>
      </c>
      <c r="AT216" s="211" t="s">
        <v>74</v>
      </c>
      <c r="AU216" s="211" t="s">
        <v>82</v>
      </c>
      <c r="AY216" s="210" t="s">
        <v>183</v>
      </c>
      <c r="BK216" s="212">
        <f>SUM(BK217:BK220)</f>
        <v>0</v>
      </c>
    </row>
    <row r="217" s="2" customFormat="1" ht="16.5" customHeight="1">
      <c r="A217" s="40"/>
      <c r="B217" s="41"/>
      <c r="C217" s="215" t="s">
        <v>365</v>
      </c>
      <c r="D217" s="215" t="s">
        <v>185</v>
      </c>
      <c r="E217" s="216" t="s">
        <v>6079</v>
      </c>
      <c r="F217" s="217" t="s">
        <v>6080</v>
      </c>
      <c r="G217" s="218" t="s">
        <v>1085</v>
      </c>
      <c r="H217" s="219">
        <v>1</v>
      </c>
      <c r="I217" s="220"/>
      <c r="J217" s="221">
        <f>ROUND(I217*H217,2)</f>
        <v>0</v>
      </c>
      <c r="K217" s="217" t="s">
        <v>189</v>
      </c>
      <c r="L217" s="46"/>
      <c r="M217" s="222" t="s">
        <v>19</v>
      </c>
      <c r="N217" s="223" t="s">
        <v>46</v>
      </c>
      <c r="O217" s="86"/>
      <c r="P217" s="224">
        <f>O217*H217</f>
        <v>0</v>
      </c>
      <c r="Q217" s="224">
        <v>0.0035999999999999999</v>
      </c>
      <c r="R217" s="224">
        <f>Q217*H217</f>
        <v>0.0035999999999999999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277</v>
      </c>
      <c r="AT217" s="226" t="s">
        <v>185</v>
      </c>
      <c r="AU217" s="226" t="s">
        <v>84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277</v>
      </c>
      <c r="BM217" s="226" t="s">
        <v>6081</v>
      </c>
    </row>
    <row r="218" s="2" customFormat="1">
      <c r="A218" s="40"/>
      <c r="B218" s="41"/>
      <c r="C218" s="42"/>
      <c r="D218" s="228" t="s">
        <v>192</v>
      </c>
      <c r="E218" s="42"/>
      <c r="F218" s="229" t="s">
        <v>6082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192</v>
      </c>
      <c r="AU218" s="19" t="s">
        <v>84</v>
      </c>
    </row>
    <row r="219" s="13" customFormat="1">
      <c r="A219" s="13"/>
      <c r="B219" s="233"/>
      <c r="C219" s="234"/>
      <c r="D219" s="235" t="s">
        <v>194</v>
      </c>
      <c r="E219" s="236" t="s">
        <v>19</v>
      </c>
      <c r="F219" s="237" t="s">
        <v>6083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194</v>
      </c>
      <c r="AU219" s="243" t="s">
        <v>84</v>
      </c>
      <c r="AV219" s="13" t="s">
        <v>82</v>
      </c>
      <c r="AW219" s="13" t="s">
        <v>36</v>
      </c>
      <c r="AX219" s="13" t="s">
        <v>75</v>
      </c>
      <c r="AY219" s="243" t="s">
        <v>183</v>
      </c>
    </row>
    <row r="220" s="14" customFormat="1">
      <c r="A220" s="14"/>
      <c r="B220" s="244"/>
      <c r="C220" s="245"/>
      <c r="D220" s="235" t="s">
        <v>194</v>
      </c>
      <c r="E220" s="246" t="s">
        <v>19</v>
      </c>
      <c r="F220" s="247" t="s">
        <v>82</v>
      </c>
      <c r="G220" s="245"/>
      <c r="H220" s="248">
        <v>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194</v>
      </c>
      <c r="AU220" s="254" t="s">
        <v>84</v>
      </c>
      <c r="AV220" s="14" t="s">
        <v>84</v>
      </c>
      <c r="AW220" s="14" t="s">
        <v>36</v>
      </c>
      <c r="AX220" s="14" t="s">
        <v>82</v>
      </c>
      <c r="AY220" s="254" t="s">
        <v>183</v>
      </c>
    </row>
    <row r="221" s="12" customFormat="1" ht="22.8" customHeight="1">
      <c r="A221" s="12"/>
      <c r="B221" s="199"/>
      <c r="C221" s="200"/>
      <c r="D221" s="201" t="s">
        <v>74</v>
      </c>
      <c r="E221" s="213" t="s">
        <v>2001</v>
      </c>
      <c r="F221" s="213" t="s">
        <v>2002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SUM(P222:P225)</f>
        <v>0</v>
      </c>
      <c r="Q221" s="207"/>
      <c r="R221" s="208">
        <f>SUM(R222:R225)</f>
        <v>0.0002352</v>
      </c>
      <c r="S221" s="207"/>
      <c r="T221" s="209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84</v>
      </c>
      <c r="AT221" s="211" t="s">
        <v>74</v>
      </c>
      <c r="AU221" s="211" t="s">
        <v>82</v>
      </c>
      <c r="AY221" s="210" t="s">
        <v>183</v>
      </c>
      <c r="BK221" s="212">
        <f>SUM(BK222:BK225)</f>
        <v>0</v>
      </c>
    </row>
    <row r="222" s="2" customFormat="1" ht="24.15" customHeight="1">
      <c r="A222" s="40"/>
      <c r="B222" s="41"/>
      <c r="C222" s="215" t="s">
        <v>443</v>
      </c>
      <c r="D222" s="215" t="s">
        <v>185</v>
      </c>
      <c r="E222" s="216" t="s">
        <v>4247</v>
      </c>
      <c r="F222" s="217" t="s">
        <v>4248</v>
      </c>
      <c r="G222" s="218" t="s">
        <v>188</v>
      </c>
      <c r="H222" s="219">
        <v>2</v>
      </c>
      <c r="I222" s="220"/>
      <c r="J222" s="221">
        <f>ROUND(I222*H222,2)</f>
        <v>0</v>
      </c>
      <c r="K222" s="217" t="s">
        <v>189</v>
      </c>
      <c r="L222" s="46"/>
      <c r="M222" s="222" t="s">
        <v>19</v>
      </c>
      <c r="N222" s="223" t="s">
        <v>46</v>
      </c>
      <c r="O222" s="86"/>
      <c r="P222" s="224">
        <f>O222*H222</f>
        <v>0</v>
      </c>
      <c r="Q222" s="224">
        <v>0.0001176</v>
      </c>
      <c r="R222" s="224">
        <f>Q222*H222</f>
        <v>0.0002352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277</v>
      </c>
      <c r="AT222" s="226" t="s">
        <v>185</v>
      </c>
      <c r="AU222" s="226" t="s">
        <v>84</v>
      </c>
      <c r="AY222" s="19" t="s">
        <v>183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82</v>
      </c>
      <c r="BK222" s="227">
        <f>ROUND(I222*H222,2)</f>
        <v>0</v>
      </c>
      <c r="BL222" s="19" t="s">
        <v>277</v>
      </c>
      <c r="BM222" s="226" t="s">
        <v>6084</v>
      </c>
    </row>
    <row r="223" s="2" customFormat="1">
      <c r="A223" s="40"/>
      <c r="B223" s="41"/>
      <c r="C223" s="42"/>
      <c r="D223" s="228" t="s">
        <v>192</v>
      </c>
      <c r="E223" s="42"/>
      <c r="F223" s="229" t="s">
        <v>4250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192</v>
      </c>
      <c r="AU223" s="19" t="s">
        <v>84</v>
      </c>
    </row>
    <row r="224" s="13" customFormat="1">
      <c r="A224" s="13"/>
      <c r="B224" s="233"/>
      <c r="C224" s="234"/>
      <c r="D224" s="235" t="s">
        <v>194</v>
      </c>
      <c r="E224" s="236" t="s">
        <v>19</v>
      </c>
      <c r="F224" s="237" t="s">
        <v>4251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194</v>
      </c>
      <c r="AU224" s="243" t="s">
        <v>84</v>
      </c>
      <c r="AV224" s="13" t="s">
        <v>82</v>
      </c>
      <c r="AW224" s="13" t="s">
        <v>36</v>
      </c>
      <c r="AX224" s="13" t="s">
        <v>75</v>
      </c>
      <c r="AY224" s="243" t="s">
        <v>183</v>
      </c>
    </row>
    <row r="225" s="14" customFormat="1">
      <c r="A225" s="14"/>
      <c r="B225" s="244"/>
      <c r="C225" s="245"/>
      <c r="D225" s="235" t="s">
        <v>194</v>
      </c>
      <c r="E225" s="246" t="s">
        <v>19</v>
      </c>
      <c r="F225" s="247" t="s">
        <v>84</v>
      </c>
      <c r="G225" s="245"/>
      <c r="H225" s="248">
        <v>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194</v>
      </c>
      <c r="AU225" s="254" t="s">
        <v>84</v>
      </c>
      <c r="AV225" s="14" t="s">
        <v>84</v>
      </c>
      <c r="AW225" s="14" t="s">
        <v>36</v>
      </c>
      <c r="AX225" s="14" t="s">
        <v>82</v>
      </c>
      <c r="AY225" s="254" t="s">
        <v>183</v>
      </c>
    </row>
    <row r="226" s="12" customFormat="1" ht="22.8" customHeight="1">
      <c r="A226" s="12"/>
      <c r="B226" s="199"/>
      <c r="C226" s="200"/>
      <c r="D226" s="201" t="s">
        <v>74</v>
      </c>
      <c r="E226" s="213" t="s">
        <v>2945</v>
      </c>
      <c r="F226" s="213" t="s">
        <v>2946</v>
      </c>
      <c r="G226" s="200"/>
      <c r="H226" s="200"/>
      <c r="I226" s="203"/>
      <c r="J226" s="214">
        <f>BK226</f>
        <v>0</v>
      </c>
      <c r="K226" s="200"/>
      <c r="L226" s="205"/>
      <c r="M226" s="206"/>
      <c r="N226" s="207"/>
      <c r="O226" s="207"/>
      <c r="P226" s="208">
        <f>SUM(P227:P239)</f>
        <v>0</v>
      </c>
      <c r="Q226" s="207"/>
      <c r="R226" s="208">
        <f>SUM(R227:R239)</f>
        <v>0.0059140900000000003</v>
      </c>
      <c r="S226" s="207"/>
      <c r="T226" s="209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84</v>
      </c>
      <c r="AT226" s="211" t="s">
        <v>74</v>
      </c>
      <c r="AU226" s="211" t="s">
        <v>82</v>
      </c>
      <c r="AY226" s="210" t="s">
        <v>183</v>
      </c>
      <c r="BK226" s="212">
        <f>SUM(BK227:BK239)</f>
        <v>0</v>
      </c>
    </row>
    <row r="227" s="2" customFormat="1" ht="24.15" customHeight="1">
      <c r="A227" s="40"/>
      <c r="B227" s="41"/>
      <c r="C227" s="215" t="s">
        <v>370</v>
      </c>
      <c r="D227" s="215" t="s">
        <v>185</v>
      </c>
      <c r="E227" s="216" t="s">
        <v>6085</v>
      </c>
      <c r="F227" s="217" t="s">
        <v>6086</v>
      </c>
      <c r="G227" s="218" t="s">
        <v>438</v>
      </c>
      <c r="H227" s="219">
        <v>67</v>
      </c>
      <c r="I227" s="220"/>
      <c r="J227" s="221">
        <f>ROUND(I227*H227,2)</f>
        <v>0</v>
      </c>
      <c r="K227" s="217" t="s">
        <v>189</v>
      </c>
      <c r="L227" s="46"/>
      <c r="M227" s="222" t="s">
        <v>19</v>
      </c>
      <c r="N227" s="223" t="s">
        <v>46</v>
      </c>
      <c r="O227" s="86"/>
      <c r="P227" s="224">
        <f>O227*H227</f>
        <v>0</v>
      </c>
      <c r="Q227" s="224">
        <v>1.8640000000000001E-05</v>
      </c>
      <c r="R227" s="224">
        <f>Q227*H227</f>
        <v>0.0012488800000000002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277</v>
      </c>
      <c r="AT227" s="226" t="s">
        <v>185</v>
      </c>
      <c r="AU227" s="226" t="s">
        <v>84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277</v>
      </c>
      <c r="BM227" s="226" t="s">
        <v>6087</v>
      </c>
    </row>
    <row r="228" s="2" customFormat="1">
      <c r="A228" s="40"/>
      <c r="B228" s="41"/>
      <c r="C228" s="42"/>
      <c r="D228" s="228" t="s">
        <v>192</v>
      </c>
      <c r="E228" s="42"/>
      <c r="F228" s="229" t="s">
        <v>6088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192</v>
      </c>
      <c r="AU228" s="19" t="s">
        <v>84</v>
      </c>
    </row>
    <row r="229" s="2" customFormat="1" ht="16.5" customHeight="1">
      <c r="A229" s="40"/>
      <c r="B229" s="41"/>
      <c r="C229" s="215" t="s">
        <v>456</v>
      </c>
      <c r="D229" s="215" t="s">
        <v>185</v>
      </c>
      <c r="E229" s="216" t="s">
        <v>6089</v>
      </c>
      <c r="F229" s="217" t="s">
        <v>6090</v>
      </c>
      <c r="G229" s="218" t="s">
        <v>438</v>
      </c>
      <c r="H229" s="219">
        <v>67</v>
      </c>
      <c r="I229" s="220"/>
      <c r="J229" s="221">
        <f>ROUND(I229*H229,2)</f>
        <v>0</v>
      </c>
      <c r="K229" s="217" t="s">
        <v>189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2.0910000000000001E-05</v>
      </c>
      <c r="R229" s="224">
        <f>Q229*H229</f>
        <v>0.0014009700000000001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277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277</v>
      </c>
      <c r="BM229" s="226" t="s">
        <v>6091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6092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 ht="21.75" customHeight="1">
      <c r="A231" s="40"/>
      <c r="B231" s="41"/>
      <c r="C231" s="215" t="s">
        <v>376</v>
      </c>
      <c r="D231" s="215" t="s">
        <v>185</v>
      </c>
      <c r="E231" s="216" t="s">
        <v>6093</v>
      </c>
      <c r="F231" s="217" t="s">
        <v>6094</v>
      </c>
      <c r="G231" s="218" t="s">
        <v>438</v>
      </c>
      <c r="H231" s="219">
        <v>67</v>
      </c>
      <c r="I231" s="220"/>
      <c r="J231" s="221">
        <f>ROUND(I231*H231,2)</f>
        <v>0</v>
      </c>
      <c r="K231" s="217" t="s">
        <v>189</v>
      </c>
      <c r="L231" s="46"/>
      <c r="M231" s="222" t="s">
        <v>19</v>
      </c>
      <c r="N231" s="223" t="s">
        <v>46</v>
      </c>
      <c r="O231" s="86"/>
      <c r="P231" s="224">
        <f>O231*H231</f>
        <v>0</v>
      </c>
      <c r="Q231" s="224">
        <v>4.8720000000000001E-05</v>
      </c>
      <c r="R231" s="224">
        <f>Q231*H231</f>
        <v>0.0032642400000000003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277</v>
      </c>
      <c r="AT231" s="226" t="s">
        <v>185</v>
      </c>
      <c r="AU231" s="226" t="s">
        <v>84</v>
      </c>
      <c r="AY231" s="19" t="s">
        <v>183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82</v>
      </c>
      <c r="BK231" s="227">
        <f>ROUND(I231*H231,2)</f>
        <v>0</v>
      </c>
      <c r="BL231" s="19" t="s">
        <v>277</v>
      </c>
      <c r="BM231" s="226" t="s">
        <v>6095</v>
      </c>
    </row>
    <row r="232" s="2" customFormat="1">
      <c r="A232" s="40"/>
      <c r="B232" s="41"/>
      <c r="C232" s="42"/>
      <c r="D232" s="228" t="s">
        <v>192</v>
      </c>
      <c r="E232" s="42"/>
      <c r="F232" s="229" t="s">
        <v>6096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192</v>
      </c>
      <c r="AU232" s="19" t="s">
        <v>84</v>
      </c>
    </row>
    <row r="233" s="13" customFormat="1">
      <c r="A233" s="13"/>
      <c r="B233" s="233"/>
      <c r="C233" s="234"/>
      <c r="D233" s="235" t="s">
        <v>194</v>
      </c>
      <c r="E233" s="236" t="s">
        <v>19</v>
      </c>
      <c r="F233" s="237" t="s">
        <v>6097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194</v>
      </c>
      <c r="AU233" s="243" t="s">
        <v>84</v>
      </c>
      <c r="AV233" s="13" t="s">
        <v>82</v>
      </c>
      <c r="AW233" s="13" t="s">
        <v>36</v>
      </c>
      <c r="AX233" s="13" t="s">
        <v>75</v>
      </c>
      <c r="AY233" s="243" t="s">
        <v>183</v>
      </c>
    </row>
    <row r="234" s="13" customFormat="1">
      <c r="A234" s="13"/>
      <c r="B234" s="233"/>
      <c r="C234" s="234"/>
      <c r="D234" s="235" t="s">
        <v>194</v>
      </c>
      <c r="E234" s="236" t="s">
        <v>19</v>
      </c>
      <c r="F234" s="237" t="s">
        <v>6038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194</v>
      </c>
      <c r="AU234" s="243" t="s">
        <v>84</v>
      </c>
      <c r="AV234" s="13" t="s">
        <v>82</v>
      </c>
      <c r="AW234" s="13" t="s">
        <v>36</v>
      </c>
      <c r="AX234" s="13" t="s">
        <v>75</v>
      </c>
      <c r="AY234" s="243" t="s">
        <v>183</v>
      </c>
    </row>
    <row r="235" s="14" customFormat="1">
      <c r="A235" s="14"/>
      <c r="B235" s="244"/>
      <c r="C235" s="245"/>
      <c r="D235" s="235" t="s">
        <v>194</v>
      </c>
      <c r="E235" s="246" t="s">
        <v>19</v>
      </c>
      <c r="F235" s="247" t="s">
        <v>563</v>
      </c>
      <c r="G235" s="245"/>
      <c r="H235" s="248">
        <v>55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194</v>
      </c>
      <c r="AU235" s="254" t="s">
        <v>84</v>
      </c>
      <c r="AV235" s="14" t="s">
        <v>84</v>
      </c>
      <c r="AW235" s="14" t="s">
        <v>36</v>
      </c>
      <c r="AX235" s="14" t="s">
        <v>75</v>
      </c>
      <c r="AY235" s="254" t="s">
        <v>183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6097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194</v>
      </c>
      <c r="AU236" s="243" t="s">
        <v>84</v>
      </c>
      <c r="AV236" s="13" t="s">
        <v>82</v>
      </c>
      <c r="AW236" s="13" t="s">
        <v>36</v>
      </c>
      <c r="AX236" s="13" t="s">
        <v>75</v>
      </c>
      <c r="AY236" s="243" t="s">
        <v>183</v>
      </c>
    </row>
    <row r="237" s="13" customFormat="1">
      <c r="A237" s="13"/>
      <c r="B237" s="233"/>
      <c r="C237" s="234"/>
      <c r="D237" s="235" t="s">
        <v>194</v>
      </c>
      <c r="E237" s="236" t="s">
        <v>19</v>
      </c>
      <c r="F237" s="237" t="s">
        <v>4122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194</v>
      </c>
      <c r="AU237" s="243" t="s">
        <v>84</v>
      </c>
      <c r="AV237" s="13" t="s">
        <v>82</v>
      </c>
      <c r="AW237" s="13" t="s">
        <v>36</v>
      </c>
      <c r="AX237" s="13" t="s">
        <v>75</v>
      </c>
      <c r="AY237" s="243" t="s">
        <v>183</v>
      </c>
    </row>
    <row r="238" s="14" customFormat="1">
      <c r="A238" s="14"/>
      <c r="B238" s="244"/>
      <c r="C238" s="245"/>
      <c r="D238" s="235" t="s">
        <v>194</v>
      </c>
      <c r="E238" s="246" t="s">
        <v>19</v>
      </c>
      <c r="F238" s="247" t="s">
        <v>253</v>
      </c>
      <c r="G238" s="245"/>
      <c r="H238" s="248">
        <v>12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194</v>
      </c>
      <c r="AU238" s="254" t="s">
        <v>84</v>
      </c>
      <c r="AV238" s="14" t="s">
        <v>84</v>
      </c>
      <c r="AW238" s="14" t="s">
        <v>36</v>
      </c>
      <c r="AX238" s="14" t="s">
        <v>75</v>
      </c>
      <c r="AY238" s="254" t="s">
        <v>183</v>
      </c>
    </row>
    <row r="239" s="15" customFormat="1">
      <c r="A239" s="15"/>
      <c r="B239" s="259"/>
      <c r="C239" s="260"/>
      <c r="D239" s="235" t="s">
        <v>194</v>
      </c>
      <c r="E239" s="261" t="s">
        <v>19</v>
      </c>
      <c r="F239" s="262" t="s">
        <v>320</v>
      </c>
      <c r="G239" s="260"/>
      <c r="H239" s="263">
        <v>67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9" t="s">
        <v>194</v>
      </c>
      <c r="AU239" s="269" t="s">
        <v>84</v>
      </c>
      <c r="AV239" s="15" t="s">
        <v>190</v>
      </c>
      <c r="AW239" s="15" t="s">
        <v>36</v>
      </c>
      <c r="AX239" s="15" t="s">
        <v>82</v>
      </c>
      <c r="AY239" s="269" t="s">
        <v>183</v>
      </c>
    </row>
    <row r="240" s="12" customFormat="1" ht="25.92" customHeight="1">
      <c r="A240" s="12"/>
      <c r="B240" s="199"/>
      <c r="C240" s="200"/>
      <c r="D240" s="201" t="s">
        <v>74</v>
      </c>
      <c r="E240" s="202" t="s">
        <v>348</v>
      </c>
      <c r="F240" s="202" t="s">
        <v>5066</v>
      </c>
      <c r="G240" s="200"/>
      <c r="H240" s="200"/>
      <c r="I240" s="203"/>
      <c r="J240" s="204">
        <f>BK240</f>
        <v>0</v>
      </c>
      <c r="K240" s="200"/>
      <c r="L240" s="205"/>
      <c r="M240" s="206"/>
      <c r="N240" s="207"/>
      <c r="O240" s="207"/>
      <c r="P240" s="208">
        <f>P241</f>
        <v>0</v>
      </c>
      <c r="Q240" s="207"/>
      <c r="R240" s="208">
        <f>R241</f>
        <v>2.4671500000000002</v>
      </c>
      <c r="S240" s="207"/>
      <c r="T240" s="209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114</v>
      </c>
      <c r="AT240" s="211" t="s">
        <v>74</v>
      </c>
      <c r="AU240" s="211" t="s">
        <v>75</v>
      </c>
      <c r="AY240" s="210" t="s">
        <v>183</v>
      </c>
      <c r="BK240" s="212">
        <f>BK241</f>
        <v>0</v>
      </c>
    </row>
    <row r="241" s="12" customFormat="1" ht="22.8" customHeight="1">
      <c r="A241" s="12"/>
      <c r="B241" s="199"/>
      <c r="C241" s="200"/>
      <c r="D241" s="201" t="s">
        <v>74</v>
      </c>
      <c r="E241" s="213" t="s">
        <v>6098</v>
      </c>
      <c r="F241" s="213" t="s">
        <v>6099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SUM(P242:P246)</f>
        <v>0</v>
      </c>
      <c r="Q241" s="207"/>
      <c r="R241" s="208">
        <f>SUM(R242:R246)</f>
        <v>2.4671500000000002</v>
      </c>
      <c r="S241" s="207"/>
      <c r="T241" s="209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114</v>
      </c>
      <c r="AT241" s="211" t="s">
        <v>74</v>
      </c>
      <c r="AU241" s="211" t="s">
        <v>82</v>
      </c>
      <c r="AY241" s="210" t="s">
        <v>183</v>
      </c>
      <c r="BK241" s="212">
        <f>SUM(BK242:BK246)</f>
        <v>0</v>
      </c>
    </row>
    <row r="242" s="2" customFormat="1" ht="21.75" customHeight="1">
      <c r="A242" s="40"/>
      <c r="B242" s="41"/>
      <c r="C242" s="215" t="s">
        <v>468</v>
      </c>
      <c r="D242" s="215" t="s">
        <v>185</v>
      </c>
      <c r="E242" s="216" t="s">
        <v>6100</v>
      </c>
      <c r="F242" s="217" t="s">
        <v>6101</v>
      </c>
      <c r="G242" s="218" t="s">
        <v>438</v>
      </c>
      <c r="H242" s="219">
        <v>18</v>
      </c>
      <c r="I242" s="220"/>
      <c r="J242" s="221">
        <f>ROUND(I242*H242,2)</f>
        <v>0</v>
      </c>
      <c r="K242" s="217" t="s">
        <v>189</v>
      </c>
      <c r="L242" s="46"/>
      <c r="M242" s="222" t="s">
        <v>19</v>
      </c>
      <c r="N242" s="223" t="s">
        <v>46</v>
      </c>
      <c r="O242" s="86"/>
      <c r="P242" s="224">
        <f>O242*H242</f>
        <v>0</v>
      </c>
      <c r="Q242" s="224">
        <v>6.0000000000000002E-05</v>
      </c>
      <c r="R242" s="224">
        <f>Q242*H242</f>
        <v>0.00108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501</v>
      </c>
      <c r="AT242" s="226" t="s">
        <v>185</v>
      </c>
      <c r="AU242" s="226" t="s">
        <v>84</v>
      </c>
      <c r="AY242" s="19" t="s">
        <v>183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501</v>
      </c>
      <c r="BM242" s="226" t="s">
        <v>6102</v>
      </c>
    </row>
    <row r="243" s="2" customFormat="1">
      <c r="A243" s="40"/>
      <c r="B243" s="41"/>
      <c r="C243" s="42"/>
      <c r="D243" s="228" t="s">
        <v>192</v>
      </c>
      <c r="E243" s="42"/>
      <c r="F243" s="229" t="s">
        <v>6103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192</v>
      </c>
      <c r="AU243" s="19" t="s">
        <v>84</v>
      </c>
    </row>
    <row r="244" s="13" customFormat="1">
      <c r="A244" s="13"/>
      <c r="B244" s="233"/>
      <c r="C244" s="234"/>
      <c r="D244" s="235" t="s">
        <v>194</v>
      </c>
      <c r="E244" s="236" t="s">
        <v>19</v>
      </c>
      <c r="F244" s="237" t="s">
        <v>6104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194</v>
      </c>
      <c r="AU244" s="243" t="s">
        <v>84</v>
      </c>
      <c r="AV244" s="13" t="s">
        <v>82</v>
      </c>
      <c r="AW244" s="13" t="s">
        <v>36</v>
      </c>
      <c r="AX244" s="13" t="s">
        <v>75</v>
      </c>
      <c r="AY244" s="243" t="s">
        <v>183</v>
      </c>
    </row>
    <row r="245" s="14" customFormat="1">
      <c r="A245" s="14"/>
      <c r="B245" s="244"/>
      <c r="C245" s="245"/>
      <c r="D245" s="235" t="s">
        <v>194</v>
      </c>
      <c r="E245" s="246" t="s">
        <v>19</v>
      </c>
      <c r="F245" s="247" t="s">
        <v>333</v>
      </c>
      <c r="G245" s="245"/>
      <c r="H245" s="248">
        <v>18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194</v>
      </c>
      <c r="AU245" s="254" t="s">
        <v>84</v>
      </c>
      <c r="AV245" s="14" t="s">
        <v>84</v>
      </c>
      <c r="AW245" s="14" t="s">
        <v>36</v>
      </c>
      <c r="AX245" s="14" t="s">
        <v>82</v>
      </c>
      <c r="AY245" s="254" t="s">
        <v>183</v>
      </c>
    </row>
    <row r="246" s="2" customFormat="1" ht="16.5" customHeight="1">
      <c r="A246" s="40"/>
      <c r="B246" s="41"/>
      <c r="C246" s="215" t="s">
        <v>381</v>
      </c>
      <c r="D246" s="215" t="s">
        <v>185</v>
      </c>
      <c r="E246" s="216" t="s">
        <v>6105</v>
      </c>
      <c r="F246" s="217" t="s">
        <v>6106</v>
      </c>
      <c r="G246" s="218" t="s">
        <v>188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46</v>
      </c>
      <c r="O246" s="86"/>
      <c r="P246" s="224">
        <f>O246*H246</f>
        <v>0</v>
      </c>
      <c r="Q246" s="224">
        <v>2.4660700000000002</v>
      </c>
      <c r="R246" s="224">
        <f>Q246*H246</f>
        <v>2.4660700000000002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501</v>
      </c>
      <c r="AT246" s="226" t="s">
        <v>185</v>
      </c>
      <c r="AU246" s="226" t="s">
        <v>84</v>
      </c>
      <c r="AY246" s="19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501</v>
      </c>
      <c r="BM246" s="226" t="s">
        <v>6107</v>
      </c>
    </row>
    <row r="247" s="12" customFormat="1" ht="25.92" customHeight="1">
      <c r="A247" s="12"/>
      <c r="B247" s="199"/>
      <c r="C247" s="200"/>
      <c r="D247" s="201" t="s">
        <v>74</v>
      </c>
      <c r="E247" s="202" t="s">
        <v>1155</v>
      </c>
      <c r="F247" s="202" t="s">
        <v>1156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SUM(P248:P251)</f>
        <v>0</v>
      </c>
      <c r="Q247" s="207"/>
      <c r="R247" s="208">
        <f>SUM(R248:R251)</f>
        <v>0</v>
      </c>
      <c r="S247" s="207"/>
      <c r="T247" s="209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190</v>
      </c>
      <c r="AT247" s="211" t="s">
        <v>74</v>
      </c>
      <c r="AU247" s="211" t="s">
        <v>75</v>
      </c>
      <c r="AY247" s="210" t="s">
        <v>183</v>
      </c>
      <c r="BK247" s="212">
        <f>SUM(BK248:BK251)</f>
        <v>0</v>
      </c>
    </row>
    <row r="248" s="2" customFormat="1" ht="24.15" customHeight="1">
      <c r="A248" s="40"/>
      <c r="B248" s="41"/>
      <c r="C248" s="215" t="s">
        <v>478</v>
      </c>
      <c r="D248" s="215" t="s">
        <v>185</v>
      </c>
      <c r="E248" s="216" t="s">
        <v>4259</v>
      </c>
      <c r="F248" s="217" t="s">
        <v>4260</v>
      </c>
      <c r="G248" s="218" t="s">
        <v>1159</v>
      </c>
      <c r="H248" s="219">
        <v>10</v>
      </c>
      <c r="I248" s="220"/>
      <c r="J248" s="221">
        <f>ROUND(I248*H248,2)</f>
        <v>0</v>
      </c>
      <c r="K248" s="217" t="s">
        <v>189</v>
      </c>
      <c r="L248" s="46"/>
      <c r="M248" s="222" t="s">
        <v>19</v>
      </c>
      <c r="N248" s="223" t="s">
        <v>46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3087</v>
      </c>
      <c r="AT248" s="226" t="s">
        <v>185</v>
      </c>
      <c r="AU248" s="226" t="s">
        <v>82</v>
      </c>
      <c r="AY248" s="19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3087</v>
      </c>
      <c r="BM248" s="226" t="s">
        <v>6108</v>
      </c>
    </row>
    <row r="249" s="2" customFormat="1">
      <c r="A249" s="40"/>
      <c r="B249" s="41"/>
      <c r="C249" s="42"/>
      <c r="D249" s="228" t="s">
        <v>192</v>
      </c>
      <c r="E249" s="42"/>
      <c r="F249" s="229" t="s">
        <v>4262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192</v>
      </c>
      <c r="AU249" s="19" t="s">
        <v>82</v>
      </c>
    </row>
    <row r="250" s="2" customFormat="1" ht="21.75" customHeight="1">
      <c r="A250" s="40"/>
      <c r="B250" s="41"/>
      <c r="C250" s="215" t="s">
        <v>387</v>
      </c>
      <c r="D250" s="215" t="s">
        <v>185</v>
      </c>
      <c r="E250" s="216" t="s">
        <v>3093</v>
      </c>
      <c r="F250" s="217" t="s">
        <v>3094</v>
      </c>
      <c r="G250" s="218" t="s">
        <v>1159</v>
      </c>
      <c r="H250" s="219">
        <v>10</v>
      </c>
      <c r="I250" s="220"/>
      <c r="J250" s="221">
        <f>ROUND(I250*H250,2)</f>
        <v>0</v>
      </c>
      <c r="K250" s="217" t="s">
        <v>189</v>
      </c>
      <c r="L250" s="46"/>
      <c r="M250" s="222" t="s">
        <v>19</v>
      </c>
      <c r="N250" s="223" t="s">
        <v>46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3087</v>
      </c>
      <c r="AT250" s="226" t="s">
        <v>185</v>
      </c>
      <c r="AU250" s="226" t="s">
        <v>82</v>
      </c>
      <c r="AY250" s="19" t="s">
        <v>183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3087</v>
      </c>
      <c r="BM250" s="226" t="s">
        <v>6109</v>
      </c>
    </row>
    <row r="251" s="2" customFormat="1">
      <c r="A251" s="40"/>
      <c r="B251" s="41"/>
      <c r="C251" s="42"/>
      <c r="D251" s="228" t="s">
        <v>192</v>
      </c>
      <c r="E251" s="42"/>
      <c r="F251" s="229" t="s">
        <v>3096</v>
      </c>
      <c r="G251" s="42"/>
      <c r="H251" s="42"/>
      <c r="I251" s="230"/>
      <c r="J251" s="42"/>
      <c r="K251" s="42"/>
      <c r="L251" s="46"/>
      <c r="M251" s="283"/>
      <c r="N251" s="284"/>
      <c r="O251" s="285"/>
      <c r="P251" s="285"/>
      <c r="Q251" s="285"/>
      <c r="R251" s="285"/>
      <c r="S251" s="285"/>
      <c r="T251" s="286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192</v>
      </c>
      <c r="AU251" s="19" t="s">
        <v>82</v>
      </c>
    </row>
    <row r="252" s="2" customFormat="1" ht="6.96" customHeight="1">
      <c r="A252" s="40"/>
      <c r="B252" s="61"/>
      <c r="C252" s="62"/>
      <c r="D252" s="62"/>
      <c r="E252" s="62"/>
      <c r="F252" s="62"/>
      <c r="G252" s="62"/>
      <c r="H252" s="62"/>
      <c r="I252" s="62"/>
      <c r="J252" s="62"/>
      <c r="K252" s="62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7Cr6MQVMOX1E7MnFTKBGAtgb+nSRxgO+GoTOM0gxA1yG3+81lqHicamxa22T2BbAc0kN7KxJ9pXk0MHLBRoVow==" hashValue="eJXLD+JhHGb0a42eZ5cx4ft9L0yhwz8059PQANI/IJDOf9aD9r6lQTTMkX6nz7sU3sCI0vWucL9q1y2coKig1Q==" algorithmName="SHA-512" password="CC35"/>
  <autoFilter ref="C99:K2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1/132254102"/>
    <hyperlink ref="F108" r:id="rId2" display="https://podminky.urs.cz/item/CS_URS_2023_01/151101102"/>
    <hyperlink ref="F112" r:id="rId3" display="https://podminky.urs.cz/item/CS_URS_2023_01/151101112"/>
    <hyperlink ref="F114" r:id="rId4" display="https://podminky.urs.cz/item/CS_URS_2023_01/162251102"/>
    <hyperlink ref="F116" r:id="rId5" display="https://podminky.urs.cz/item/CS_URS_2023_01/162751117"/>
    <hyperlink ref="F121" r:id="rId6" display="https://podminky.urs.cz/item/CS_URS_2023_01/162751119"/>
    <hyperlink ref="F124" r:id="rId7" display="https://podminky.urs.cz/item/CS_URS_2023_01/167151101"/>
    <hyperlink ref="F126" r:id="rId8" display="https://podminky.urs.cz/item/CS_URS_2023_01/171201231"/>
    <hyperlink ref="F129" r:id="rId9" display="https://podminky.urs.cz/item/CS_URS_2023_01/171251201"/>
    <hyperlink ref="F131" r:id="rId10" display="https://podminky.urs.cz/item/CS_URS_2023_01/174111101"/>
    <hyperlink ref="F137" r:id="rId11" display="https://podminky.urs.cz/item/CS_URS_2023_01/451572111"/>
    <hyperlink ref="F142" r:id="rId12" display="https://podminky.urs.cz/item/CS_URS_2023_01/899721111"/>
    <hyperlink ref="F148" r:id="rId13" display="https://podminky.urs.cz/item/CS_URS_2023_01/977151115"/>
    <hyperlink ref="F154" r:id="rId14" display="https://podminky.urs.cz/item/CS_URS_2023_01/721273151"/>
    <hyperlink ref="F159" r:id="rId15" display="https://podminky.urs.cz/item/CS_URS_2023_01/722220236"/>
    <hyperlink ref="F163" r:id="rId16" display="https://podminky.urs.cz/item/CS_URS_2023_01/722290226"/>
    <hyperlink ref="F171" r:id="rId17" display="https://podminky.urs.cz/item/CS_URS_2023_01/723111203"/>
    <hyperlink ref="F183" r:id="rId18" display="https://podminky.urs.cz/item/CS_URS_2023_01/723150365"/>
    <hyperlink ref="F187" r:id="rId19" display="https://podminky.urs.cz/item/CS_URS_2023_01/723150367"/>
    <hyperlink ref="F191" r:id="rId20" display="https://podminky.urs.cz/item/CS_URS_2023_01/723170117"/>
    <hyperlink ref="F195" r:id="rId21" display="https://podminky.urs.cz/item/CS_URS_2023_01/723220222"/>
    <hyperlink ref="F200" r:id="rId22" display="https://podminky.urs.cz/item/CS_URS_2023_01/723231162"/>
    <hyperlink ref="F204" r:id="rId23" display="https://podminky.urs.cz/item/CS_URS_2023_01/723231164"/>
    <hyperlink ref="F208" r:id="rId24" display="https://podminky.urs.cz/item/CS_URS_2023_01/723231167"/>
    <hyperlink ref="F212" r:id="rId25" display="https://podminky.urs.cz/item/CS_URS_2023_01/723233158"/>
    <hyperlink ref="F218" r:id="rId26" display="https://podminky.urs.cz/item/CS_URS_2023_01/724231127"/>
    <hyperlink ref="F223" r:id="rId27" display="https://podminky.urs.cz/item/CS_URS_2023_01/727212114"/>
    <hyperlink ref="F228" r:id="rId28" display="https://podminky.urs.cz/item/CS_URS_2023_01/783601713"/>
    <hyperlink ref="F230" r:id="rId29" display="https://podminky.urs.cz/item/CS_URS_2023_01/783614551"/>
    <hyperlink ref="F232" r:id="rId30" display="https://podminky.urs.cz/item/CS_URS_2023_01/783617613"/>
    <hyperlink ref="F243" r:id="rId31" display="https://podminky.urs.cz/item/CS_URS_2023_01/460671111"/>
    <hyperlink ref="F249" r:id="rId32" display="https://podminky.urs.cz/item/CS_URS_2023_01/HZS1431"/>
    <hyperlink ref="F251" r:id="rId33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1174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6110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ROUND((SUM(BE94:BE155)),  2)</f>
        <v>0</v>
      </c>
      <c r="G35" s="40"/>
      <c r="H35" s="40"/>
      <c r="I35" s="160">
        <v>0.20999999999999999</v>
      </c>
      <c r="J35" s="159">
        <f>ROUND(((SUM(BE94:BE155))*I35),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ROUND((SUM(BF94:BF155)),  2)</f>
        <v>0</v>
      </c>
      <c r="G36" s="40"/>
      <c r="H36" s="40"/>
      <c r="I36" s="160">
        <v>0.14999999999999999</v>
      </c>
      <c r="J36" s="159">
        <f>ROUND(((SUM(BF94:BF155))*I36),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ROUND((SUM(BG94:BG155)),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ROUND((SUM(BH94:BH155)),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ROUND((SUM(BI94:BI155)),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1174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D.2.4 - Arealove rozvody NN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3. 11. 2023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6111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6112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6113</v>
      </c>
      <c r="E66" s="180"/>
      <c r="F66" s="180"/>
      <c r="G66" s="180"/>
      <c r="H66" s="180"/>
      <c r="I66" s="180"/>
      <c r="J66" s="181">
        <f>J112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6114</v>
      </c>
      <c r="E67" s="180"/>
      <c r="F67" s="180"/>
      <c r="G67" s="180"/>
      <c r="H67" s="180"/>
      <c r="I67" s="180"/>
      <c r="J67" s="181">
        <f>J126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6115</v>
      </c>
      <c r="E68" s="180"/>
      <c r="F68" s="180"/>
      <c r="G68" s="180"/>
      <c r="H68" s="180"/>
      <c r="I68" s="180"/>
      <c r="J68" s="181">
        <f>J137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688</v>
      </c>
      <c r="E69" s="180"/>
      <c r="F69" s="180"/>
      <c r="G69" s="180"/>
      <c r="H69" s="180"/>
      <c r="I69" s="180"/>
      <c r="J69" s="181">
        <f>J144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689</v>
      </c>
      <c r="E70" s="185"/>
      <c r="F70" s="185"/>
      <c r="G70" s="185"/>
      <c r="H70" s="185"/>
      <c r="I70" s="185"/>
      <c r="J70" s="186">
        <f>J145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691</v>
      </c>
      <c r="E71" s="185"/>
      <c r="F71" s="185"/>
      <c r="G71" s="185"/>
      <c r="H71" s="185"/>
      <c r="I71" s="185"/>
      <c r="J71" s="186">
        <f>J148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6116</v>
      </c>
      <c r="E72" s="185"/>
      <c r="F72" s="185"/>
      <c r="G72" s="185"/>
      <c r="H72" s="185"/>
      <c r="I72" s="185"/>
      <c r="J72" s="186">
        <f>J153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PROJEKTOVÁ DOKUMENTACE PRO VÝSTAVBU NOVÉ HALY V DÍLNÁCH SŠ KRALOVICE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1174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157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D.2.4 - Arealove rozvody NN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p.č.664, 5665/2, 5665/3, obec:Kralovice [559075]</v>
      </c>
      <c r="G88" s="42"/>
      <c r="H88" s="42"/>
      <c r="I88" s="34" t="s">
        <v>23</v>
      </c>
      <c r="J88" s="74" t="str">
        <f>IF(J14="","",J14)</f>
        <v>3. 11. 2023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25</v>
      </c>
      <c r="D90" s="42"/>
      <c r="E90" s="42"/>
      <c r="F90" s="29" t="str">
        <f>E17</f>
        <v>Střední škola,Kralovice,nám.Osvobození 32,Kralovic</v>
      </c>
      <c r="G90" s="42"/>
      <c r="H90" s="42"/>
      <c r="I90" s="34" t="s">
        <v>33</v>
      </c>
      <c r="J90" s="38" t="str">
        <f>E23</f>
        <v>TORION, projekční kancelář s.r.o.,Mánesova 1,Plzeň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37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169</v>
      </c>
      <c r="D93" s="191" t="s">
        <v>60</v>
      </c>
      <c r="E93" s="191" t="s">
        <v>56</v>
      </c>
      <c r="F93" s="191" t="s">
        <v>57</v>
      </c>
      <c r="G93" s="191" t="s">
        <v>170</v>
      </c>
      <c r="H93" s="191" t="s">
        <v>171</v>
      </c>
      <c r="I93" s="191" t="s">
        <v>172</v>
      </c>
      <c r="J93" s="191" t="s">
        <v>162</v>
      </c>
      <c r="K93" s="192" t="s">
        <v>173</v>
      </c>
      <c r="L93" s="193"/>
      <c r="M93" s="94" t="s">
        <v>19</v>
      </c>
      <c r="N93" s="95" t="s">
        <v>45</v>
      </c>
      <c r="O93" s="95" t="s">
        <v>174</v>
      </c>
      <c r="P93" s="95" t="s">
        <v>175</v>
      </c>
      <c r="Q93" s="95" t="s">
        <v>176</v>
      </c>
      <c r="R93" s="95" t="s">
        <v>177</v>
      </c>
      <c r="S93" s="95" t="s">
        <v>178</v>
      </c>
      <c r="T93" s="96" t="s">
        <v>179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180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P95+P108+P112+P126+P137+P144</f>
        <v>0</v>
      </c>
      <c r="Q94" s="98"/>
      <c r="R94" s="196">
        <f>R95+R108+R112+R126+R137+R144</f>
        <v>0</v>
      </c>
      <c r="S94" s="98"/>
      <c r="T94" s="197">
        <f>T95+T108+T112+T126+T137+T144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163</v>
      </c>
      <c r="BK94" s="198">
        <f>BK95+BK108+BK112+BK126+BK137+BK144</f>
        <v>0</v>
      </c>
    </row>
    <row r="95" s="12" customFormat="1" ht="25.92" customHeight="1">
      <c r="A95" s="12"/>
      <c r="B95" s="199"/>
      <c r="C95" s="200"/>
      <c r="D95" s="201" t="s">
        <v>74</v>
      </c>
      <c r="E95" s="202" t="s">
        <v>6117</v>
      </c>
      <c r="F95" s="202" t="s">
        <v>6117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SUM(P96:P107)</f>
        <v>0</v>
      </c>
      <c r="Q95" s="207"/>
      <c r="R95" s="208">
        <f>SUM(R96:R107)</f>
        <v>0</v>
      </c>
      <c r="S95" s="207"/>
      <c r="T95" s="209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74</v>
      </c>
      <c r="AU95" s="211" t="s">
        <v>75</v>
      </c>
      <c r="AY95" s="210" t="s">
        <v>183</v>
      </c>
      <c r="BK95" s="212">
        <f>SUM(BK96:BK107)</f>
        <v>0</v>
      </c>
    </row>
    <row r="96" s="2" customFormat="1" ht="16.5" customHeight="1">
      <c r="A96" s="40"/>
      <c r="B96" s="41"/>
      <c r="C96" s="270" t="s">
        <v>82</v>
      </c>
      <c r="D96" s="270" t="s">
        <v>348</v>
      </c>
      <c r="E96" s="271" t="s">
        <v>6118</v>
      </c>
      <c r="F96" s="272" t="s">
        <v>6119</v>
      </c>
      <c r="G96" s="273" t="s">
        <v>438</v>
      </c>
      <c r="H96" s="274">
        <v>100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46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226</v>
      </c>
      <c r="AT96" s="226" t="s">
        <v>348</v>
      </c>
      <c r="AU96" s="226" t="s">
        <v>82</v>
      </c>
      <c r="AY96" s="19" t="s">
        <v>183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190</v>
      </c>
      <c r="BM96" s="226" t="s">
        <v>84</v>
      </c>
    </row>
    <row r="97" s="2" customFormat="1" ht="16.5" customHeight="1">
      <c r="A97" s="40"/>
      <c r="B97" s="41"/>
      <c r="C97" s="270" t="s">
        <v>84</v>
      </c>
      <c r="D97" s="270" t="s">
        <v>348</v>
      </c>
      <c r="E97" s="271" t="s">
        <v>6120</v>
      </c>
      <c r="F97" s="272" t="s">
        <v>6121</v>
      </c>
      <c r="G97" s="273" t="s">
        <v>438</v>
      </c>
      <c r="H97" s="274">
        <v>120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46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226</v>
      </c>
      <c r="AT97" s="226" t="s">
        <v>348</v>
      </c>
      <c r="AU97" s="226" t="s">
        <v>82</v>
      </c>
      <c r="AY97" s="19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190</v>
      </c>
      <c r="BM97" s="226" t="s">
        <v>190</v>
      </c>
    </row>
    <row r="98" s="2" customFormat="1" ht="16.5" customHeight="1">
      <c r="A98" s="40"/>
      <c r="B98" s="41"/>
      <c r="C98" s="270" t="s">
        <v>114</v>
      </c>
      <c r="D98" s="270" t="s">
        <v>348</v>
      </c>
      <c r="E98" s="271" t="s">
        <v>6122</v>
      </c>
      <c r="F98" s="272" t="s">
        <v>6123</v>
      </c>
      <c r="G98" s="273" t="s">
        <v>4281</v>
      </c>
      <c r="H98" s="274">
        <v>3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46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226</v>
      </c>
      <c r="AT98" s="226" t="s">
        <v>348</v>
      </c>
      <c r="AU98" s="226" t="s">
        <v>82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190</v>
      </c>
      <c r="BM98" s="226" t="s">
        <v>214</v>
      </c>
    </row>
    <row r="99" s="2" customFormat="1" ht="16.5" customHeight="1">
      <c r="A99" s="40"/>
      <c r="B99" s="41"/>
      <c r="C99" s="270" t="s">
        <v>190</v>
      </c>
      <c r="D99" s="270" t="s">
        <v>348</v>
      </c>
      <c r="E99" s="271" t="s">
        <v>6124</v>
      </c>
      <c r="F99" s="272" t="s">
        <v>6125</v>
      </c>
      <c r="G99" s="273" t="s">
        <v>4281</v>
      </c>
      <c r="H99" s="274">
        <v>1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46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226</v>
      </c>
      <c r="AT99" s="226" t="s">
        <v>348</v>
      </c>
      <c r="AU99" s="226" t="s">
        <v>82</v>
      </c>
      <c r="AY99" s="19" t="s">
        <v>183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82</v>
      </c>
      <c r="BK99" s="227">
        <f>ROUND(I99*H99,2)</f>
        <v>0</v>
      </c>
      <c r="BL99" s="19" t="s">
        <v>190</v>
      </c>
      <c r="BM99" s="226" t="s">
        <v>226</v>
      </c>
    </row>
    <row r="100" s="2" customFormat="1" ht="16.5" customHeight="1">
      <c r="A100" s="40"/>
      <c r="B100" s="41"/>
      <c r="C100" s="270" t="s">
        <v>208</v>
      </c>
      <c r="D100" s="270" t="s">
        <v>348</v>
      </c>
      <c r="E100" s="271" t="s">
        <v>6126</v>
      </c>
      <c r="F100" s="272" t="s">
        <v>6127</v>
      </c>
      <c r="G100" s="273" t="s">
        <v>4281</v>
      </c>
      <c r="H100" s="274">
        <v>2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226</v>
      </c>
      <c r="AT100" s="226" t="s">
        <v>348</v>
      </c>
      <c r="AU100" s="226" t="s">
        <v>82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239</v>
      </c>
    </row>
    <row r="101" s="2" customFormat="1" ht="16.5" customHeight="1">
      <c r="A101" s="40"/>
      <c r="B101" s="41"/>
      <c r="C101" s="270" t="s">
        <v>214</v>
      </c>
      <c r="D101" s="270" t="s">
        <v>348</v>
      </c>
      <c r="E101" s="271" t="s">
        <v>6128</v>
      </c>
      <c r="F101" s="272" t="s">
        <v>6129</v>
      </c>
      <c r="G101" s="273" t="s">
        <v>4281</v>
      </c>
      <c r="H101" s="274">
        <v>2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46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226</v>
      </c>
      <c r="AT101" s="226" t="s">
        <v>348</v>
      </c>
      <c r="AU101" s="226" t="s">
        <v>82</v>
      </c>
      <c r="AY101" s="19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190</v>
      </c>
      <c r="BM101" s="226" t="s">
        <v>253</v>
      </c>
    </row>
    <row r="102" s="2" customFormat="1" ht="16.5" customHeight="1">
      <c r="A102" s="40"/>
      <c r="B102" s="41"/>
      <c r="C102" s="270" t="s">
        <v>219</v>
      </c>
      <c r="D102" s="270" t="s">
        <v>348</v>
      </c>
      <c r="E102" s="271" t="s">
        <v>6130</v>
      </c>
      <c r="F102" s="272" t="s">
        <v>6131</v>
      </c>
      <c r="G102" s="273" t="s">
        <v>4281</v>
      </c>
      <c r="H102" s="274">
        <v>6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226</v>
      </c>
      <c r="AT102" s="226" t="s">
        <v>348</v>
      </c>
      <c r="AU102" s="226" t="s">
        <v>82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264</v>
      </c>
    </row>
    <row r="103" s="2" customFormat="1" ht="16.5" customHeight="1">
      <c r="A103" s="40"/>
      <c r="B103" s="41"/>
      <c r="C103" s="270" t="s">
        <v>226</v>
      </c>
      <c r="D103" s="270" t="s">
        <v>348</v>
      </c>
      <c r="E103" s="271" t="s">
        <v>6132</v>
      </c>
      <c r="F103" s="272" t="s">
        <v>6133</v>
      </c>
      <c r="G103" s="273" t="s">
        <v>438</v>
      </c>
      <c r="H103" s="274">
        <v>60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46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226</v>
      </c>
      <c r="AT103" s="226" t="s">
        <v>348</v>
      </c>
      <c r="AU103" s="226" t="s">
        <v>82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190</v>
      </c>
      <c r="BM103" s="226" t="s">
        <v>277</v>
      </c>
    </row>
    <row r="104" s="2" customFormat="1" ht="16.5" customHeight="1">
      <c r="A104" s="40"/>
      <c r="B104" s="41"/>
      <c r="C104" s="270" t="s">
        <v>224</v>
      </c>
      <c r="D104" s="270" t="s">
        <v>348</v>
      </c>
      <c r="E104" s="271" t="s">
        <v>4997</v>
      </c>
      <c r="F104" s="272" t="s">
        <v>4998</v>
      </c>
      <c r="G104" s="273" t="s">
        <v>4281</v>
      </c>
      <c r="H104" s="274">
        <v>3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226</v>
      </c>
      <c r="AT104" s="226" t="s">
        <v>348</v>
      </c>
      <c r="AU104" s="226" t="s">
        <v>82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190</v>
      </c>
      <c r="BM104" s="226" t="s">
        <v>333</v>
      </c>
    </row>
    <row r="105" s="2" customFormat="1" ht="16.5" customHeight="1">
      <c r="A105" s="40"/>
      <c r="B105" s="41"/>
      <c r="C105" s="270" t="s">
        <v>239</v>
      </c>
      <c r="D105" s="270" t="s">
        <v>348</v>
      </c>
      <c r="E105" s="271" t="s">
        <v>5003</v>
      </c>
      <c r="F105" s="272" t="s">
        <v>5004</v>
      </c>
      <c r="G105" s="273" t="s">
        <v>4281</v>
      </c>
      <c r="H105" s="274">
        <v>1</v>
      </c>
      <c r="I105" s="275"/>
      <c r="J105" s="276">
        <f>ROUND(I105*H105,2)</f>
        <v>0</v>
      </c>
      <c r="K105" s="272" t="s">
        <v>19</v>
      </c>
      <c r="L105" s="277"/>
      <c r="M105" s="278" t="s">
        <v>19</v>
      </c>
      <c r="N105" s="279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226</v>
      </c>
      <c r="AT105" s="226" t="s">
        <v>348</v>
      </c>
      <c r="AU105" s="226" t="s">
        <v>82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338</v>
      </c>
    </row>
    <row r="106" s="2" customFormat="1" ht="16.5" customHeight="1">
      <c r="A106" s="40"/>
      <c r="B106" s="41"/>
      <c r="C106" s="270" t="s">
        <v>245</v>
      </c>
      <c r="D106" s="270" t="s">
        <v>348</v>
      </c>
      <c r="E106" s="271" t="s">
        <v>6134</v>
      </c>
      <c r="F106" s="272" t="s">
        <v>6135</v>
      </c>
      <c r="G106" s="273" t="s">
        <v>4281</v>
      </c>
      <c r="H106" s="274">
        <v>3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226</v>
      </c>
      <c r="AT106" s="226" t="s">
        <v>348</v>
      </c>
      <c r="AU106" s="226" t="s">
        <v>82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190</v>
      </c>
      <c r="BM106" s="226" t="s">
        <v>344</v>
      </c>
    </row>
    <row r="107" s="2" customFormat="1" ht="16.5" customHeight="1">
      <c r="A107" s="40"/>
      <c r="B107" s="41"/>
      <c r="C107" s="270" t="s">
        <v>253</v>
      </c>
      <c r="D107" s="270" t="s">
        <v>348</v>
      </c>
      <c r="E107" s="271" t="s">
        <v>6136</v>
      </c>
      <c r="F107" s="272" t="s">
        <v>6137</v>
      </c>
      <c r="G107" s="273" t="s">
        <v>438</v>
      </c>
      <c r="H107" s="274">
        <v>2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226</v>
      </c>
      <c r="AT107" s="226" t="s">
        <v>348</v>
      </c>
      <c r="AU107" s="226" t="s">
        <v>82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351</v>
      </c>
    </row>
    <row r="108" s="12" customFormat="1" ht="25.92" customHeight="1">
      <c r="A108" s="12"/>
      <c r="B108" s="199"/>
      <c r="C108" s="200"/>
      <c r="D108" s="201" t="s">
        <v>74</v>
      </c>
      <c r="E108" s="202" t="s">
        <v>6138</v>
      </c>
      <c r="F108" s="202" t="s">
        <v>6138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82</v>
      </c>
      <c r="AT108" s="211" t="s">
        <v>74</v>
      </c>
      <c r="AU108" s="211" t="s">
        <v>75</v>
      </c>
      <c r="AY108" s="210" t="s">
        <v>183</v>
      </c>
      <c r="BK108" s="212">
        <f>SUM(BK109:BK111)</f>
        <v>0</v>
      </c>
    </row>
    <row r="109" s="2" customFormat="1" ht="16.5" customHeight="1">
      <c r="A109" s="40"/>
      <c r="B109" s="41"/>
      <c r="C109" s="270" t="s">
        <v>259</v>
      </c>
      <c r="D109" s="270" t="s">
        <v>348</v>
      </c>
      <c r="E109" s="271" t="s">
        <v>6139</v>
      </c>
      <c r="F109" s="272" t="s">
        <v>6140</v>
      </c>
      <c r="G109" s="273" t="s">
        <v>375</v>
      </c>
      <c r="H109" s="274">
        <v>0.59999999999999998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46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226</v>
      </c>
      <c r="AT109" s="226" t="s">
        <v>348</v>
      </c>
      <c r="AU109" s="226" t="s">
        <v>82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190</v>
      </c>
      <c r="BM109" s="226" t="s">
        <v>355</v>
      </c>
    </row>
    <row r="110" s="2" customFormat="1" ht="16.5" customHeight="1">
      <c r="A110" s="40"/>
      <c r="B110" s="41"/>
      <c r="C110" s="270" t="s">
        <v>264</v>
      </c>
      <c r="D110" s="270" t="s">
        <v>348</v>
      </c>
      <c r="E110" s="271" t="s">
        <v>6141</v>
      </c>
      <c r="F110" s="272" t="s">
        <v>6142</v>
      </c>
      <c r="G110" s="273" t="s">
        <v>229</v>
      </c>
      <c r="H110" s="274">
        <v>5.5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226</v>
      </c>
      <c r="AT110" s="226" t="s">
        <v>348</v>
      </c>
      <c r="AU110" s="226" t="s">
        <v>82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361</v>
      </c>
    </row>
    <row r="111" s="2" customFormat="1" ht="16.5" customHeight="1">
      <c r="A111" s="40"/>
      <c r="B111" s="41"/>
      <c r="C111" s="270" t="s">
        <v>8</v>
      </c>
      <c r="D111" s="270" t="s">
        <v>348</v>
      </c>
      <c r="E111" s="271" t="s">
        <v>6143</v>
      </c>
      <c r="F111" s="272" t="s">
        <v>6144</v>
      </c>
      <c r="G111" s="273" t="s">
        <v>438</v>
      </c>
      <c r="H111" s="274">
        <v>55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226</v>
      </c>
      <c r="AT111" s="226" t="s">
        <v>348</v>
      </c>
      <c r="AU111" s="226" t="s">
        <v>82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365</v>
      </c>
    </row>
    <row r="112" s="12" customFormat="1" ht="25.92" customHeight="1">
      <c r="A112" s="12"/>
      <c r="B112" s="199"/>
      <c r="C112" s="200"/>
      <c r="D112" s="201" t="s">
        <v>74</v>
      </c>
      <c r="E112" s="202" t="s">
        <v>5068</v>
      </c>
      <c r="F112" s="202" t="s">
        <v>5068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SUM(P113:P125)</f>
        <v>0</v>
      </c>
      <c r="Q112" s="207"/>
      <c r="R112" s="208">
        <f>SUM(R113:R125)</f>
        <v>0</v>
      </c>
      <c r="S112" s="207"/>
      <c r="T112" s="209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82</v>
      </c>
      <c r="AT112" s="211" t="s">
        <v>74</v>
      </c>
      <c r="AU112" s="211" t="s">
        <v>75</v>
      </c>
      <c r="AY112" s="210" t="s">
        <v>183</v>
      </c>
      <c r="BK112" s="212">
        <f>SUM(BK113:BK125)</f>
        <v>0</v>
      </c>
    </row>
    <row r="113" s="2" customFormat="1" ht="16.5" customHeight="1">
      <c r="A113" s="40"/>
      <c r="B113" s="41"/>
      <c r="C113" s="215" t="s">
        <v>277</v>
      </c>
      <c r="D113" s="215" t="s">
        <v>185</v>
      </c>
      <c r="E113" s="216" t="s">
        <v>6145</v>
      </c>
      <c r="F113" s="217" t="s">
        <v>5099</v>
      </c>
      <c r="G113" s="218" t="s">
        <v>438</v>
      </c>
      <c r="H113" s="219">
        <v>100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82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370</v>
      </c>
    </row>
    <row r="114" s="2" customFormat="1" ht="16.5" customHeight="1">
      <c r="A114" s="40"/>
      <c r="B114" s="41"/>
      <c r="C114" s="215" t="s">
        <v>283</v>
      </c>
      <c r="D114" s="215" t="s">
        <v>185</v>
      </c>
      <c r="E114" s="216" t="s">
        <v>6146</v>
      </c>
      <c r="F114" s="217" t="s">
        <v>6147</v>
      </c>
      <c r="G114" s="218" t="s">
        <v>438</v>
      </c>
      <c r="H114" s="219">
        <v>120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82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376</v>
      </c>
    </row>
    <row r="115" s="2" customFormat="1" ht="16.5" customHeight="1">
      <c r="A115" s="40"/>
      <c r="B115" s="41"/>
      <c r="C115" s="215" t="s">
        <v>333</v>
      </c>
      <c r="D115" s="215" t="s">
        <v>185</v>
      </c>
      <c r="E115" s="216" t="s">
        <v>5111</v>
      </c>
      <c r="F115" s="217" t="s">
        <v>6148</v>
      </c>
      <c r="G115" s="218" t="s">
        <v>4281</v>
      </c>
      <c r="H115" s="219">
        <v>8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82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381</v>
      </c>
    </row>
    <row r="116" s="2" customFormat="1" ht="16.5" customHeight="1">
      <c r="A116" s="40"/>
      <c r="B116" s="41"/>
      <c r="C116" s="215" t="s">
        <v>384</v>
      </c>
      <c r="D116" s="215" t="s">
        <v>185</v>
      </c>
      <c r="E116" s="216" t="s">
        <v>6149</v>
      </c>
      <c r="F116" s="217" t="s">
        <v>6150</v>
      </c>
      <c r="G116" s="218" t="s">
        <v>4281</v>
      </c>
      <c r="H116" s="219">
        <v>3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82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387</v>
      </c>
    </row>
    <row r="117" s="2" customFormat="1" ht="16.5" customHeight="1">
      <c r="A117" s="40"/>
      <c r="B117" s="41"/>
      <c r="C117" s="215" t="s">
        <v>338</v>
      </c>
      <c r="D117" s="215" t="s">
        <v>185</v>
      </c>
      <c r="E117" s="216" t="s">
        <v>5105</v>
      </c>
      <c r="F117" s="217" t="s">
        <v>6151</v>
      </c>
      <c r="G117" s="218" t="s">
        <v>4281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190</v>
      </c>
      <c r="AT117" s="226" t="s">
        <v>185</v>
      </c>
      <c r="AU117" s="226" t="s">
        <v>82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190</v>
      </c>
      <c r="BM117" s="226" t="s">
        <v>391</v>
      </c>
    </row>
    <row r="118" s="2" customFormat="1" ht="16.5" customHeight="1">
      <c r="A118" s="40"/>
      <c r="B118" s="41"/>
      <c r="C118" s="215" t="s">
        <v>7</v>
      </c>
      <c r="D118" s="215" t="s">
        <v>185</v>
      </c>
      <c r="E118" s="216" t="s">
        <v>6152</v>
      </c>
      <c r="F118" s="217" t="s">
        <v>6153</v>
      </c>
      <c r="G118" s="218" t="s">
        <v>4281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82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439</v>
      </c>
    </row>
    <row r="119" s="2" customFormat="1" ht="24.15" customHeight="1">
      <c r="A119" s="40"/>
      <c r="B119" s="41"/>
      <c r="C119" s="215" t="s">
        <v>344</v>
      </c>
      <c r="D119" s="215" t="s">
        <v>185</v>
      </c>
      <c r="E119" s="216" t="s">
        <v>6154</v>
      </c>
      <c r="F119" s="217" t="s">
        <v>6155</v>
      </c>
      <c r="G119" s="218" t="s">
        <v>438</v>
      </c>
      <c r="H119" s="219">
        <v>60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82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446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6156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82</v>
      </c>
    </row>
    <row r="121" s="2" customFormat="1" ht="16.5" customHeight="1">
      <c r="A121" s="40"/>
      <c r="B121" s="41"/>
      <c r="C121" s="215" t="s">
        <v>401</v>
      </c>
      <c r="D121" s="215" t="s">
        <v>185</v>
      </c>
      <c r="E121" s="216" t="s">
        <v>5141</v>
      </c>
      <c r="F121" s="217" t="s">
        <v>6157</v>
      </c>
      <c r="G121" s="218" t="s">
        <v>4281</v>
      </c>
      <c r="H121" s="219">
        <v>3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82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452</v>
      </c>
    </row>
    <row r="122" s="2" customFormat="1" ht="16.5" customHeight="1">
      <c r="A122" s="40"/>
      <c r="B122" s="41"/>
      <c r="C122" s="215" t="s">
        <v>351</v>
      </c>
      <c r="D122" s="215" t="s">
        <v>185</v>
      </c>
      <c r="E122" s="216" t="s">
        <v>5141</v>
      </c>
      <c r="F122" s="217" t="s">
        <v>6157</v>
      </c>
      <c r="G122" s="218" t="s">
        <v>4281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82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459</v>
      </c>
    </row>
    <row r="123" s="2" customFormat="1" ht="16.5" customHeight="1">
      <c r="A123" s="40"/>
      <c r="B123" s="41"/>
      <c r="C123" s="215" t="s">
        <v>409</v>
      </c>
      <c r="D123" s="215" t="s">
        <v>185</v>
      </c>
      <c r="E123" s="216" t="s">
        <v>6158</v>
      </c>
      <c r="F123" s="217" t="s">
        <v>6159</v>
      </c>
      <c r="G123" s="218" t="s">
        <v>4281</v>
      </c>
      <c r="H123" s="219">
        <v>3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82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464</v>
      </c>
    </row>
    <row r="124" s="2" customFormat="1" ht="16.5" customHeight="1">
      <c r="A124" s="40"/>
      <c r="B124" s="41"/>
      <c r="C124" s="215" t="s">
        <v>355</v>
      </c>
      <c r="D124" s="215" t="s">
        <v>185</v>
      </c>
      <c r="E124" s="216" t="s">
        <v>6160</v>
      </c>
      <c r="F124" s="217" t="s">
        <v>6161</v>
      </c>
      <c r="G124" s="218" t="s">
        <v>4281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190</v>
      </c>
      <c r="AT124" s="226" t="s">
        <v>185</v>
      </c>
      <c r="AU124" s="226" t="s">
        <v>82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190</v>
      </c>
      <c r="BM124" s="226" t="s">
        <v>471</v>
      </c>
    </row>
    <row r="125" s="2" customFormat="1" ht="16.5" customHeight="1">
      <c r="A125" s="40"/>
      <c r="B125" s="41"/>
      <c r="C125" s="215" t="s">
        <v>419</v>
      </c>
      <c r="D125" s="215" t="s">
        <v>185</v>
      </c>
      <c r="E125" s="216" t="s">
        <v>6162</v>
      </c>
      <c r="F125" s="217" t="s">
        <v>6163</v>
      </c>
      <c r="G125" s="218" t="s">
        <v>438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82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476</v>
      </c>
    </row>
    <row r="126" s="12" customFormat="1" ht="25.92" customHeight="1">
      <c r="A126" s="12"/>
      <c r="B126" s="199"/>
      <c r="C126" s="200"/>
      <c r="D126" s="201" t="s">
        <v>74</v>
      </c>
      <c r="E126" s="202" t="s">
        <v>184</v>
      </c>
      <c r="F126" s="202" t="s">
        <v>184</v>
      </c>
      <c r="G126" s="200"/>
      <c r="H126" s="200"/>
      <c r="I126" s="203"/>
      <c r="J126" s="204">
        <f>BK126</f>
        <v>0</v>
      </c>
      <c r="K126" s="200"/>
      <c r="L126" s="205"/>
      <c r="M126" s="206"/>
      <c r="N126" s="207"/>
      <c r="O126" s="207"/>
      <c r="P126" s="208">
        <f>SUM(P127:P136)</f>
        <v>0</v>
      </c>
      <c r="Q126" s="207"/>
      <c r="R126" s="208">
        <f>SUM(R127:R136)</f>
        <v>0</v>
      </c>
      <c r="S126" s="207"/>
      <c r="T126" s="209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82</v>
      </c>
      <c r="AT126" s="211" t="s">
        <v>74</v>
      </c>
      <c r="AU126" s="211" t="s">
        <v>75</v>
      </c>
      <c r="AY126" s="210" t="s">
        <v>183</v>
      </c>
      <c r="BK126" s="212">
        <f>SUM(BK127:BK136)</f>
        <v>0</v>
      </c>
    </row>
    <row r="127" s="2" customFormat="1" ht="16.5" customHeight="1">
      <c r="A127" s="40"/>
      <c r="B127" s="41"/>
      <c r="C127" s="215" t="s">
        <v>361</v>
      </c>
      <c r="D127" s="215" t="s">
        <v>185</v>
      </c>
      <c r="E127" s="216" t="s">
        <v>6164</v>
      </c>
      <c r="F127" s="217" t="s">
        <v>6165</v>
      </c>
      <c r="G127" s="218" t="s">
        <v>438</v>
      </c>
      <c r="H127" s="219">
        <v>55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82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481</v>
      </c>
    </row>
    <row r="128" s="2" customFormat="1" ht="16.5" customHeight="1">
      <c r="A128" s="40"/>
      <c r="B128" s="41"/>
      <c r="C128" s="215" t="s">
        <v>430</v>
      </c>
      <c r="D128" s="215" t="s">
        <v>185</v>
      </c>
      <c r="E128" s="216" t="s">
        <v>6166</v>
      </c>
      <c r="F128" s="217" t="s">
        <v>6167</v>
      </c>
      <c r="G128" s="218" t="s">
        <v>229</v>
      </c>
      <c r="H128" s="219">
        <v>1.8999999999999999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82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486</v>
      </c>
    </row>
    <row r="129" s="2" customFormat="1" ht="16.5" customHeight="1">
      <c r="A129" s="40"/>
      <c r="B129" s="41"/>
      <c r="C129" s="215" t="s">
        <v>365</v>
      </c>
      <c r="D129" s="215" t="s">
        <v>185</v>
      </c>
      <c r="E129" s="216" t="s">
        <v>6168</v>
      </c>
      <c r="F129" s="217" t="s">
        <v>6169</v>
      </c>
      <c r="G129" s="218" t="s">
        <v>4281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82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492</v>
      </c>
    </row>
    <row r="130" s="2" customFormat="1" ht="16.5" customHeight="1">
      <c r="A130" s="40"/>
      <c r="B130" s="41"/>
      <c r="C130" s="215" t="s">
        <v>443</v>
      </c>
      <c r="D130" s="215" t="s">
        <v>185</v>
      </c>
      <c r="E130" s="216" t="s">
        <v>6170</v>
      </c>
      <c r="F130" s="217" t="s">
        <v>6171</v>
      </c>
      <c r="G130" s="218" t="s">
        <v>438</v>
      </c>
      <c r="H130" s="219">
        <v>55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82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496</v>
      </c>
    </row>
    <row r="131" s="2" customFormat="1" ht="16.5" customHeight="1">
      <c r="A131" s="40"/>
      <c r="B131" s="41"/>
      <c r="C131" s="215" t="s">
        <v>370</v>
      </c>
      <c r="D131" s="215" t="s">
        <v>185</v>
      </c>
      <c r="E131" s="216" t="s">
        <v>6172</v>
      </c>
      <c r="F131" s="217" t="s">
        <v>6173</v>
      </c>
      <c r="G131" s="218" t="s">
        <v>438</v>
      </c>
      <c r="H131" s="219">
        <v>55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82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501</v>
      </c>
    </row>
    <row r="132" s="2" customFormat="1" ht="16.5" customHeight="1">
      <c r="A132" s="40"/>
      <c r="B132" s="41"/>
      <c r="C132" s="215" t="s">
        <v>456</v>
      </c>
      <c r="D132" s="215" t="s">
        <v>185</v>
      </c>
      <c r="E132" s="216" t="s">
        <v>6174</v>
      </c>
      <c r="F132" s="217" t="s">
        <v>6175</v>
      </c>
      <c r="G132" s="218" t="s">
        <v>4281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82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505</v>
      </c>
    </row>
    <row r="133" s="2" customFormat="1" ht="16.5" customHeight="1">
      <c r="A133" s="40"/>
      <c r="B133" s="41"/>
      <c r="C133" s="215" t="s">
        <v>376</v>
      </c>
      <c r="D133" s="215" t="s">
        <v>185</v>
      </c>
      <c r="E133" s="216" t="s">
        <v>6176</v>
      </c>
      <c r="F133" s="217" t="s">
        <v>6177</v>
      </c>
      <c r="G133" s="218" t="s">
        <v>438</v>
      </c>
      <c r="H133" s="219">
        <v>55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82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511</v>
      </c>
    </row>
    <row r="134" s="2" customFormat="1" ht="16.5" customHeight="1">
      <c r="A134" s="40"/>
      <c r="B134" s="41"/>
      <c r="C134" s="215" t="s">
        <v>468</v>
      </c>
      <c r="D134" s="215" t="s">
        <v>185</v>
      </c>
      <c r="E134" s="216" t="s">
        <v>6178</v>
      </c>
      <c r="F134" s="217" t="s">
        <v>6179</v>
      </c>
      <c r="G134" s="218" t="s">
        <v>229</v>
      </c>
      <c r="H134" s="219">
        <v>5.5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82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516</v>
      </c>
    </row>
    <row r="135" s="2" customFormat="1" ht="16.5" customHeight="1">
      <c r="A135" s="40"/>
      <c r="B135" s="41"/>
      <c r="C135" s="215" t="s">
        <v>381</v>
      </c>
      <c r="D135" s="215" t="s">
        <v>185</v>
      </c>
      <c r="E135" s="216" t="s">
        <v>6180</v>
      </c>
      <c r="F135" s="217" t="s">
        <v>6181</v>
      </c>
      <c r="G135" s="218" t="s">
        <v>304</v>
      </c>
      <c r="H135" s="219">
        <v>29.899999999999999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82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522</v>
      </c>
    </row>
    <row r="136" s="2" customFormat="1" ht="16.5" customHeight="1">
      <c r="A136" s="40"/>
      <c r="B136" s="41"/>
      <c r="C136" s="215" t="s">
        <v>478</v>
      </c>
      <c r="D136" s="215" t="s">
        <v>185</v>
      </c>
      <c r="E136" s="216" t="s">
        <v>6182</v>
      </c>
      <c r="F136" s="217" t="s">
        <v>6183</v>
      </c>
      <c r="G136" s="218" t="s">
        <v>4281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82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528</v>
      </c>
    </row>
    <row r="137" s="12" customFormat="1" ht="25.92" customHeight="1">
      <c r="A137" s="12"/>
      <c r="B137" s="199"/>
      <c r="C137" s="200"/>
      <c r="D137" s="201" t="s">
        <v>74</v>
      </c>
      <c r="E137" s="202" t="s">
        <v>4471</v>
      </c>
      <c r="F137" s="202" t="s">
        <v>4471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SUM(P138:P143)</f>
        <v>0</v>
      </c>
      <c r="Q137" s="207"/>
      <c r="R137" s="208">
        <f>SUM(R138:R143)</f>
        <v>0</v>
      </c>
      <c r="S137" s="207"/>
      <c r="T137" s="209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82</v>
      </c>
      <c r="AT137" s="211" t="s">
        <v>74</v>
      </c>
      <c r="AU137" s="211" t="s">
        <v>75</v>
      </c>
      <c r="AY137" s="210" t="s">
        <v>183</v>
      </c>
      <c r="BK137" s="212">
        <f>SUM(BK138:BK143)</f>
        <v>0</v>
      </c>
    </row>
    <row r="138" s="2" customFormat="1" ht="16.5" customHeight="1">
      <c r="A138" s="40"/>
      <c r="B138" s="41"/>
      <c r="C138" s="215" t="s">
        <v>387</v>
      </c>
      <c r="D138" s="215" t="s">
        <v>185</v>
      </c>
      <c r="E138" s="216" t="s">
        <v>6184</v>
      </c>
      <c r="F138" s="217" t="s">
        <v>6185</v>
      </c>
      <c r="G138" s="218" t="s">
        <v>438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82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533</v>
      </c>
    </row>
    <row r="139" s="2" customFormat="1" ht="16.5" customHeight="1">
      <c r="A139" s="40"/>
      <c r="B139" s="41"/>
      <c r="C139" s="215" t="s">
        <v>489</v>
      </c>
      <c r="D139" s="215" t="s">
        <v>185</v>
      </c>
      <c r="E139" s="216" t="s">
        <v>6186</v>
      </c>
      <c r="F139" s="217" t="s">
        <v>6187</v>
      </c>
      <c r="G139" s="218" t="s">
        <v>4281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82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536</v>
      </c>
    </row>
    <row r="140" s="2" customFormat="1" ht="16.5" customHeight="1">
      <c r="A140" s="40"/>
      <c r="B140" s="41"/>
      <c r="C140" s="215" t="s">
        <v>391</v>
      </c>
      <c r="D140" s="215" t="s">
        <v>185</v>
      </c>
      <c r="E140" s="216" t="s">
        <v>6188</v>
      </c>
      <c r="F140" s="217" t="s">
        <v>6189</v>
      </c>
      <c r="G140" s="218" t="s">
        <v>4281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82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541</v>
      </c>
    </row>
    <row r="141" s="2" customFormat="1" ht="16.5" customHeight="1">
      <c r="A141" s="40"/>
      <c r="B141" s="41"/>
      <c r="C141" s="215" t="s">
        <v>498</v>
      </c>
      <c r="D141" s="215" t="s">
        <v>185</v>
      </c>
      <c r="E141" s="216" t="s">
        <v>6190</v>
      </c>
      <c r="F141" s="217" t="s">
        <v>6191</v>
      </c>
      <c r="G141" s="218" t="s">
        <v>4281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46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190</v>
      </c>
      <c r="AT141" s="226" t="s">
        <v>185</v>
      </c>
      <c r="AU141" s="226" t="s">
        <v>82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544</v>
      </c>
    </row>
    <row r="142" s="2" customFormat="1" ht="16.5" customHeight="1">
      <c r="A142" s="40"/>
      <c r="B142" s="41"/>
      <c r="C142" s="215" t="s">
        <v>439</v>
      </c>
      <c r="D142" s="215" t="s">
        <v>185</v>
      </c>
      <c r="E142" s="216" t="s">
        <v>6192</v>
      </c>
      <c r="F142" s="217" t="s">
        <v>6193</v>
      </c>
      <c r="G142" s="218" t="s">
        <v>4281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82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549</v>
      </c>
    </row>
    <row r="143" s="2" customFormat="1" ht="16.5" customHeight="1">
      <c r="A143" s="40"/>
      <c r="B143" s="41"/>
      <c r="C143" s="215" t="s">
        <v>508</v>
      </c>
      <c r="D143" s="215" t="s">
        <v>185</v>
      </c>
      <c r="E143" s="216" t="s">
        <v>6194</v>
      </c>
      <c r="F143" s="217" t="s">
        <v>6195</v>
      </c>
      <c r="G143" s="218" t="s">
        <v>304</v>
      </c>
      <c r="H143" s="219">
        <v>0.10000000000000001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82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552</v>
      </c>
    </row>
    <row r="144" s="12" customFormat="1" ht="25.92" customHeight="1">
      <c r="A144" s="12"/>
      <c r="B144" s="199"/>
      <c r="C144" s="200"/>
      <c r="D144" s="201" t="s">
        <v>74</v>
      </c>
      <c r="E144" s="202" t="s">
        <v>692</v>
      </c>
      <c r="F144" s="202" t="s">
        <v>693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P145+P148+P153</f>
        <v>0</v>
      </c>
      <c r="Q144" s="207"/>
      <c r="R144" s="208">
        <f>R145+R148+R153</f>
        <v>0</v>
      </c>
      <c r="S144" s="207"/>
      <c r="T144" s="209">
        <f>T145+T148+T153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208</v>
      </c>
      <c r="AT144" s="211" t="s">
        <v>74</v>
      </c>
      <c r="AU144" s="211" t="s">
        <v>75</v>
      </c>
      <c r="AY144" s="210" t="s">
        <v>183</v>
      </c>
      <c r="BK144" s="212">
        <f>BK145+BK148+BK153</f>
        <v>0</v>
      </c>
    </row>
    <row r="145" s="12" customFormat="1" ht="22.8" customHeight="1">
      <c r="A145" s="12"/>
      <c r="B145" s="199"/>
      <c r="C145" s="200"/>
      <c r="D145" s="201" t="s">
        <v>74</v>
      </c>
      <c r="E145" s="213" t="s">
        <v>694</v>
      </c>
      <c r="F145" s="213" t="s">
        <v>695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208</v>
      </c>
      <c r="AT145" s="211" t="s">
        <v>74</v>
      </c>
      <c r="AU145" s="211" t="s">
        <v>82</v>
      </c>
      <c r="AY145" s="210" t="s">
        <v>183</v>
      </c>
      <c r="BK145" s="212">
        <f>SUM(BK146:BK147)</f>
        <v>0</v>
      </c>
    </row>
    <row r="146" s="2" customFormat="1" ht="16.5" customHeight="1">
      <c r="A146" s="40"/>
      <c r="B146" s="41"/>
      <c r="C146" s="215" t="s">
        <v>446</v>
      </c>
      <c r="D146" s="215" t="s">
        <v>185</v>
      </c>
      <c r="E146" s="216" t="s">
        <v>5225</v>
      </c>
      <c r="F146" s="217" t="s">
        <v>5226</v>
      </c>
      <c r="G146" s="218" t="s">
        <v>188</v>
      </c>
      <c r="H146" s="219">
        <v>1</v>
      </c>
      <c r="I146" s="220"/>
      <c r="J146" s="221">
        <f>ROUND(I146*H146,2)</f>
        <v>0</v>
      </c>
      <c r="K146" s="217" t="s">
        <v>189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698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698</v>
      </c>
      <c r="BM146" s="226" t="s">
        <v>6196</v>
      </c>
    </row>
    <row r="147" s="2" customFormat="1">
      <c r="A147" s="40"/>
      <c r="B147" s="41"/>
      <c r="C147" s="42"/>
      <c r="D147" s="228" t="s">
        <v>192</v>
      </c>
      <c r="E147" s="42"/>
      <c r="F147" s="229" t="s">
        <v>5228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84</v>
      </c>
    </row>
    <row r="148" s="12" customFormat="1" ht="22.8" customHeight="1">
      <c r="A148" s="12"/>
      <c r="B148" s="199"/>
      <c r="C148" s="200"/>
      <c r="D148" s="201" t="s">
        <v>74</v>
      </c>
      <c r="E148" s="213" t="s">
        <v>718</v>
      </c>
      <c r="F148" s="213" t="s">
        <v>719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SUM(P149:P152)</f>
        <v>0</v>
      </c>
      <c r="Q148" s="207"/>
      <c r="R148" s="208">
        <f>SUM(R149:R152)</f>
        <v>0</v>
      </c>
      <c r="S148" s="207"/>
      <c r="T148" s="209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208</v>
      </c>
      <c r="AT148" s="211" t="s">
        <v>74</v>
      </c>
      <c r="AU148" s="211" t="s">
        <v>82</v>
      </c>
      <c r="AY148" s="210" t="s">
        <v>183</v>
      </c>
      <c r="BK148" s="212">
        <f>SUM(BK149:BK152)</f>
        <v>0</v>
      </c>
    </row>
    <row r="149" s="2" customFormat="1" ht="16.5" customHeight="1">
      <c r="A149" s="40"/>
      <c r="B149" s="41"/>
      <c r="C149" s="215" t="s">
        <v>519</v>
      </c>
      <c r="D149" s="215" t="s">
        <v>185</v>
      </c>
      <c r="E149" s="216" t="s">
        <v>5230</v>
      </c>
      <c r="F149" s="217" t="s">
        <v>5231</v>
      </c>
      <c r="G149" s="218" t="s">
        <v>188</v>
      </c>
      <c r="H149" s="219">
        <v>1</v>
      </c>
      <c r="I149" s="220"/>
      <c r="J149" s="221">
        <f>ROUND(I149*H149,2)</f>
        <v>0</v>
      </c>
      <c r="K149" s="217" t="s">
        <v>189</v>
      </c>
      <c r="L149" s="46"/>
      <c r="M149" s="222" t="s">
        <v>19</v>
      </c>
      <c r="N149" s="223" t="s">
        <v>46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698</v>
      </c>
      <c r="AT149" s="226" t="s">
        <v>185</v>
      </c>
      <c r="AU149" s="226" t="s">
        <v>84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698</v>
      </c>
      <c r="BM149" s="226" t="s">
        <v>6197</v>
      </c>
    </row>
    <row r="150" s="2" customFormat="1">
      <c r="A150" s="40"/>
      <c r="B150" s="41"/>
      <c r="C150" s="42"/>
      <c r="D150" s="228" t="s">
        <v>192</v>
      </c>
      <c r="E150" s="42"/>
      <c r="F150" s="229" t="s">
        <v>5233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84</v>
      </c>
    </row>
    <row r="151" s="2" customFormat="1" ht="16.5" customHeight="1">
      <c r="A151" s="40"/>
      <c r="B151" s="41"/>
      <c r="C151" s="215" t="s">
        <v>452</v>
      </c>
      <c r="D151" s="215" t="s">
        <v>185</v>
      </c>
      <c r="E151" s="216" t="s">
        <v>724</v>
      </c>
      <c r="F151" s="217" t="s">
        <v>725</v>
      </c>
      <c r="G151" s="218" t="s">
        <v>188</v>
      </c>
      <c r="H151" s="219">
        <v>1</v>
      </c>
      <c r="I151" s="220"/>
      <c r="J151" s="221">
        <f>ROUND(I151*H151,2)</f>
        <v>0</v>
      </c>
      <c r="K151" s="217" t="s">
        <v>189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698</v>
      </c>
      <c r="AT151" s="226" t="s">
        <v>185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698</v>
      </c>
      <c r="BM151" s="226" t="s">
        <v>6198</v>
      </c>
    </row>
    <row r="152" s="2" customFormat="1">
      <c r="A152" s="40"/>
      <c r="B152" s="41"/>
      <c r="C152" s="42"/>
      <c r="D152" s="228" t="s">
        <v>192</v>
      </c>
      <c r="E152" s="42"/>
      <c r="F152" s="229" t="s">
        <v>727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84</v>
      </c>
    </row>
    <row r="153" s="12" customFormat="1" ht="22.8" customHeight="1">
      <c r="A153" s="12"/>
      <c r="B153" s="199"/>
      <c r="C153" s="200"/>
      <c r="D153" s="201" t="s">
        <v>74</v>
      </c>
      <c r="E153" s="213" t="s">
        <v>6199</v>
      </c>
      <c r="F153" s="213" t="s">
        <v>6200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SUM(P154:P155)</f>
        <v>0</v>
      </c>
      <c r="Q153" s="207"/>
      <c r="R153" s="208">
        <f>SUM(R154:R155)</f>
        <v>0</v>
      </c>
      <c r="S153" s="207"/>
      <c r="T153" s="209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208</v>
      </c>
      <c r="AT153" s="211" t="s">
        <v>74</v>
      </c>
      <c r="AU153" s="211" t="s">
        <v>82</v>
      </c>
      <c r="AY153" s="210" t="s">
        <v>183</v>
      </c>
      <c r="BK153" s="212">
        <f>SUM(BK154:BK155)</f>
        <v>0</v>
      </c>
    </row>
    <row r="154" s="2" customFormat="1" ht="16.5" customHeight="1">
      <c r="A154" s="40"/>
      <c r="B154" s="41"/>
      <c r="C154" s="215" t="s">
        <v>530</v>
      </c>
      <c r="D154" s="215" t="s">
        <v>185</v>
      </c>
      <c r="E154" s="216" t="s">
        <v>6201</v>
      </c>
      <c r="F154" s="217" t="s">
        <v>6202</v>
      </c>
      <c r="G154" s="218" t="s">
        <v>188</v>
      </c>
      <c r="H154" s="219">
        <v>1</v>
      </c>
      <c r="I154" s="220"/>
      <c r="J154" s="221">
        <f>ROUND(I154*H154,2)</f>
        <v>0</v>
      </c>
      <c r="K154" s="217" t="s">
        <v>189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698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698</v>
      </c>
      <c r="BM154" s="226" t="s">
        <v>6203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6204</v>
      </c>
      <c r="G155" s="42"/>
      <c r="H155" s="42"/>
      <c r="I155" s="230"/>
      <c r="J155" s="42"/>
      <c r="K155" s="42"/>
      <c r="L155" s="46"/>
      <c r="M155" s="283"/>
      <c r="N155" s="284"/>
      <c r="O155" s="285"/>
      <c r="P155" s="285"/>
      <c r="Q155" s="285"/>
      <c r="R155" s="285"/>
      <c r="S155" s="285"/>
      <c r="T155" s="286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OpVOzjYkrkUEOSU7s4TRCnaDvmvgM3INtmrvotWKXZMyvp7mDhe9GYudO0ZmVyO7RWqQ1KM63MnY+KkELuHCow==" hashValue="0F4YfhpHgfJbAICY5s2xR6pFQjkQ/+2gxLOcERNHnyZkJZKqFGkU7zvyhHoFwTt5ZnylbRlo0Hyjtb45HqK1kA==" algorithmName="SHA-512" password="CC35"/>
  <autoFilter ref="C93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20" r:id="rId1" display="https://podminky.urs.cz/item/CS_URS_2023_01/210220022"/>
    <hyperlink ref="F147" r:id="rId2" display="https://podminky.urs.cz/item/CS_URS_2023_01/013002000"/>
    <hyperlink ref="F150" r:id="rId3" display="https://podminky.urs.cz/item/CS_URS_2023_01/041103000"/>
    <hyperlink ref="F152" r:id="rId4" display="https://podminky.urs.cz/item/CS_URS_2023_01/044002000"/>
    <hyperlink ref="F155" r:id="rId5" display="https://podminky.urs.cz/item/CS_URS_2023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6205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6206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6207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6208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6209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6210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6211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6212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6213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6214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6215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81</v>
      </c>
      <c r="F18" s="315" t="s">
        <v>6216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6217</v>
      </c>
      <c r="F19" s="315" t="s">
        <v>6218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6219</v>
      </c>
      <c r="F20" s="315" t="s">
        <v>6220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6221</v>
      </c>
      <c r="F21" s="315" t="s">
        <v>6222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3097</v>
      </c>
      <c r="F22" s="315" t="s">
        <v>3098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88</v>
      </c>
      <c r="F23" s="315" t="s">
        <v>6223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6224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6225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6226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6227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6228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6229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6230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6231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6232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169</v>
      </c>
      <c r="F36" s="315"/>
      <c r="G36" s="315" t="s">
        <v>6233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6234</v>
      </c>
      <c r="F37" s="315"/>
      <c r="G37" s="315" t="s">
        <v>6235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56</v>
      </c>
      <c r="F38" s="315"/>
      <c r="G38" s="315" t="s">
        <v>6236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57</v>
      </c>
      <c r="F39" s="315"/>
      <c r="G39" s="315" t="s">
        <v>6237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170</v>
      </c>
      <c r="F40" s="315"/>
      <c r="G40" s="315" t="s">
        <v>6238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171</v>
      </c>
      <c r="F41" s="315"/>
      <c r="G41" s="315" t="s">
        <v>6239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6240</v>
      </c>
      <c r="F42" s="315"/>
      <c r="G42" s="315" t="s">
        <v>6241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6242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6243</v>
      </c>
      <c r="F44" s="315"/>
      <c r="G44" s="315" t="s">
        <v>6244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173</v>
      </c>
      <c r="F45" s="315"/>
      <c r="G45" s="315" t="s">
        <v>6245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6246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6247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6248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6249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6250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6251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6252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6253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6254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6255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6256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6257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6258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6259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6260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6261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6262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6263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6264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6265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6266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6267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6268</v>
      </c>
      <c r="D76" s="333"/>
      <c r="E76" s="333"/>
      <c r="F76" s="333" t="s">
        <v>6269</v>
      </c>
      <c r="G76" s="334"/>
      <c r="H76" s="333" t="s">
        <v>57</v>
      </c>
      <c r="I76" s="333" t="s">
        <v>60</v>
      </c>
      <c r="J76" s="333" t="s">
        <v>6270</v>
      </c>
      <c r="K76" s="332"/>
    </row>
    <row r="77" s="1" customFormat="1" ht="17.25" customHeight="1">
      <c r="B77" s="330"/>
      <c r="C77" s="335" t="s">
        <v>6271</v>
      </c>
      <c r="D77" s="335"/>
      <c r="E77" s="335"/>
      <c r="F77" s="336" t="s">
        <v>6272</v>
      </c>
      <c r="G77" s="337"/>
      <c r="H77" s="335"/>
      <c r="I77" s="335"/>
      <c r="J77" s="335" t="s">
        <v>6273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56</v>
      </c>
      <c r="D79" s="340"/>
      <c r="E79" s="340"/>
      <c r="F79" s="341" t="s">
        <v>6274</v>
      </c>
      <c r="G79" s="342"/>
      <c r="H79" s="318" t="s">
        <v>6275</v>
      </c>
      <c r="I79" s="318" t="s">
        <v>6276</v>
      </c>
      <c r="J79" s="318">
        <v>20</v>
      </c>
      <c r="K79" s="332"/>
    </row>
    <row r="80" s="1" customFormat="1" ht="15" customHeight="1">
      <c r="B80" s="330"/>
      <c r="C80" s="318" t="s">
        <v>6277</v>
      </c>
      <c r="D80" s="318"/>
      <c r="E80" s="318"/>
      <c r="F80" s="341" t="s">
        <v>6274</v>
      </c>
      <c r="G80" s="342"/>
      <c r="H80" s="318" t="s">
        <v>6278</v>
      </c>
      <c r="I80" s="318" t="s">
        <v>6276</v>
      </c>
      <c r="J80" s="318">
        <v>120</v>
      </c>
      <c r="K80" s="332"/>
    </row>
    <row r="81" s="1" customFormat="1" ht="15" customHeight="1">
      <c r="B81" s="343"/>
      <c r="C81" s="318" t="s">
        <v>6279</v>
      </c>
      <c r="D81" s="318"/>
      <c r="E81" s="318"/>
      <c r="F81" s="341" t="s">
        <v>6280</v>
      </c>
      <c r="G81" s="342"/>
      <c r="H81" s="318" t="s">
        <v>6281</v>
      </c>
      <c r="I81" s="318" t="s">
        <v>6276</v>
      </c>
      <c r="J81" s="318">
        <v>50</v>
      </c>
      <c r="K81" s="332"/>
    </row>
    <row r="82" s="1" customFormat="1" ht="15" customHeight="1">
      <c r="B82" s="343"/>
      <c r="C82" s="318" t="s">
        <v>6282</v>
      </c>
      <c r="D82" s="318"/>
      <c r="E82" s="318"/>
      <c r="F82" s="341" t="s">
        <v>6274</v>
      </c>
      <c r="G82" s="342"/>
      <c r="H82" s="318" t="s">
        <v>6283</v>
      </c>
      <c r="I82" s="318" t="s">
        <v>6284</v>
      </c>
      <c r="J82" s="318"/>
      <c r="K82" s="332"/>
    </row>
    <row r="83" s="1" customFormat="1" ht="15" customHeight="1">
      <c r="B83" s="343"/>
      <c r="C83" s="344" t="s">
        <v>6285</v>
      </c>
      <c r="D83" s="344"/>
      <c r="E83" s="344"/>
      <c r="F83" s="345" t="s">
        <v>6280</v>
      </c>
      <c r="G83" s="344"/>
      <c r="H83" s="344" t="s">
        <v>6286</v>
      </c>
      <c r="I83" s="344" t="s">
        <v>6276</v>
      </c>
      <c r="J83" s="344">
        <v>15</v>
      </c>
      <c r="K83" s="332"/>
    </row>
    <row r="84" s="1" customFormat="1" ht="15" customHeight="1">
      <c r="B84" s="343"/>
      <c r="C84" s="344" t="s">
        <v>6287</v>
      </c>
      <c r="D84" s="344"/>
      <c r="E84" s="344"/>
      <c r="F84" s="345" t="s">
        <v>6280</v>
      </c>
      <c r="G84" s="344"/>
      <c r="H84" s="344" t="s">
        <v>6288</v>
      </c>
      <c r="I84" s="344" t="s">
        <v>6276</v>
      </c>
      <c r="J84" s="344">
        <v>15</v>
      </c>
      <c r="K84" s="332"/>
    </row>
    <row r="85" s="1" customFormat="1" ht="15" customHeight="1">
      <c r="B85" s="343"/>
      <c r="C85" s="344" t="s">
        <v>6289</v>
      </c>
      <c r="D85" s="344"/>
      <c r="E85" s="344"/>
      <c r="F85" s="345" t="s">
        <v>6280</v>
      </c>
      <c r="G85" s="344"/>
      <c r="H85" s="344" t="s">
        <v>6290</v>
      </c>
      <c r="I85" s="344" t="s">
        <v>6276</v>
      </c>
      <c r="J85" s="344">
        <v>20</v>
      </c>
      <c r="K85" s="332"/>
    </row>
    <row r="86" s="1" customFormat="1" ht="15" customHeight="1">
      <c r="B86" s="343"/>
      <c r="C86" s="344" t="s">
        <v>6291</v>
      </c>
      <c r="D86" s="344"/>
      <c r="E86" s="344"/>
      <c r="F86" s="345" t="s">
        <v>6280</v>
      </c>
      <c r="G86" s="344"/>
      <c r="H86" s="344" t="s">
        <v>6292</v>
      </c>
      <c r="I86" s="344" t="s">
        <v>6276</v>
      </c>
      <c r="J86" s="344">
        <v>20</v>
      </c>
      <c r="K86" s="332"/>
    </row>
    <row r="87" s="1" customFormat="1" ht="15" customHeight="1">
      <c r="B87" s="343"/>
      <c r="C87" s="318" t="s">
        <v>6293</v>
      </c>
      <c r="D87" s="318"/>
      <c r="E87" s="318"/>
      <c r="F87" s="341" t="s">
        <v>6280</v>
      </c>
      <c r="G87" s="342"/>
      <c r="H87" s="318" t="s">
        <v>6294</v>
      </c>
      <c r="I87" s="318" t="s">
        <v>6276</v>
      </c>
      <c r="J87" s="318">
        <v>50</v>
      </c>
      <c r="K87" s="332"/>
    </row>
    <row r="88" s="1" customFormat="1" ht="15" customHeight="1">
      <c r="B88" s="343"/>
      <c r="C88" s="318" t="s">
        <v>6295</v>
      </c>
      <c r="D88" s="318"/>
      <c r="E88" s="318"/>
      <c r="F88" s="341" t="s">
        <v>6280</v>
      </c>
      <c r="G88" s="342"/>
      <c r="H88" s="318" t="s">
        <v>6296</v>
      </c>
      <c r="I88" s="318" t="s">
        <v>6276</v>
      </c>
      <c r="J88" s="318">
        <v>20</v>
      </c>
      <c r="K88" s="332"/>
    </row>
    <row r="89" s="1" customFormat="1" ht="15" customHeight="1">
      <c r="B89" s="343"/>
      <c r="C89" s="318" t="s">
        <v>6297</v>
      </c>
      <c r="D89" s="318"/>
      <c r="E89" s="318"/>
      <c r="F89" s="341" t="s">
        <v>6280</v>
      </c>
      <c r="G89" s="342"/>
      <c r="H89" s="318" t="s">
        <v>6298</v>
      </c>
      <c r="I89" s="318" t="s">
        <v>6276</v>
      </c>
      <c r="J89" s="318">
        <v>20</v>
      </c>
      <c r="K89" s="332"/>
    </row>
    <row r="90" s="1" customFormat="1" ht="15" customHeight="1">
      <c r="B90" s="343"/>
      <c r="C90" s="318" t="s">
        <v>6299</v>
      </c>
      <c r="D90" s="318"/>
      <c r="E90" s="318"/>
      <c r="F90" s="341" t="s">
        <v>6280</v>
      </c>
      <c r="G90" s="342"/>
      <c r="H90" s="318" t="s">
        <v>6300</v>
      </c>
      <c r="I90" s="318" t="s">
        <v>6276</v>
      </c>
      <c r="J90" s="318">
        <v>50</v>
      </c>
      <c r="K90" s="332"/>
    </row>
    <row r="91" s="1" customFormat="1" ht="15" customHeight="1">
      <c r="B91" s="343"/>
      <c r="C91" s="318" t="s">
        <v>6301</v>
      </c>
      <c r="D91" s="318"/>
      <c r="E91" s="318"/>
      <c r="F91" s="341" t="s">
        <v>6280</v>
      </c>
      <c r="G91" s="342"/>
      <c r="H91" s="318" t="s">
        <v>6301</v>
      </c>
      <c r="I91" s="318" t="s">
        <v>6276</v>
      </c>
      <c r="J91" s="318">
        <v>50</v>
      </c>
      <c r="K91" s="332"/>
    </row>
    <row r="92" s="1" customFormat="1" ht="15" customHeight="1">
      <c r="B92" s="343"/>
      <c r="C92" s="318" t="s">
        <v>6302</v>
      </c>
      <c r="D92" s="318"/>
      <c r="E92" s="318"/>
      <c r="F92" s="341" t="s">
        <v>6280</v>
      </c>
      <c r="G92" s="342"/>
      <c r="H92" s="318" t="s">
        <v>6303</v>
      </c>
      <c r="I92" s="318" t="s">
        <v>6276</v>
      </c>
      <c r="J92" s="318">
        <v>255</v>
      </c>
      <c r="K92" s="332"/>
    </row>
    <row r="93" s="1" customFormat="1" ht="15" customHeight="1">
      <c r="B93" s="343"/>
      <c r="C93" s="318" t="s">
        <v>6304</v>
      </c>
      <c r="D93" s="318"/>
      <c r="E93" s="318"/>
      <c r="F93" s="341" t="s">
        <v>6274</v>
      </c>
      <c r="G93" s="342"/>
      <c r="H93" s="318" t="s">
        <v>6305</v>
      </c>
      <c r="I93" s="318" t="s">
        <v>6306</v>
      </c>
      <c r="J93" s="318"/>
      <c r="K93" s="332"/>
    </row>
    <row r="94" s="1" customFormat="1" ht="15" customHeight="1">
      <c r="B94" s="343"/>
      <c r="C94" s="318" t="s">
        <v>6307</v>
      </c>
      <c r="D94" s="318"/>
      <c r="E94" s="318"/>
      <c r="F94" s="341" t="s">
        <v>6274</v>
      </c>
      <c r="G94" s="342"/>
      <c r="H94" s="318" t="s">
        <v>6308</v>
      </c>
      <c r="I94" s="318" t="s">
        <v>6309</v>
      </c>
      <c r="J94" s="318"/>
      <c r="K94" s="332"/>
    </row>
    <row r="95" s="1" customFormat="1" ht="15" customHeight="1">
      <c r="B95" s="343"/>
      <c r="C95" s="318" t="s">
        <v>6310</v>
      </c>
      <c r="D95" s="318"/>
      <c r="E95" s="318"/>
      <c r="F95" s="341" t="s">
        <v>6274</v>
      </c>
      <c r="G95" s="342"/>
      <c r="H95" s="318" t="s">
        <v>6310</v>
      </c>
      <c r="I95" s="318" t="s">
        <v>6309</v>
      </c>
      <c r="J95" s="318"/>
      <c r="K95" s="332"/>
    </row>
    <row r="96" s="1" customFormat="1" ht="15" customHeight="1">
      <c r="B96" s="343"/>
      <c r="C96" s="318" t="s">
        <v>41</v>
      </c>
      <c r="D96" s="318"/>
      <c r="E96" s="318"/>
      <c r="F96" s="341" t="s">
        <v>6274</v>
      </c>
      <c r="G96" s="342"/>
      <c r="H96" s="318" t="s">
        <v>6311</v>
      </c>
      <c r="I96" s="318" t="s">
        <v>6309</v>
      </c>
      <c r="J96" s="318"/>
      <c r="K96" s="332"/>
    </row>
    <row r="97" s="1" customFormat="1" ht="15" customHeight="1">
      <c r="B97" s="343"/>
      <c r="C97" s="318" t="s">
        <v>51</v>
      </c>
      <c r="D97" s="318"/>
      <c r="E97" s="318"/>
      <c r="F97" s="341" t="s">
        <v>6274</v>
      </c>
      <c r="G97" s="342"/>
      <c r="H97" s="318" t="s">
        <v>6312</v>
      </c>
      <c r="I97" s="318" t="s">
        <v>6309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6313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6268</v>
      </c>
      <c r="D103" s="333"/>
      <c r="E103" s="333"/>
      <c r="F103" s="333" t="s">
        <v>6269</v>
      </c>
      <c r="G103" s="334"/>
      <c r="H103" s="333" t="s">
        <v>57</v>
      </c>
      <c r="I103" s="333" t="s">
        <v>60</v>
      </c>
      <c r="J103" s="333" t="s">
        <v>6270</v>
      </c>
      <c r="K103" s="332"/>
    </row>
    <row r="104" s="1" customFormat="1" ht="17.25" customHeight="1">
      <c r="B104" s="330"/>
      <c r="C104" s="335" t="s">
        <v>6271</v>
      </c>
      <c r="D104" s="335"/>
      <c r="E104" s="335"/>
      <c r="F104" s="336" t="s">
        <v>6272</v>
      </c>
      <c r="G104" s="337"/>
      <c r="H104" s="335"/>
      <c r="I104" s="335"/>
      <c r="J104" s="335" t="s">
        <v>6273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56</v>
      </c>
      <c r="D106" s="340"/>
      <c r="E106" s="340"/>
      <c r="F106" s="341" t="s">
        <v>6274</v>
      </c>
      <c r="G106" s="318"/>
      <c r="H106" s="318" t="s">
        <v>6314</v>
      </c>
      <c r="I106" s="318" t="s">
        <v>6276</v>
      </c>
      <c r="J106" s="318">
        <v>20</v>
      </c>
      <c r="K106" s="332"/>
    </row>
    <row r="107" s="1" customFormat="1" ht="15" customHeight="1">
      <c r="B107" s="330"/>
      <c r="C107" s="318" t="s">
        <v>6277</v>
      </c>
      <c r="D107" s="318"/>
      <c r="E107" s="318"/>
      <c r="F107" s="341" t="s">
        <v>6274</v>
      </c>
      <c r="G107" s="318"/>
      <c r="H107" s="318" t="s">
        <v>6314</v>
      </c>
      <c r="I107" s="318" t="s">
        <v>6276</v>
      </c>
      <c r="J107" s="318">
        <v>120</v>
      </c>
      <c r="K107" s="332"/>
    </row>
    <row r="108" s="1" customFormat="1" ht="15" customHeight="1">
      <c r="B108" s="343"/>
      <c r="C108" s="318" t="s">
        <v>6279</v>
      </c>
      <c r="D108" s="318"/>
      <c r="E108" s="318"/>
      <c r="F108" s="341" t="s">
        <v>6280</v>
      </c>
      <c r="G108" s="318"/>
      <c r="H108" s="318" t="s">
        <v>6314</v>
      </c>
      <c r="I108" s="318" t="s">
        <v>6276</v>
      </c>
      <c r="J108" s="318">
        <v>50</v>
      </c>
      <c r="K108" s="332"/>
    </row>
    <row r="109" s="1" customFormat="1" ht="15" customHeight="1">
      <c r="B109" s="343"/>
      <c r="C109" s="318" t="s">
        <v>6282</v>
      </c>
      <c r="D109" s="318"/>
      <c r="E109" s="318"/>
      <c r="F109" s="341" t="s">
        <v>6274</v>
      </c>
      <c r="G109" s="318"/>
      <c r="H109" s="318" t="s">
        <v>6314</v>
      </c>
      <c r="I109" s="318" t="s">
        <v>6284</v>
      </c>
      <c r="J109" s="318"/>
      <c r="K109" s="332"/>
    </row>
    <row r="110" s="1" customFormat="1" ht="15" customHeight="1">
      <c r="B110" s="343"/>
      <c r="C110" s="318" t="s">
        <v>6293</v>
      </c>
      <c r="D110" s="318"/>
      <c r="E110" s="318"/>
      <c r="F110" s="341" t="s">
        <v>6280</v>
      </c>
      <c r="G110" s="318"/>
      <c r="H110" s="318" t="s">
        <v>6314</v>
      </c>
      <c r="I110" s="318" t="s">
        <v>6276</v>
      </c>
      <c r="J110" s="318">
        <v>50</v>
      </c>
      <c r="K110" s="332"/>
    </row>
    <row r="111" s="1" customFormat="1" ht="15" customHeight="1">
      <c r="B111" s="343"/>
      <c r="C111" s="318" t="s">
        <v>6301</v>
      </c>
      <c r="D111" s="318"/>
      <c r="E111" s="318"/>
      <c r="F111" s="341" t="s">
        <v>6280</v>
      </c>
      <c r="G111" s="318"/>
      <c r="H111" s="318" t="s">
        <v>6314</v>
      </c>
      <c r="I111" s="318" t="s">
        <v>6276</v>
      </c>
      <c r="J111" s="318">
        <v>50</v>
      </c>
      <c r="K111" s="332"/>
    </row>
    <row r="112" s="1" customFormat="1" ht="15" customHeight="1">
      <c r="B112" s="343"/>
      <c r="C112" s="318" t="s">
        <v>6299</v>
      </c>
      <c r="D112" s="318"/>
      <c r="E112" s="318"/>
      <c r="F112" s="341" t="s">
        <v>6280</v>
      </c>
      <c r="G112" s="318"/>
      <c r="H112" s="318" t="s">
        <v>6314</v>
      </c>
      <c r="I112" s="318" t="s">
        <v>6276</v>
      </c>
      <c r="J112" s="318">
        <v>50</v>
      </c>
      <c r="K112" s="332"/>
    </row>
    <row r="113" s="1" customFormat="1" ht="15" customHeight="1">
      <c r="B113" s="343"/>
      <c r="C113" s="318" t="s">
        <v>56</v>
      </c>
      <c r="D113" s="318"/>
      <c r="E113" s="318"/>
      <c r="F113" s="341" t="s">
        <v>6274</v>
      </c>
      <c r="G113" s="318"/>
      <c r="H113" s="318" t="s">
        <v>6315</v>
      </c>
      <c r="I113" s="318" t="s">
        <v>6276</v>
      </c>
      <c r="J113" s="318">
        <v>20</v>
      </c>
      <c r="K113" s="332"/>
    </row>
    <row r="114" s="1" customFormat="1" ht="15" customHeight="1">
      <c r="B114" s="343"/>
      <c r="C114" s="318" t="s">
        <v>6316</v>
      </c>
      <c r="D114" s="318"/>
      <c r="E114" s="318"/>
      <c r="F114" s="341" t="s">
        <v>6274</v>
      </c>
      <c r="G114" s="318"/>
      <c r="H114" s="318" t="s">
        <v>6317</v>
      </c>
      <c r="I114" s="318" t="s">
        <v>6276</v>
      </c>
      <c r="J114" s="318">
        <v>120</v>
      </c>
      <c r="K114" s="332"/>
    </row>
    <row r="115" s="1" customFormat="1" ht="15" customHeight="1">
      <c r="B115" s="343"/>
      <c r="C115" s="318" t="s">
        <v>41</v>
      </c>
      <c r="D115" s="318"/>
      <c r="E115" s="318"/>
      <c r="F115" s="341" t="s">
        <v>6274</v>
      </c>
      <c r="G115" s="318"/>
      <c r="H115" s="318" t="s">
        <v>6318</v>
      </c>
      <c r="I115" s="318" t="s">
        <v>6309</v>
      </c>
      <c r="J115" s="318"/>
      <c r="K115" s="332"/>
    </row>
    <row r="116" s="1" customFormat="1" ht="15" customHeight="1">
      <c r="B116" s="343"/>
      <c r="C116" s="318" t="s">
        <v>51</v>
      </c>
      <c r="D116" s="318"/>
      <c r="E116" s="318"/>
      <c r="F116" s="341" t="s">
        <v>6274</v>
      </c>
      <c r="G116" s="318"/>
      <c r="H116" s="318" t="s">
        <v>6319</v>
      </c>
      <c r="I116" s="318" t="s">
        <v>6309</v>
      </c>
      <c r="J116" s="318"/>
      <c r="K116" s="332"/>
    </row>
    <row r="117" s="1" customFormat="1" ht="15" customHeight="1">
      <c r="B117" s="343"/>
      <c r="C117" s="318" t="s">
        <v>60</v>
      </c>
      <c r="D117" s="318"/>
      <c r="E117" s="318"/>
      <c r="F117" s="341" t="s">
        <v>6274</v>
      </c>
      <c r="G117" s="318"/>
      <c r="H117" s="318" t="s">
        <v>6320</v>
      </c>
      <c r="I117" s="318" t="s">
        <v>6321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6322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6268</v>
      </c>
      <c r="D123" s="333"/>
      <c r="E123" s="333"/>
      <c r="F123" s="333" t="s">
        <v>6269</v>
      </c>
      <c r="G123" s="334"/>
      <c r="H123" s="333" t="s">
        <v>57</v>
      </c>
      <c r="I123" s="333" t="s">
        <v>60</v>
      </c>
      <c r="J123" s="333" t="s">
        <v>6270</v>
      </c>
      <c r="K123" s="362"/>
    </row>
    <row r="124" s="1" customFormat="1" ht="17.25" customHeight="1">
      <c r="B124" s="361"/>
      <c r="C124" s="335" t="s">
        <v>6271</v>
      </c>
      <c r="D124" s="335"/>
      <c r="E124" s="335"/>
      <c r="F124" s="336" t="s">
        <v>6272</v>
      </c>
      <c r="G124" s="337"/>
      <c r="H124" s="335"/>
      <c r="I124" s="335"/>
      <c r="J124" s="335" t="s">
        <v>6273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6277</v>
      </c>
      <c r="D126" s="340"/>
      <c r="E126" s="340"/>
      <c r="F126" s="341" t="s">
        <v>6274</v>
      </c>
      <c r="G126" s="318"/>
      <c r="H126" s="318" t="s">
        <v>6314</v>
      </c>
      <c r="I126" s="318" t="s">
        <v>6276</v>
      </c>
      <c r="J126" s="318">
        <v>120</v>
      </c>
      <c r="K126" s="366"/>
    </row>
    <row r="127" s="1" customFormat="1" ht="15" customHeight="1">
      <c r="B127" s="363"/>
      <c r="C127" s="318" t="s">
        <v>6323</v>
      </c>
      <c r="D127" s="318"/>
      <c r="E127" s="318"/>
      <c r="F127" s="341" t="s">
        <v>6274</v>
      </c>
      <c r="G127" s="318"/>
      <c r="H127" s="318" t="s">
        <v>6324</v>
      </c>
      <c r="I127" s="318" t="s">
        <v>6276</v>
      </c>
      <c r="J127" s="318" t="s">
        <v>6325</v>
      </c>
      <c r="K127" s="366"/>
    </row>
    <row r="128" s="1" customFormat="1" ht="15" customHeight="1">
      <c r="B128" s="363"/>
      <c r="C128" s="318" t="s">
        <v>88</v>
      </c>
      <c r="D128" s="318"/>
      <c r="E128" s="318"/>
      <c r="F128" s="341" t="s">
        <v>6274</v>
      </c>
      <c r="G128" s="318"/>
      <c r="H128" s="318" t="s">
        <v>6326</v>
      </c>
      <c r="I128" s="318" t="s">
        <v>6276</v>
      </c>
      <c r="J128" s="318" t="s">
        <v>6325</v>
      </c>
      <c r="K128" s="366"/>
    </row>
    <row r="129" s="1" customFormat="1" ht="15" customHeight="1">
      <c r="B129" s="363"/>
      <c r="C129" s="318" t="s">
        <v>6285</v>
      </c>
      <c r="D129" s="318"/>
      <c r="E129" s="318"/>
      <c r="F129" s="341" t="s">
        <v>6280</v>
      </c>
      <c r="G129" s="318"/>
      <c r="H129" s="318" t="s">
        <v>6286</v>
      </c>
      <c r="I129" s="318" t="s">
        <v>6276</v>
      </c>
      <c r="J129" s="318">
        <v>15</v>
      </c>
      <c r="K129" s="366"/>
    </row>
    <row r="130" s="1" customFormat="1" ht="15" customHeight="1">
      <c r="B130" s="363"/>
      <c r="C130" s="344" t="s">
        <v>6287</v>
      </c>
      <c r="D130" s="344"/>
      <c r="E130" s="344"/>
      <c r="F130" s="345" t="s">
        <v>6280</v>
      </c>
      <c r="G130" s="344"/>
      <c r="H130" s="344" t="s">
        <v>6288</v>
      </c>
      <c r="I130" s="344" t="s">
        <v>6276</v>
      </c>
      <c r="J130" s="344">
        <v>15</v>
      </c>
      <c r="K130" s="366"/>
    </row>
    <row r="131" s="1" customFormat="1" ht="15" customHeight="1">
      <c r="B131" s="363"/>
      <c r="C131" s="344" t="s">
        <v>6289</v>
      </c>
      <c r="D131" s="344"/>
      <c r="E131" s="344"/>
      <c r="F131" s="345" t="s">
        <v>6280</v>
      </c>
      <c r="G131" s="344"/>
      <c r="H131" s="344" t="s">
        <v>6290</v>
      </c>
      <c r="I131" s="344" t="s">
        <v>6276</v>
      </c>
      <c r="J131" s="344">
        <v>20</v>
      </c>
      <c r="K131" s="366"/>
    </row>
    <row r="132" s="1" customFormat="1" ht="15" customHeight="1">
      <c r="B132" s="363"/>
      <c r="C132" s="344" t="s">
        <v>6291</v>
      </c>
      <c r="D132" s="344"/>
      <c r="E132" s="344"/>
      <c r="F132" s="345" t="s">
        <v>6280</v>
      </c>
      <c r="G132" s="344"/>
      <c r="H132" s="344" t="s">
        <v>6292</v>
      </c>
      <c r="I132" s="344" t="s">
        <v>6276</v>
      </c>
      <c r="J132" s="344">
        <v>20</v>
      </c>
      <c r="K132" s="366"/>
    </row>
    <row r="133" s="1" customFormat="1" ht="15" customHeight="1">
      <c r="B133" s="363"/>
      <c r="C133" s="318" t="s">
        <v>6279</v>
      </c>
      <c r="D133" s="318"/>
      <c r="E133" s="318"/>
      <c r="F133" s="341" t="s">
        <v>6280</v>
      </c>
      <c r="G133" s="318"/>
      <c r="H133" s="318" t="s">
        <v>6314</v>
      </c>
      <c r="I133" s="318" t="s">
        <v>6276</v>
      </c>
      <c r="J133" s="318">
        <v>50</v>
      </c>
      <c r="K133" s="366"/>
    </row>
    <row r="134" s="1" customFormat="1" ht="15" customHeight="1">
      <c r="B134" s="363"/>
      <c r="C134" s="318" t="s">
        <v>6293</v>
      </c>
      <c r="D134" s="318"/>
      <c r="E134" s="318"/>
      <c r="F134" s="341" t="s">
        <v>6280</v>
      </c>
      <c r="G134" s="318"/>
      <c r="H134" s="318" t="s">
        <v>6314</v>
      </c>
      <c r="I134" s="318" t="s">
        <v>6276</v>
      </c>
      <c r="J134" s="318">
        <v>50</v>
      </c>
      <c r="K134" s="366"/>
    </row>
    <row r="135" s="1" customFormat="1" ht="15" customHeight="1">
      <c r="B135" s="363"/>
      <c r="C135" s="318" t="s">
        <v>6299</v>
      </c>
      <c r="D135" s="318"/>
      <c r="E135" s="318"/>
      <c r="F135" s="341" t="s">
        <v>6280</v>
      </c>
      <c r="G135" s="318"/>
      <c r="H135" s="318" t="s">
        <v>6314</v>
      </c>
      <c r="I135" s="318" t="s">
        <v>6276</v>
      </c>
      <c r="J135" s="318">
        <v>50</v>
      </c>
      <c r="K135" s="366"/>
    </row>
    <row r="136" s="1" customFormat="1" ht="15" customHeight="1">
      <c r="B136" s="363"/>
      <c r="C136" s="318" t="s">
        <v>6301</v>
      </c>
      <c r="D136" s="318"/>
      <c r="E136" s="318"/>
      <c r="F136" s="341" t="s">
        <v>6280</v>
      </c>
      <c r="G136" s="318"/>
      <c r="H136" s="318" t="s">
        <v>6314</v>
      </c>
      <c r="I136" s="318" t="s">
        <v>6276</v>
      </c>
      <c r="J136" s="318">
        <v>50</v>
      </c>
      <c r="K136" s="366"/>
    </row>
    <row r="137" s="1" customFormat="1" ht="15" customHeight="1">
      <c r="B137" s="363"/>
      <c r="C137" s="318" t="s">
        <v>6302</v>
      </c>
      <c r="D137" s="318"/>
      <c r="E137" s="318"/>
      <c r="F137" s="341" t="s">
        <v>6280</v>
      </c>
      <c r="G137" s="318"/>
      <c r="H137" s="318" t="s">
        <v>6327</v>
      </c>
      <c r="I137" s="318" t="s">
        <v>6276</v>
      </c>
      <c r="J137" s="318">
        <v>255</v>
      </c>
      <c r="K137" s="366"/>
    </row>
    <row r="138" s="1" customFormat="1" ht="15" customHeight="1">
      <c r="B138" s="363"/>
      <c r="C138" s="318" t="s">
        <v>6304</v>
      </c>
      <c r="D138" s="318"/>
      <c r="E138" s="318"/>
      <c r="F138" s="341" t="s">
        <v>6274</v>
      </c>
      <c r="G138" s="318"/>
      <c r="H138" s="318" t="s">
        <v>6328</v>
      </c>
      <c r="I138" s="318" t="s">
        <v>6306</v>
      </c>
      <c r="J138" s="318"/>
      <c r="K138" s="366"/>
    </row>
    <row r="139" s="1" customFormat="1" ht="15" customHeight="1">
      <c r="B139" s="363"/>
      <c r="C139" s="318" t="s">
        <v>6307</v>
      </c>
      <c r="D139" s="318"/>
      <c r="E139" s="318"/>
      <c r="F139" s="341" t="s">
        <v>6274</v>
      </c>
      <c r="G139" s="318"/>
      <c r="H139" s="318" t="s">
        <v>6329</v>
      </c>
      <c r="I139" s="318" t="s">
        <v>6309</v>
      </c>
      <c r="J139" s="318"/>
      <c r="K139" s="366"/>
    </row>
    <row r="140" s="1" customFormat="1" ht="15" customHeight="1">
      <c r="B140" s="363"/>
      <c r="C140" s="318" t="s">
        <v>6310</v>
      </c>
      <c r="D140" s="318"/>
      <c r="E140" s="318"/>
      <c r="F140" s="341" t="s">
        <v>6274</v>
      </c>
      <c r="G140" s="318"/>
      <c r="H140" s="318" t="s">
        <v>6310</v>
      </c>
      <c r="I140" s="318" t="s">
        <v>6309</v>
      </c>
      <c r="J140" s="318"/>
      <c r="K140" s="366"/>
    </row>
    <row r="141" s="1" customFormat="1" ht="15" customHeight="1">
      <c r="B141" s="363"/>
      <c r="C141" s="318" t="s">
        <v>41</v>
      </c>
      <c r="D141" s="318"/>
      <c r="E141" s="318"/>
      <c r="F141" s="341" t="s">
        <v>6274</v>
      </c>
      <c r="G141" s="318"/>
      <c r="H141" s="318" t="s">
        <v>6330</v>
      </c>
      <c r="I141" s="318" t="s">
        <v>6309</v>
      </c>
      <c r="J141" s="318"/>
      <c r="K141" s="366"/>
    </row>
    <row r="142" s="1" customFormat="1" ht="15" customHeight="1">
      <c r="B142" s="363"/>
      <c r="C142" s="318" t="s">
        <v>6331</v>
      </c>
      <c r="D142" s="318"/>
      <c r="E142" s="318"/>
      <c r="F142" s="341" t="s">
        <v>6274</v>
      </c>
      <c r="G142" s="318"/>
      <c r="H142" s="318" t="s">
        <v>6332</v>
      </c>
      <c r="I142" s="318" t="s">
        <v>6309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6333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6268</v>
      </c>
      <c r="D148" s="333"/>
      <c r="E148" s="333"/>
      <c r="F148" s="333" t="s">
        <v>6269</v>
      </c>
      <c r="G148" s="334"/>
      <c r="H148" s="333" t="s">
        <v>57</v>
      </c>
      <c r="I148" s="333" t="s">
        <v>60</v>
      </c>
      <c r="J148" s="333" t="s">
        <v>6270</v>
      </c>
      <c r="K148" s="332"/>
    </row>
    <row r="149" s="1" customFormat="1" ht="17.25" customHeight="1">
      <c r="B149" s="330"/>
      <c r="C149" s="335" t="s">
        <v>6271</v>
      </c>
      <c r="D149" s="335"/>
      <c r="E149" s="335"/>
      <c r="F149" s="336" t="s">
        <v>6272</v>
      </c>
      <c r="G149" s="337"/>
      <c r="H149" s="335"/>
      <c r="I149" s="335"/>
      <c r="J149" s="335" t="s">
        <v>6273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6277</v>
      </c>
      <c r="D151" s="318"/>
      <c r="E151" s="318"/>
      <c r="F151" s="371" t="s">
        <v>6274</v>
      </c>
      <c r="G151" s="318"/>
      <c r="H151" s="370" t="s">
        <v>6314</v>
      </c>
      <c r="I151" s="370" t="s">
        <v>6276</v>
      </c>
      <c r="J151" s="370">
        <v>120</v>
      </c>
      <c r="K151" s="366"/>
    </row>
    <row r="152" s="1" customFormat="1" ht="15" customHeight="1">
      <c r="B152" s="343"/>
      <c r="C152" s="370" t="s">
        <v>6323</v>
      </c>
      <c r="D152" s="318"/>
      <c r="E152" s="318"/>
      <c r="F152" s="371" t="s">
        <v>6274</v>
      </c>
      <c r="G152" s="318"/>
      <c r="H152" s="370" t="s">
        <v>6334</v>
      </c>
      <c r="I152" s="370" t="s">
        <v>6276</v>
      </c>
      <c r="J152" s="370" t="s">
        <v>6325</v>
      </c>
      <c r="K152" s="366"/>
    </row>
    <row r="153" s="1" customFormat="1" ht="15" customHeight="1">
      <c r="B153" s="343"/>
      <c r="C153" s="370" t="s">
        <v>88</v>
      </c>
      <c r="D153" s="318"/>
      <c r="E153" s="318"/>
      <c r="F153" s="371" t="s">
        <v>6274</v>
      </c>
      <c r="G153" s="318"/>
      <c r="H153" s="370" t="s">
        <v>6335</v>
      </c>
      <c r="I153" s="370" t="s">
        <v>6276</v>
      </c>
      <c r="J153" s="370" t="s">
        <v>6325</v>
      </c>
      <c r="K153" s="366"/>
    </row>
    <row r="154" s="1" customFormat="1" ht="15" customHeight="1">
      <c r="B154" s="343"/>
      <c r="C154" s="370" t="s">
        <v>6279</v>
      </c>
      <c r="D154" s="318"/>
      <c r="E154" s="318"/>
      <c r="F154" s="371" t="s">
        <v>6280</v>
      </c>
      <c r="G154" s="318"/>
      <c r="H154" s="370" t="s">
        <v>6314</v>
      </c>
      <c r="I154" s="370" t="s">
        <v>6276</v>
      </c>
      <c r="J154" s="370">
        <v>50</v>
      </c>
      <c r="K154" s="366"/>
    </row>
    <row r="155" s="1" customFormat="1" ht="15" customHeight="1">
      <c r="B155" s="343"/>
      <c r="C155" s="370" t="s">
        <v>6282</v>
      </c>
      <c r="D155" s="318"/>
      <c r="E155" s="318"/>
      <c r="F155" s="371" t="s">
        <v>6274</v>
      </c>
      <c r="G155" s="318"/>
      <c r="H155" s="370" t="s">
        <v>6314</v>
      </c>
      <c r="I155" s="370" t="s">
        <v>6284</v>
      </c>
      <c r="J155" s="370"/>
      <c r="K155" s="366"/>
    </row>
    <row r="156" s="1" customFormat="1" ht="15" customHeight="1">
      <c r="B156" s="343"/>
      <c r="C156" s="370" t="s">
        <v>6293</v>
      </c>
      <c r="D156" s="318"/>
      <c r="E156" s="318"/>
      <c r="F156" s="371" t="s">
        <v>6280</v>
      </c>
      <c r="G156" s="318"/>
      <c r="H156" s="370" t="s">
        <v>6314</v>
      </c>
      <c r="I156" s="370" t="s">
        <v>6276</v>
      </c>
      <c r="J156" s="370">
        <v>50</v>
      </c>
      <c r="K156" s="366"/>
    </row>
    <row r="157" s="1" customFormat="1" ht="15" customHeight="1">
      <c r="B157" s="343"/>
      <c r="C157" s="370" t="s">
        <v>6301</v>
      </c>
      <c r="D157" s="318"/>
      <c r="E157" s="318"/>
      <c r="F157" s="371" t="s">
        <v>6280</v>
      </c>
      <c r="G157" s="318"/>
      <c r="H157" s="370" t="s">
        <v>6314</v>
      </c>
      <c r="I157" s="370" t="s">
        <v>6276</v>
      </c>
      <c r="J157" s="370">
        <v>50</v>
      </c>
      <c r="K157" s="366"/>
    </row>
    <row r="158" s="1" customFormat="1" ht="15" customHeight="1">
      <c r="B158" s="343"/>
      <c r="C158" s="370" t="s">
        <v>6299</v>
      </c>
      <c r="D158" s="318"/>
      <c r="E158" s="318"/>
      <c r="F158" s="371" t="s">
        <v>6280</v>
      </c>
      <c r="G158" s="318"/>
      <c r="H158" s="370" t="s">
        <v>6314</v>
      </c>
      <c r="I158" s="370" t="s">
        <v>6276</v>
      </c>
      <c r="J158" s="370">
        <v>50</v>
      </c>
      <c r="K158" s="366"/>
    </row>
    <row r="159" s="1" customFormat="1" ht="15" customHeight="1">
      <c r="B159" s="343"/>
      <c r="C159" s="370" t="s">
        <v>161</v>
      </c>
      <c r="D159" s="318"/>
      <c r="E159" s="318"/>
      <c r="F159" s="371" t="s">
        <v>6274</v>
      </c>
      <c r="G159" s="318"/>
      <c r="H159" s="370" t="s">
        <v>6336</v>
      </c>
      <c r="I159" s="370" t="s">
        <v>6276</v>
      </c>
      <c r="J159" s="370" t="s">
        <v>6337</v>
      </c>
      <c r="K159" s="366"/>
    </row>
    <row r="160" s="1" customFormat="1" ht="15" customHeight="1">
      <c r="B160" s="343"/>
      <c r="C160" s="370" t="s">
        <v>6338</v>
      </c>
      <c r="D160" s="318"/>
      <c r="E160" s="318"/>
      <c r="F160" s="371" t="s">
        <v>6274</v>
      </c>
      <c r="G160" s="318"/>
      <c r="H160" s="370" t="s">
        <v>6339</v>
      </c>
      <c r="I160" s="370" t="s">
        <v>6309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6340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6268</v>
      </c>
      <c r="D166" s="333"/>
      <c r="E166" s="333"/>
      <c r="F166" s="333" t="s">
        <v>6269</v>
      </c>
      <c r="G166" s="375"/>
      <c r="H166" s="376" t="s">
        <v>57</v>
      </c>
      <c r="I166" s="376" t="s">
        <v>60</v>
      </c>
      <c r="J166" s="333" t="s">
        <v>6270</v>
      </c>
      <c r="K166" s="310"/>
    </row>
    <row r="167" s="1" customFormat="1" ht="17.25" customHeight="1">
      <c r="B167" s="311"/>
      <c r="C167" s="335" t="s">
        <v>6271</v>
      </c>
      <c r="D167" s="335"/>
      <c r="E167" s="335"/>
      <c r="F167" s="336" t="s">
        <v>6272</v>
      </c>
      <c r="G167" s="377"/>
      <c r="H167" s="378"/>
      <c r="I167" s="378"/>
      <c r="J167" s="335" t="s">
        <v>6273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6277</v>
      </c>
      <c r="D169" s="318"/>
      <c r="E169" s="318"/>
      <c r="F169" s="341" t="s">
        <v>6274</v>
      </c>
      <c r="G169" s="318"/>
      <c r="H169" s="318" t="s">
        <v>6314</v>
      </c>
      <c r="I169" s="318" t="s">
        <v>6276</v>
      </c>
      <c r="J169" s="318">
        <v>120</v>
      </c>
      <c r="K169" s="366"/>
    </row>
    <row r="170" s="1" customFormat="1" ht="15" customHeight="1">
      <c r="B170" s="343"/>
      <c r="C170" s="318" t="s">
        <v>6323</v>
      </c>
      <c r="D170" s="318"/>
      <c r="E170" s="318"/>
      <c r="F170" s="341" t="s">
        <v>6274</v>
      </c>
      <c r="G170" s="318"/>
      <c r="H170" s="318" t="s">
        <v>6324</v>
      </c>
      <c r="I170" s="318" t="s">
        <v>6276</v>
      </c>
      <c r="J170" s="318" t="s">
        <v>6325</v>
      </c>
      <c r="K170" s="366"/>
    </row>
    <row r="171" s="1" customFormat="1" ht="15" customHeight="1">
      <c r="B171" s="343"/>
      <c r="C171" s="318" t="s">
        <v>88</v>
      </c>
      <c r="D171" s="318"/>
      <c r="E171" s="318"/>
      <c r="F171" s="341" t="s">
        <v>6274</v>
      </c>
      <c r="G171" s="318"/>
      <c r="H171" s="318" t="s">
        <v>6341</v>
      </c>
      <c r="I171" s="318" t="s">
        <v>6276</v>
      </c>
      <c r="J171" s="318" t="s">
        <v>6325</v>
      </c>
      <c r="K171" s="366"/>
    </row>
    <row r="172" s="1" customFormat="1" ht="15" customHeight="1">
      <c r="B172" s="343"/>
      <c r="C172" s="318" t="s">
        <v>6279</v>
      </c>
      <c r="D172" s="318"/>
      <c r="E172" s="318"/>
      <c r="F172" s="341" t="s">
        <v>6280</v>
      </c>
      <c r="G172" s="318"/>
      <c r="H172" s="318" t="s">
        <v>6341</v>
      </c>
      <c r="I172" s="318" t="s">
        <v>6276</v>
      </c>
      <c r="J172" s="318">
        <v>50</v>
      </c>
      <c r="K172" s="366"/>
    </row>
    <row r="173" s="1" customFormat="1" ht="15" customHeight="1">
      <c r="B173" s="343"/>
      <c r="C173" s="318" t="s">
        <v>6282</v>
      </c>
      <c r="D173" s="318"/>
      <c r="E173" s="318"/>
      <c r="F173" s="341" t="s">
        <v>6274</v>
      </c>
      <c r="G173" s="318"/>
      <c r="H173" s="318" t="s">
        <v>6341</v>
      </c>
      <c r="I173" s="318" t="s">
        <v>6284</v>
      </c>
      <c r="J173" s="318"/>
      <c r="K173" s="366"/>
    </row>
    <row r="174" s="1" customFormat="1" ht="15" customHeight="1">
      <c r="B174" s="343"/>
      <c r="C174" s="318" t="s">
        <v>6293</v>
      </c>
      <c r="D174" s="318"/>
      <c r="E174" s="318"/>
      <c r="F174" s="341" t="s">
        <v>6280</v>
      </c>
      <c r="G174" s="318"/>
      <c r="H174" s="318" t="s">
        <v>6341</v>
      </c>
      <c r="I174" s="318" t="s">
        <v>6276</v>
      </c>
      <c r="J174" s="318">
        <v>50</v>
      </c>
      <c r="K174" s="366"/>
    </row>
    <row r="175" s="1" customFormat="1" ht="15" customHeight="1">
      <c r="B175" s="343"/>
      <c r="C175" s="318" t="s">
        <v>6301</v>
      </c>
      <c r="D175" s="318"/>
      <c r="E175" s="318"/>
      <c r="F175" s="341" t="s">
        <v>6280</v>
      </c>
      <c r="G175" s="318"/>
      <c r="H175" s="318" t="s">
        <v>6341</v>
      </c>
      <c r="I175" s="318" t="s">
        <v>6276</v>
      </c>
      <c r="J175" s="318">
        <v>50</v>
      </c>
      <c r="K175" s="366"/>
    </row>
    <row r="176" s="1" customFormat="1" ht="15" customHeight="1">
      <c r="B176" s="343"/>
      <c r="C176" s="318" t="s">
        <v>6299</v>
      </c>
      <c r="D176" s="318"/>
      <c r="E176" s="318"/>
      <c r="F176" s="341" t="s">
        <v>6280</v>
      </c>
      <c r="G176" s="318"/>
      <c r="H176" s="318" t="s">
        <v>6341</v>
      </c>
      <c r="I176" s="318" t="s">
        <v>6276</v>
      </c>
      <c r="J176" s="318">
        <v>50</v>
      </c>
      <c r="K176" s="366"/>
    </row>
    <row r="177" s="1" customFormat="1" ht="15" customHeight="1">
      <c r="B177" s="343"/>
      <c r="C177" s="318" t="s">
        <v>169</v>
      </c>
      <c r="D177" s="318"/>
      <c r="E177" s="318"/>
      <c r="F177" s="341" t="s">
        <v>6274</v>
      </c>
      <c r="G177" s="318"/>
      <c r="H177" s="318" t="s">
        <v>6342</v>
      </c>
      <c r="I177" s="318" t="s">
        <v>6343</v>
      </c>
      <c r="J177" s="318"/>
      <c r="K177" s="366"/>
    </row>
    <row r="178" s="1" customFormat="1" ht="15" customHeight="1">
      <c r="B178" s="343"/>
      <c r="C178" s="318" t="s">
        <v>60</v>
      </c>
      <c r="D178" s="318"/>
      <c r="E178" s="318"/>
      <c r="F178" s="341" t="s">
        <v>6274</v>
      </c>
      <c r="G178" s="318"/>
      <c r="H178" s="318" t="s">
        <v>6344</v>
      </c>
      <c r="I178" s="318" t="s">
        <v>6345</v>
      </c>
      <c r="J178" s="318">
        <v>1</v>
      </c>
      <c r="K178" s="366"/>
    </row>
    <row r="179" s="1" customFormat="1" ht="15" customHeight="1">
      <c r="B179" s="343"/>
      <c r="C179" s="318" t="s">
        <v>56</v>
      </c>
      <c r="D179" s="318"/>
      <c r="E179" s="318"/>
      <c r="F179" s="341" t="s">
        <v>6274</v>
      </c>
      <c r="G179" s="318"/>
      <c r="H179" s="318" t="s">
        <v>6346</v>
      </c>
      <c r="I179" s="318" t="s">
        <v>6276</v>
      </c>
      <c r="J179" s="318">
        <v>20</v>
      </c>
      <c r="K179" s="366"/>
    </row>
    <row r="180" s="1" customFormat="1" ht="15" customHeight="1">
      <c r="B180" s="343"/>
      <c r="C180" s="318" t="s">
        <v>57</v>
      </c>
      <c r="D180" s="318"/>
      <c r="E180" s="318"/>
      <c r="F180" s="341" t="s">
        <v>6274</v>
      </c>
      <c r="G180" s="318"/>
      <c r="H180" s="318" t="s">
        <v>6347</v>
      </c>
      <c r="I180" s="318" t="s">
        <v>6276</v>
      </c>
      <c r="J180" s="318">
        <v>255</v>
      </c>
      <c r="K180" s="366"/>
    </row>
    <row r="181" s="1" customFormat="1" ht="15" customHeight="1">
      <c r="B181" s="343"/>
      <c r="C181" s="318" t="s">
        <v>170</v>
      </c>
      <c r="D181" s="318"/>
      <c r="E181" s="318"/>
      <c r="F181" s="341" t="s">
        <v>6274</v>
      </c>
      <c r="G181" s="318"/>
      <c r="H181" s="318" t="s">
        <v>6238</v>
      </c>
      <c r="I181" s="318" t="s">
        <v>6276</v>
      </c>
      <c r="J181" s="318">
        <v>10</v>
      </c>
      <c r="K181" s="366"/>
    </row>
    <row r="182" s="1" customFormat="1" ht="15" customHeight="1">
      <c r="B182" s="343"/>
      <c r="C182" s="318" t="s">
        <v>171</v>
      </c>
      <c r="D182" s="318"/>
      <c r="E182" s="318"/>
      <c r="F182" s="341" t="s">
        <v>6274</v>
      </c>
      <c r="G182" s="318"/>
      <c r="H182" s="318" t="s">
        <v>6348</v>
      </c>
      <c r="I182" s="318" t="s">
        <v>6309</v>
      </c>
      <c r="J182" s="318"/>
      <c r="K182" s="366"/>
    </row>
    <row r="183" s="1" customFormat="1" ht="15" customHeight="1">
      <c r="B183" s="343"/>
      <c r="C183" s="318" t="s">
        <v>6349</v>
      </c>
      <c r="D183" s="318"/>
      <c r="E183" s="318"/>
      <c r="F183" s="341" t="s">
        <v>6274</v>
      </c>
      <c r="G183" s="318"/>
      <c r="H183" s="318" t="s">
        <v>6350</v>
      </c>
      <c r="I183" s="318" t="s">
        <v>6309</v>
      </c>
      <c r="J183" s="318"/>
      <c r="K183" s="366"/>
    </row>
    <row r="184" s="1" customFormat="1" ht="15" customHeight="1">
      <c r="B184" s="343"/>
      <c r="C184" s="318" t="s">
        <v>6338</v>
      </c>
      <c r="D184" s="318"/>
      <c r="E184" s="318"/>
      <c r="F184" s="341" t="s">
        <v>6274</v>
      </c>
      <c r="G184" s="318"/>
      <c r="H184" s="318" t="s">
        <v>6351</v>
      </c>
      <c r="I184" s="318" t="s">
        <v>6309</v>
      </c>
      <c r="J184" s="318"/>
      <c r="K184" s="366"/>
    </row>
    <row r="185" s="1" customFormat="1" ht="15" customHeight="1">
      <c r="B185" s="343"/>
      <c r="C185" s="318" t="s">
        <v>173</v>
      </c>
      <c r="D185" s="318"/>
      <c r="E185" s="318"/>
      <c r="F185" s="341" t="s">
        <v>6280</v>
      </c>
      <c r="G185" s="318"/>
      <c r="H185" s="318" t="s">
        <v>6352</v>
      </c>
      <c r="I185" s="318" t="s">
        <v>6276</v>
      </c>
      <c r="J185" s="318">
        <v>50</v>
      </c>
      <c r="K185" s="366"/>
    </row>
    <row r="186" s="1" customFormat="1" ht="15" customHeight="1">
      <c r="B186" s="343"/>
      <c r="C186" s="318" t="s">
        <v>6353</v>
      </c>
      <c r="D186" s="318"/>
      <c r="E186" s="318"/>
      <c r="F186" s="341" t="s">
        <v>6280</v>
      </c>
      <c r="G186" s="318"/>
      <c r="H186" s="318" t="s">
        <v>6354</v>
      </c>
      <c r="I186" s="318" t="s">
        <v>6355</v>
      </c>
      <c r="J186" s="318"/>
      <c r="K186" s="366"/>
    </row>
    <row r="187" s="1" customFormat="1" ht="15" customHeight="1">
      <c r="B187" s="343"/>
      <c r="C187" s="318" t="s">
        <v>6356</v>
      </c>
      <c r="D187" s="318"/>
      <c r="E187" s="318"/>
      <c r="F187" s="341" t="s">
        <v>6280</v>
      </c>
      <c r="G187" s="318"/>
      <c r="H187" s="318" t="s">
        <v>6357</v>
      </c>
      <c r="I187" s="318" t="s">
        <v>6355</v>
      </c>
      <c r="J187" s="318"/>
      <c r="K187" s="366"/>
    </row>
    <row r="188" s="1" customFormat="1" ht="15" customHeight="1">
      <c r="B188" s="343"/>
      <c r="C188" s="318" t="s">
        <v>6358</v>
      </c>
      <c r="D188" s="318"/>
      <c r="E188" s="318"/>
      <c r="F188" s="341" t="s">
        <v>6280</v>
      </c>
      <c r="G188" s="318"/>
      <c r="H188" s="318" t="s">
        <v>6359</v>
      </c>
      <c r="I188" s="318" t="s">
        <v>6355</v>
      </c>
      <c r="J188" s="318"/>
      <c r="K188" s="366"/>
    </row>
    <row r="189" s="1" customFormat="1" ht="15" customHeight="1">
      <c r="B189" s="343"/>
      <c r="C189" s="379" t="s">
        <v>6360</v>
      </c>
      <c r="D189" s="318"/>
      <c r="E189" s="318"/>
      <c r="F189" s="341" t="s">
        <v>6280</v>
      </c>
      <c r="G189" s="318"/>
      <c r="H189" s="318" t="s">
        <v>6361</v>
      </c>
      <c r="I189" s="318" t="s">
        <v>6362</v>
      </c>
      <c r="J189" s="380" t="s">
        <v>6363</v>
      </c>
      <c r="K189" s="366"/>
    </row>
    <row r="190" s="1" customFormat="1" ht="15" customHeight="1">
      <c r="B190" s="343"/>
      <c r="C190" s="379" t="s">
        <v>45</v>
      </c>
      <c r="D190" s="318"/>
      <c r="E190" s="318"/>
      <c r="F190" s="341" t="s">
        <v>6274</v>
      </c>
      <c r="G190" s="318"/>
      <c r="H190" s="315" t="s">
        <v>6364</v>
      </c>
      <c r="I190" s="318" t="s">
        <v>6365</v>
      </c>
      <c r="J190" s="318"/>
      <c r="K190" s="366"/>
    </row>
    <row r="191" s="1" customFormat="1" ht="15" customHeight="1">
      <c r="B191" s="343"/>
      <c r="C191" s="379" t="s">
        <v>6366</v>
      </c>
      <c r="D191" s="318"/>
      <c r="E191" s="318"/>
      <c r="F191" s="341" t="s">
        <v>6274</v>
      </c>
      <c r="G191" s="318"/>
      <c r="H191" s="318" t="s">
        <v>6367</v>
      </c>
      <c r="I191" s="318" t="s">
        <v>6309</v>
      </c>
      <c r="J191" s="318"/>
      <c r="K191" s="366"/>
    </row>
    <row r="192" s="1" customFormat="1" ht="15" customHeight="1">
      <c r="B192" s="343"/>
      <c r="C192" s="379" t="s">
        <v>6368</v>
      </c>
      <c r="D192" s="318"/>
      <c r="E192" s="318"/>
      <c r="F192" s="341" t="s">
        <v>6274</v>
      </c>
      <c r="G192" s="318"/>
      <c r="H192" s="318" t="s">
        <v>6369</v>
      </c>
      <c r="I192" s="318" t="s">
        <v>6309</v>
      </c>
      <c r="J192" s="318"/>
      <c r="K192" s="366"/>
    </row>
    <row r="193" s="1" customFormat="1" ht="15" customHeight="1">
      <c r="B193" s="343"/>
      <c r="C193" s="379" t="s">
        <v>6370</v>
      </c>
      <c r="D193" s="318"/>
      <c r="E193" s="318"/>
      <c r="F193" s="341" t="s">
        <v>6280</v>
      </c>
      <c r="G193" s="318"/>
      <c r="H193" s="318" t="s">
        <v>6371</v>
      </c>
      <c r="I193" s="318" t="s">
        <v>6309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6372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6373</v>
      </c>
      <c r="D200" s="382"/>
      <c r="E200" s="382"/>
      <c r="F200" s="382" t="s">
        <v>6374</v>
      </c>
      <c r="G200" s="383"/>
      <c r="H200" s="382" t="s">
        <v>6375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6365</v>
      </c>
      <c r="D202" s="318"/>
      <c r="E202" s="318"/>
      <c r="F202" s="341" t="s">
        <v>46</v>
      </c>
      <c r="G202" s="318"/>
      <c r="H202" s="318" t="s">
        <v>6376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47</v>
      </c>
      <c r="G203" s="318"/>
      <c r="H203" s="318" t="s">
        <v>6377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50</v>
      </c>
      <c r="G204" s="318"/>
      <c r="H204" s="318" t="s">
        <v>6378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48</v>
      </c>
      <c r="G205" s="318"/>
      <c r="H205" s="318" t="s">
        <v>6379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49</v>
      </c>
      <c r="G206" s="318"/>
      <c r="H206" s="318" t="s">
        <v>6380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6321</v>
      </c>
      <c r="D208" s="318"/>
      <c r="E208" s="318"/>
      <c r="F208" s="341" t="s">
        <v>81</v>
      </c>
      <c r="G208" s="318"/>
      <c r="H208" s="318" t="s">
        <v>6381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6219</v>
      </c>
      <c r="G209" s="318"/>
      <c r="H209" s="318" t="s">
        <v>6220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6217</v>
      </c>
      <c r="G210" s="318"/>
      <c r="H210" s="318" t="s">
        <v>6382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6221</v>
      </c>
      <c r="G211" s="379"/>
      <c r="H211" s="370" t="s">
        <v>6222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3097</v>
      </c>
      <c r="G212" s="379"/>
      <c r="H212" s="370" t="s">
        <v>4471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6345</v>
      </c>
      <c r="D214" s="318"/>
      <c r="E214" s="318"/>
      <c r="F214" s="341">
        <v>1</v>
      </c>
      <c r="G214" s="379"/>
      <c r="H214" s="370" t="s">
        <v>6383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6384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6385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6386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DESKTOP-NN0FOP7\Eva</dc:creator>
  <cp:lastModifiedBy>DESKTOP-NN0FOP7\Eva</cp:lastModifiedBy>
  <dcterms:created xsi:type="dcterms:W3CDTF">2023-11-03T10:47:05Z</dcterms:created>
  <dcterms:modified xsi:type="dcterms:W3CDTF">2023-11-03T10:47:45Z</dcterms:modified>
</cp:coreProperties>
</file>