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3\STAVBY 2023\III-18623 Olšany, oprava\"/>
    </mc:Choice>
  </mc:AlternateContent>
  <bookViews>
    <workbookView xWindow="0" yWindow="0" windowWidth="19200" windowHeight="1146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Oprava'!$C$120:$K$153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Oprava'!$C$108:$J$153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51" i="2"/>
  <c r="BH151" i="2"/>
  <c r="BG151" i="2"/>
  <c r="BF151" i="2"/>
  <c r="T151" i="2"/>
  <c r="T150" i="2" s="1"/>
  <c r="R151" i="2"/>
  <c r="R150" i="2"/>
  <c r="P151" i="2"/>
  <c r="P150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5" i="1"/>
  <c r="L84" i="1"/>
  <c r="BK151" i="2"/>
  <c r="J151" i="2"/>
  <c r="BK147" i="2"/>
  <c r="BK144" i="2"/>
  <c r="J144" i="2"/>
  <c r="BK140" i="2"/>
  <c r="J140" i="2"/>
  <c r="BK137" i="2"/>
  <c r="J137" i="2"/>
  <c r="BK134" i="2"/>
  <c r="BK131" i="2"/>
  <c r="J128" i="2"/>
  <c r="BK124" i="2"/>
  <c r="J134" i="2"/>
  <c r="J131" i="2"/>
  <c r="BK128" i="2"/>
  <c r="J124" i="2"/>
  <c r="J147" i="2"/>
  <c r="AS94" i="1"/>
  <c r="T127" i="2" l="1"/>
  <c r="BK143" i="2"/>
  <c r="J143" i="2" s="1"/>
  <c r="J100" i="2" s="1"/>
  <c r="P143" i="2"/>
  <c r="R143" i="2"/>
  <c r="BK127" i="2"/>
  <c r="J127" i="2" s="1"/>
  <c r="J99" i="2" s="1"/>
  <c r="R127" i="2"/>
  <c r="T143" i="2"/>
  <c r="P127" i="2"/>
  <c r="BE147" i="2"/>
  <c r="BE151" i="2"/>
  <c r="E85" i="2"/>
  <c r="J89" i="2"/>
  <c r="J91" i="2"/>
  <c r="J92" i="2"/>
  <c r="BE124" i="2"/>
  <c r="BE131" i="2"/>
  <c r="BE128" i="2"/>
  <c r="BE134" i="2"/>
  <c r="BE137" i="2"/>
  <c r="BE140" i="2"/>
  <c r="BE144" i="2"/>
  <c r="BK123" i="2"/>
  <c r="J123" i="2" s="1"/>
  <c r="J98" i="2" s="1"/>
  <c r="BK150" i="2"/>
  <c r="J150" i="2" s="1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T122" i="2" l="1"/>
  <c r="T121" i="2" s="1"/>
  <c r="P122" i="2"/>
  <c r="P121" i="2" s="1"/>
  <c r="AU95" i="1" s="1"/>
  <c r="AU94" i="1" s="1"/>
  <c r="R122" i="2"/>
  <c r="R121" i="2" s="1"/>
  <c r="BK122" i="2"/>
  <c r="J122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121" i="2" s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<sst xmlns="http://schemas.openxmlformats.org/spreadsheetml/2006/main" count="561" uniqueCount="164">
  <si>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</si>
  <si>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</si>
  <si>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</si>
  <si>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</si>
  <si>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</si>
  <si>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</si>
  <si>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</si>
  <si>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</si>
  <si>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</si>
  <si>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</si>
  <si>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</si>
  <si>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</si>
  <si>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</si>
  <si>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</si>
  <si>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</si>
  <si>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</si>
  <si>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</si>
  <si>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</si>
  <si>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</si>
  <si>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</si>
  <si>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</si>
  <si>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</si>
  <si>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</si>
  <si>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</si>
  <si>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</si>
  <si>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</si>
  <si>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</si>
  <si>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</si>
  <si>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</si>
  <si>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</si>
  <si>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</si>
  <si>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</si>
  <si>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</si>
  <si>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</si>
  <si>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</si>
  <si>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</si>
  <si>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</si>
  <si>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</si>
  <si>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</si>
  <si>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</si>
  <si>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</si>
  <si>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</si>
  <si>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</si>
  <si>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</si>
  <si>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</si>
  <si>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</si>
  <si>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</si>
  <si>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</si>
  <si>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</si>
  <si>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</si>
  <si>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</si>
  <si>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</si>
  <si>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</si>
  <si>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</si>
  <si>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</si>
  <si>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</si>
  <si>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</si>
  <si>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</si>
  <si>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</si>
  <si>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</si>
  <si>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</si>
  <si>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</si>
  <si>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</si>
  <si>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</si>
  <si>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</si>
  <si>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</si>
  <si>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</si>
  <si>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</si>
  <si>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</si>
  <si>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</si>
  <si>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</si>
  <si>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</si>
  <si>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</si>
  <si>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</si>
  <si>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</si>
  <si>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</si>
  <si>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</si>
  <si>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</si>
  <si>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</si>
  <si>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</si>
  <si>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</si>
  <si>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</si>
  <si>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</si>
  <si>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</si>
  <si>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</si>
  <si>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</si>
  <si>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</si>
  <si>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</si>
  <si>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</si>
  <si>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</si>
  <si>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</si>
  <si>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</si>
  <si>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</si>
  <si>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</si>
  <si>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</si>
  <si>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</si>
  <si>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</si>
  <si>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</si>
  <si>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</si>
  <si>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</si>
  <si>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</si>
  <si>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</si>
  <si>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</si>
  <si>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</si>
  <si>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</si>
  <si>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</si>
  <si>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</si>
  <si>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</si>
  <si>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</si>
  <si>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</si>
  <si>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</si>
  <si>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</si>
  <si>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</si>
  <si>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</si>
  <si>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m2</t>
  </si>
  <si>
    <t>4</t>
  </si>
  <si>
    <t>-1710223854</t>
  </si>
  <si>
    <t>VV</t>
  </si>
  <si>
    <t>Součet</t>
  </si>
  <si>
    <t>5</t>
  </si>
  <si>
    <t>Komunikace pozemní</t>
  </si>
  <si>
    <t>604870611</t>
  </si>
  <si>
    <t>3</t>
  </si>
  <si>
    <t>57275311R</t>
  </si>
  <si>
    <t>Vyrovnávky z asfaltového betonu ACO 11</t>
  </si>
  <si>
    <t>t</t>
  </si>
  <si>
    <t>-645691069</t>
  </si>
  <si>
    <t>573231106</t>
  </si>
  <si>
    <t>Postřik živičný spojovací ze silniční emulze v množství 0,30 kg/m2</t>
  </si>
  <si>
    <t>-597853494</t>
  </si>
  <si>
    <t>-2062281045</t>
  </si>
  <si>
    <t>6</t>
  </si>
  <si>
    <t>599142111</t>
  </si>
  <si>
    <t>Úprava zálivky dilatačních nebo pracovních spár v cementobetonovém krytu hl do 40 mm š do 40 mm</t>
  </si>
  <si>
    <t>m</t>
  </si>
  <si>
    <t>1833022378</t>
  </si>
  <si>
    <t>9</t>
  </si>
  <si>
    <t>Ostatní konstrukce a práce, bourání</t>
  </si>
  <si>
    <t>7</t>
  </si>
  <si>
    <t>919735111</t>
  </si>
  <si>
    <t>Řezání stávajícího živičného krytu hl do 50 mm</t>
  </si>
  <si>
    <t>-165470774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</si>
  <si>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</si>
  <si>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</si>
  <si>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</si>
  <si>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</si>
  <si>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</si>
  <si>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</si>
  <si>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</si>
  <si>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</si>
  <si>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</si>
  <si>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</si>
  <si>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</si>
  <si>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569911131</t>
  </si>
  <si>
    <t>Zpevnění krajnic asfaltovým recyklátem tl 50 mm</t>
  </si>
  <si>
    <t>577144111</t>
  </si>
  <si>
    <t>Asfaltový beton vrstva obrusná ACO 11 (ABS) tř. I tl 50 mm š přes 3 m z nemodifikovaného asfaltu</t>
  </si>
  <si>
    <t xml:space="preserve">Odstranění živičného krytu frézováním tl 0-50 mm s naložením materiálu včetně odvozu a řádné likvidace </t>
  </si>
  <si>
    <t>III/18623 Olšany, oprava</t>
  </si>
  <si>
    <t>650*0,5</t>
  </si>
  <si>
    <t>1725*2</t>
  </si>
  <si>
    <t>1725*0,03*2,435*0,5</t>
  </si>
  <si>
    <t>650*2,5+100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</si>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</sst>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" workbookViewId="0">
      <selection activeCell="J19" sqref="J1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9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175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180" t="s">
        <v>158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176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176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>
        <v>45196</v>
      </c>
      <c r="AR8" s="19"/>
      <c r="BE8" s="176"/>
      <c r="BS8" s="16" t="s">
        <v>6</v>
      </c>
    </row>
    <row r="9" spans="1:74" s="1" customFormat="1" ht="14.45" customHeight="1">
      <c r="B9" s="19"/>
      <c r="AR9" s="19"/>
      <c r="BE9" s="176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176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26</v>
      </c>
      <c r="AR11" s="19"/>
      <c r="BE11" s="176"/>
      <c r="BS11" s="16" t="s">
        <v>6</v>
      </c>
    </row>
    <row r="12" spans="1:74" s="1" customFormat="1" ht="6.95" customHeight="1">
      <c r="B12" s="19"/>
      <c r="AR12" s="19"/>
      <c r="BE12" s="176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176"/>
      <c r="BS13" s="16" t="s">
        <v>6</v>
      </c>
    </row>
    <row r="14" spans="1:74" ht="12.75">
      <c r="B14" s="19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6" t="s">
        <v>25</v>
      </c>
      <c r="AN14" s="28"/>
      <c r="AR14" s="19"/>
      <c r="BE14" s="176"/>
      <c r="BS14" s="16" t="s">
        <v>6</v>
      </c>
    </row>
    <row r="15" spans="1:74" s="1" customFormat="1" ht="6.95" customHeight="1">
      <c r="B15" s="19"/>
      <c r="AR15" s="19"/>
      <c r="BE15" s="176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176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176"/>
      <c r="BS17" s="16" t="s">
        <v>30</v>
      </c>
    </row>
    <row r="18" spans="1:71" s="1" customFormat="1" ht="6.95" customHeight="1">
      <c r="B18" s="19"/>
      <c r="AR18" s="19"/>
      <c r="BE18" s="176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176"/>
      <c r="BS19" s="16" t="s">
        <v>6</v>
      </c>
    </row>
    <row r="20" spans="1:71" s="1" customFormat="1" ht="18.399999999999999" customHeight="1">
      <c r="B20" s="19"/>
      <c r="E20" s="24" t="s">
        <v>29</v>
      </c>
      <c r="AK20" s="26" t="s">
        <v>25</v>
      </c>
      <c r="AN20" s="24" t="s">
        <v>1</v>
      </c>
      <c r="AR20" s="19"/>
      <c r="BE20" s="176"/>
      <c r="BS20" s="16" t="s">
        <v>30</v>
      </c>
    </row>
    <row r="21" spans="1:71" s="1" customFormat="1" ht="6.95" customHeight="1">
      <c r="B21" s="19"/>
      <c r="AR21" s="19"/>
      <c r="BE21" s="176"/>
    </row>
    <row r="22" spans="1:71" s="1" customFormat="1" ht="12" customHeight="1">
      <c r="B22" s="19"/>
      <c r="D22" s="26" t="s">
        <v>32</v>
      </c>
      <c r="AR22" s="19"/>
      <c r="BE22" s="176"/>
    </row>
    <row r="23" spans="1:71" s="1" customFormat="1" ht="16.5" customHeight="1">
      <c r="B23" s="19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9"/>
      <c r="BE23" s="176"/>
    </row>
    <row r="24" spans="1:71" s="1" customFormat="1" ht="6.95" customHeight="1">
      <c r="B24" s="19"/>
      <c r="AR24" s="19"/>
      <c r="BE24" s="17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6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4">
        <f>ROUND(AG94,2)</f>
        <v>0</v>
      </c>
      <c r="AL26" s="185"/>
      <c r="AM26" s="185"/>
      <c r="AN26" s="185"/>
      <c r="AO26" s="185"/>
      <c r="AP26" s="31"/>
      <c r="AQ26" s="31"/>
      <c r="AR26" s="32"/>
      <c r="BE26" s="17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7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86" t="s">
        <v>34</v>
      </c>
      <c r="M28" s="186"/>
      <c r="N28" s="186"/>
      <c r="O28" s="186"/>
      <c r="P28" s="186"/>
      <c r="Q28" s="31"/>
      <c r="R28" s="31"/>
      <c r="S28" s="31"/>
      <c r="T28" s="31"/>
      <c r="U28" s="31"/>
      <c r="V28" s="31"/>
      <c r="W28" s="186" t="s">
        <v>35</v>
      </c>
      <c r="X28" s="186"/>
      <c r="Y28" s="186"/>
      <c r="Z28" s="186"/>
      <c r="AA28" s="186"/>
      <c r="AB28" s="186"/>
      <c r="AC28" s="186"/>
      <c r="AD28" s="186"/>
      <c r="AE28" s="186"/>
      <c r="AF28" s="31"/>
      <c r="AG28" s="31"/>
      <c r="AH28" s="31"/>
      <c r="AI28" s="31"/>
      <c r="AJ28" s="31"/>
      <c r="AK28" s="186" t="s">
        <v>36</v>
      </c>
      <c r="AL28" s="186"/>
      <c r="AM28" s="186"/>
      <c r="AN28" s="186"/>
      <c r="AO28" s="186"/>
      <c r="AP28" s="31"/>
      <c r="AQ28" s="31"/>
      <c r="AR28" s="32"/>
      <c r="BE28" s="176"/>
    </row>
    <row r="29" spans="1:71" s="3" customFormat="1" ht="14.45" customHeight="1">
      <c r="B29" s="36"/>
      <c r="D29" s="26" t="s">
        <v>37</v>
      </c>
      <c r="F29" s="26" t="s">
        <v>38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6"/>
      <c r="BE29" s="177"/>
    </row>
    <row r="30" spans="1:71" s="3" customFormat="1" ht="14.45" customHeight="1">
      <c r="B30" s="36"/>
      <c r="F30" s="26" t="s">
        <v>39</v>
      </c>
      <c r="L30" s="189">
        <v>0.15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6"/>
      <c r="BE30" s="177"/>
    </row>
    <row r="31" spans="1:71" s="3" customFormat="1" ht="14.45" hidden="1" customHeight="1">
      <c r="B31" s="36"/>
      <c r="F31" s="26" t="s">
        <v>40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6"/>
      <c r="BE31" s="177"/>
    </row>
    <row r="32" spans="1:71" s="3" customFormat="1" ht="14.45" hidden="1" customHeight="1">
      <c r="B32" s="36"/>
      <c r="F32" s="26" t="s">
        <v>41</v>
      </c>
      <c r="L32" s="189">
        <v>0.15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6"/>
      <c r="BE32" s="177"/>
    </row>
    <row r="33" spans="1:57" s="3" customFormat="1" ht="14.45" hidden="1" customHeight="1">
      <c r="B33" s="36"/>
      <c r="F33" s="26" t="s">
        <v>42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6"/>
      <c r="BE33" s="17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76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2" t="s">
        <v>45</v>
      </c>
      <c r="Y35" s="193"/>
      <c r="Z35" s="193"/>
      <c r="AA35" s="193"/>
      <c r="AB35" s="193"/>
      <c r="AC35" s="39"/>
      <c r="AD35" s="39"/>
      <c r="AE35" s="39"/>
      <c r="AF35" s="39"/>
      <c r="AG35" s="39"/>
      <c r="AH35" s="39"/>
      <c r="AI35" s="39"/>
      <c r="AJ35" s="39"/>
      <c r="AK35" s="194">
        <f>SUM(AK26:AK33)</f>
        <v>0</v>
      </c>
      <c r="AL35" s="193"/>
      <c r="AM35" s="193"/>
      <c r="AN35" s="193"/>
      <c r="AO35" s="19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205" t="str">
        <f>K6</f>
        <v>III/18623 Olšany, oprava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7">
        <f>IF(AN8= "","",AN8)</f>
        <v>45196</v>
      </c>
      <c r="AN87" s="207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08" t="str">
        <f>IF(E17="","",E17)</f>
        <v xml:space="preserve"> </v>
      </c>
      <c r="AN89" s="209"/>
      <c r="AO89" s="209"/>
      <c r="AP89" s="209"/>
      <c r="AQ89" s="31"/>
      <c r="AR89" s="32"/>
      <c r="AS89" s="210" t="s">
        <v>53</v>
      </c>
      <c r="AT89" s="21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08" t="str">
        <f>IF(E20="","",E20)</f>
        <v xml:space="preserve"> </v>
      </c>
      <c r="AN90" s="209"/>
      <c r="AO90" s="209"/>
      <c r="AP90" s="209"/>
      <c r="AQ90" s="31"/>
      <c r="AR90" s="32"/>
      <c r="AS90" s="212"/>
      <c r="AT90" s="21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2"/>
      <c r="AT91" s="21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00" t="s">
        <v>54</v>
      </c>
      <c r="D92" s="201"/>
      <c r="E92" s="201"/>
      <c r="F92" s="201"/>
      <c r="G92" s="201"/>
      <c r="H92" s="59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4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96" t="s">
        <v>78</v>
      </c>
      <c r="E95" s="196"/>
      <c r="F95" s="196"/>
      <c r="G95" s="196"/>
      <c r="H95" s="196"/>
      <c r="I95" s="81"/>
      <c r="J95" s="196" t="s">
        <v>79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0">
        <f>'1 - Oprava'!J30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tabSelected="1" workbookViewId="0">
      <selection activeCell="I152" sqref="I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81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5" t="str">
        <f>'Rekapitulace stavby'!K6</f>
        <v>III/18623 Olšany, oprava</v>
      </c>
      <c r="F7" s="216"/>
      <c r="G7" s="216"/>
      <c r="H7" s="216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205" t="s">
        <v>85</v>
      </c>
      <c r="F9" s="214"/>
      <c r="G9" s="214"/>
      <c r="H9" s="21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45196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7">
        <f>'Rekapitulace stavby'!E14</f>
        <v>0</v>
      </c>
      <c r="F18" s="178"/>
      <c r="G18" s="178"/>
      <c r="H18" s="178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183" t="s">
        <v>1</v>
      </c>
      <c r="F27" s="183"/>
      <c r="G27" s="183"/>
      <c r="H27" s="18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ROUND((SUM(BE121:BE153)),  2)</f>
        <v>0</v>
      </c>
      <c r="G33" s="31"/>
      <c r="H33" s="31"/>
      <c r="I33" s="95">
        <v>0.21</v>
      </c>
      <c r="J33" s="94">
        <f>ROUND(((SUM(BE121:BE153))*I33),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39</v>
      </c>
      <c r="F34" s="94">
        <f>ROUND((SUM(BF121:BF153)),  2)</f>
        <v>0</v>
      </c>
      <c r="G34" s="31"/>
      <c r="H34" s="31"/>
      <c r="I34" s="95">
        <v>0.15</v>
      </c>
      <c r="J34" s="94">
        <f>ROUND(((SUM(BF121:BF153))*I34),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94">
        <f>ROUND((SUM(BG121:BG153)),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94">
        <f>ROUND((SUM(BH121:BH153)),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94">
        <f>ROUND((SUM(BI121:BI153)),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5" t="str">
        <f>E7</f>
        <v>III/18623 Olšany, oprava</v>
      </c>
      <c r="F85" s="216"/>
      <c r="G85" s="216"/>
      <c r="H85" s="21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1 - Oprava</v>
      </c>
      <c r="F87" s="214"/>
      <c r="G87" s="214"/>
      <c r="H87" s="21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45196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5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899999999999999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899999999999999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899999999999999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J150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163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5" t="str">
        <f>E7</f>
        <v>III/18623 Olšany, oprava</v>
      </c>
      <c r="F111" s="216"/>
      <c r="G111" s="216"/>
      <c r="H111" s="21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05"/>
      <c r="F113" s="214"/>
      <c r="G113" s="214"/>
      <c r="H113" s="21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96</v>
      </c>
      <c r="D120" s="118" t="s">
        <v>58</v>
      </c>
      <c r="E120" s="118" t="s">
        <v>54</v>
      </c>
      <c r="F120" s="118" t="s">
        <v>55</v>
      </c>
      <c r="G120" s="118" t="s">
        <v>97</v>
      </c>
      <c r="H120" s="118" t="s">
        <v>98</v>
      </c>
      <c r="I120" s="118" t="s">
        <v>99</v>
      </c>
      <c r="J120" s="119" t="s">
        <v>88</v>
      </c>
      <c r="K120" s="120" t="s">
        <v>100</v>
      </c>
      <c r="L120" s="121"/>
      <c r="M120" s="61" t="s">
        <v>1</v>
      </c>
      <c r="N120" s="62" t="s">
        <v>37</v>
      </c>
      <c r="O120" s="62" t="s">
        <v>101</v>
      </c>
      <c r="P120" s="62" t="s">
        <v>102</v>
      </c>
      <c r="Q120" s="62" t="s">
        <v>103</v>
      </c>
      <c r="R120" s="62" t="s">
        <v>104</v>
      </c>
      <c r="S120" s="62" t="s">
        <v>105</v>
      </c>
      <c r="T120" s="63" t="s">
        <v>106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31"/>
      <c r="B121" s="32"/>
      <c r="C121" s="68" t="s">
        <v>107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134.08760000000001</v>
      </c>
      <c r="S121" s="65"/>
      <c r="T121" s="124">
        <f>T122</f>
        <v>63.900000000000006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" customHeight="1">
      <c r="B122" s="126"/>
      <c r="D122" s="127" t="s">
        <v>72</v>
      </c>
      <c r="E122" s="128" t="s">
        <v>108</v>
      </c>
      <c r="F122" s="128" t="s">
        <v>109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P123+P127+P143+P150</f>
        <v>0</v>
      </c>
      <c r="Q122" s="132"/>
      <c r="R122" s="133">
        <f>R123+R127+R143+R150</f>
        <v>134.08760000000001</v>
      </c>
      <c r="S122" s="132"/>
      <c r="T122" s="134">
        <f>T123+T127+T143+T150</f>
        <v>63.900000000000006</v>
      </c>
      <c r="AR122" s="127" t="s">
        <v>78</v>
      </c>
      <c r="AT122" s="135" t="s">
        <v>72</v>
      </c>
      <c r="AU122" s="135" t="s">
        <v>73</v>
      </c>
      <c r="AY122" s="127" t="s">
        <v>110</v>
      </c>
      <c r="BK122" s="136">
        <f>BK123+BK127+BK143+BK150</f>
        <v>0</v>
      </c>
    </row>
    <row r="123" spans="1:65" s="12" customFormat="1" ht="22.9" customHeight="1">
      <c r="B123" s="126"/>
      <c r="D123" s="127" t="s">
        <v>72</v>
      </c>
      <c r="E123" s="137" t="s">
        <v>78</v>
      </c>
      <c r="F123" s="137" t="s">
        <v>111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29.400000000000002</v>
      </c>
      <c r="AR123" s="127" t="s">
        <v>78</v>
      </c>
      <c r="AT123" s="135" t="s">
        <v>72</v>
      </c>
      <c r="AU123" s="135" t="s">
        <v>78</v>
      </c>
      <c r="AY123" s="127" t="s">
        <v>110</v>
      </c>
      <c r="BK123" s="136">
        <f>SUM(BK124:BK126)</f>
        <v>0</v>
      </c>
    </row>
    <row r="124" spans="1:65" s="2" customFormat="1" ht="37.9" customHeight="1">
      <c r="A124" s="31"/>
      <c r="B124" s="139"/>
      <c r="C124" s="140" t="s">
        <v>78</v>
      </c>
      <c r="D124" s="140" t="s">
        <v>112</v>
      </c>
      <c r="E124" s="141" t="s">
        <v>113</v>
      </c>
      <c r="F124" s="142" t="s">
        <v>157</v>
      </c>
      <c r="G124" s="143" t="s">
        <v>114</v>
      </c>
      <c r="H124" s="144">
        <v>300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29.400000000000002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115</v>
      </c>
      <c r="AT124" s="152" t="s">
        <v>112</v>
      </c>
      <c r="AU124" s="152" t="s">
        <v>82</v>
      </c>
      <c r="AY124" s="16" t="s">
        <v>110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115</v>
      </c>
      <c r="BM124" s="152" t="s">
        <v>116</v>
      </c>
    </row>
    <row r="125" spans="1:65" s="13" customFormat="1">
      <c r="B125" s="154"/>
      <c r="D125" s="155" t="s">
        <v>117</v>
      </c>
      <c r="E125" s="156" t="s">
        <v>1</v>
      </c>
      <c r="F125" s="157"/>
      <c r="H125" s="158"/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117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110</v>
      </c>
    </row>
    <row r="126" spans="1:65" s="14" customFormat="1">
      <c r="B126" s="163"/>
      <c r="D126" s="155" t="s">
        <v>117</v>
      </c>
      <c r="E126" s="164" t="s">
        <v>1</v>
      </c>
      <c r="F126" s="165" t="s">
        <v>118</v>
      </c>
      <c r="H126" s="166">
        <v>300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117</v>
      </c>
      <c r="AU126" s="164" t="s">
        <v>82</v>
      </c>
      <c r="AV126" s="14" t="s">
        <v>115</v>
      </c>
      <c r="AW126" s="14" t="s">
        <v>30</v>
      </c>
      <c r="AX126" s="14" t="s">
        <v>78</v>
      </c>
      <c r="AY126" s="164" t="s">
        <v>110</v>
      </c>
    </row>
    <row r="127" spans="1:65" s="12" customFormat="1" ht="22.9" customHeight="1">
      <c r="B127" s="126"/>
      <c r="D127" s="127" t="s">
        <v>72</v>
      </c>
      <c r="E127" s="137" t="s">
        <v>119</v>
      </c>
      <c r="F127" s="137" t="s">
        <v>120</v>
      </c>
      <c r="I127" s="129"/>
      <c r="J127" s="138">
        <f>BK127</f>
        <v>0</v>
      </c>
      <c r="L127" s="126"/>
      <c r="M127" s="131"/>
      <c r="N127" s="132"/>
      <c r="O127" s="132"/>
      <c r="P127" s="133">
        <f>SUM(P128:P142)</f>
        <v>0</v>
      </c>
      <c r="Q127" s="132"/>
      <c r="R127" s="133">
        <f>SUM(R128:R142)</f>
        <v>134.08760000000001</v>
      </c>
      <c r="S127" s="132"/>
      <c r="T127" s="134">
        <f>SUM(T128:T142)</f>
        <v>0</v>
      </c>
      <c r="AR127" s="127" t="s">
        <v>78</v>
      </c>
      <c r="AT127" s="135" t="s">
        <v>72</v>
      </c>
      <c r="AU127" s="135" t="s">
        <v>78</v>
      </c>
      <c r="AY127" s="127" t="s">
        <v>110</v>
      </c>
      <c r="BK127" s="136">
        <f>SUM(BK128:BK142)</f>
        <v>0</v>
      </c>
    </row>
    <row r="128" spans="1:65" s="2" customFormat="1" ht="14.45" customHeight="1">
      <c r="A128" s="31"/>
      <c r="B128" s="139"/>
      <c r="C128" s="140" t="s">
        <v>82</v>
      </c>
      <c r="D128" s="140" t="s">
        <v>112</v>
      </c>
      <c r="E128" s="141" t="s">
        <v>153</v>
      </c>
      <c r="F128" s="142" t="s">
        <v>154</v>
      </c>
      <c r="G128" s="143" t="s">
        <v>114</v>
      </c>
      <c r="H128" s="144">
        <v>325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0.216</v>
      </c>
      <c r="R128" s="150">
        <f>Q128*H128</f>
        <v>70.2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115</v>
      </c>
      <c r="AT128" s="152" t="s">
        <v>112</v>
      </c>
      <c r="AU128" s="152" t="s">
        <v>82</v>
      </c>
      <c r="AY128" s="16" t="s">
        <v>110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115</v>
      </c>
      <c r="BM128" s="152" t="s">
        <v>121</v>
      </c>
    </row>
    <row r="129" spans="1:65" s="13" customFormat="1">
      <c r="B129" s="154"/>
      <c r="D129" s="155" t="s">
        <v>117</v>
      </c>
      <c r="E129" s="156" t="s">
        <v>1</v>
      </c>
      <c r="F129" s="157" t="s">
        <v>159</v>
      </c>
      <c r="H129" s="158">
        <v>325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117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110</v>
      </c>
    </row>
    <row r="130" spans="1:65" s="14" customFormat="1">
      <c r="B130" s="163"/>
      <c r="D130" s="155" t="s">
        <v>117</v>
      </c>
      <c r="E130" s="164" t="s">
        <v>1</v>
      </c>
      <c r="F130" s="165" t="s">
        <v>118</v>
      </c>
      <c r="H130" s="166">
        <v>325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117</v>
      </c>
      <c r="AU130" s="164" t="s">
        <v>82</v>
      </c>
      <c r="AV130" s="14" t="s">
        <v>115</v>
      </c>
      <c r="AW130" s="14" t="s">
        <v>30</v>
      </c>
      <c r="AX130" s="14" t="s">
        <v>78</v>
      </c>
      <c r="AY130" s="164" t="s">
        <v>110</v>
      </c>
    </row>
    <row r="131" spans="1:65" s="2" customFormat="1" ht="14.45" customHeight="1">
      <c r="A131" s="31"/>
      <c r="B131" s="139"/>
      <c r="C131" s="140" t="s">
        <v>122</v>
      </c>
      <c r="D131" s="140" t="s">
        <v>112</v>
      </c>
      <c r="E131" s="141" t="s">
        <v>123</v>
      </c>
      <c r="F131" s="142" t="s">
        <v>124</v>
      </c>
      <c r="G131" s="143" t="s">
        <v>125</v>
      </c>
      <c r="H131" s="144">
        <v>63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1.01</v>
      </c>
      <c r="R131" s="150">
        <f>Q131*H131</f>
        <v>63.63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115</v>
      </c>
      <c r="AT131" s="152" t="s">
        <v>112</v>
      </c>
      <c r="AU131" s="152" t="s">
        <v>82</v>
      </c>
      <c r="AY131" s="16" t="s">
        <v>110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115</v>
      </c>
      <c r="BM131" s="152" t="s">
        <v>126</v>
      </c>
    </row>
    <row r="132" spans="1:65" s="13" customFormat="1">
      <c r="B132" s="154"/>
      <c r="D132" s="155" t="s">
        <v>117</v>
      </c>
      <c r="E132" s="156" t="s">
        <v>1</v>
      </c>
      <c r="F132" s="157" t="s">
        <v>161</v>
      </c>
      <c r="H132" s="158">
        <v>63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117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110</v>
      </c>
    </row>
    <row r="133" spans="1:65" s="14" customFormat="1">
      <c r="B133" s="163"/>
      <c r="D133" s="155" t="s">
        <v>117</v>
      </c>
      <c r="E133" s="164" t="s">
        <v>1</v>
      </c>
      <c r="F133" s="165" t="s">
        <v>118</v>
      </c>
      <c r="H133" s="166">
        <v>63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117</v>
      </c>
      <c r="AU133" s="164" t="s">
        <v>82</v>
      </c>
      <c r="AV133" s="14" t="s">
        <v>115</v>
      </c>
      <c r="AW133" s="14" t="s">
        <v>30</v>
      </c>
      <c r="AX133" s="14" t="s">
        <v>78</v>
      </c>
      <c r="AY133" s="164" t="s">
        <v>110</v>
      </c>
    </row>
    <row r="134" spans="1:65" s="2" customFormat="1" ht="24.2" customHeight="1">
      <c r="A134" s="31"/>
      <c r="B134" s="139"/>
      <c r="C134" s="140" t="s">
        <v>115</v>
      </c>
      <c r="D134" s="140" t="s">
        <v>112</v>
      </c>
      <c r="E134" s="141" t="s">
        <v>127</v>
      </c>
      <c r="F134" s="142" t="s">
        <v>128</v>
      </c>
      <c r="G134" s="143" t="s">
        <v>114</v>
      </c>
      <c r="H134" s="144">
        <v>3450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115</v>
      </c>
      <c r="AT134" s="152" t="s">
        <v>112</v>
      </c>
      <c r="AU134" s="152" t="s">
        <v>82</v>
      </c>
      <c r="AY134" s="16" t="s">
        <v>110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115</v>
      </c>
      <c r="BM134" s="152" t="s">
        <v>129</v>
      </c>
    </row>
    <row r="135" spans="1:65" s="13" customFormat="1">
      <c r="B135" s="154"/>
      <c r="D135" s="155" t="s">
        <v>117</v>
      </c>
      <c r="E135" s="156" t="s">
        <v>1</v>
      </c>
      <c r="F135" s="157" t="s">
        <v>160</v>
      </c>
      <c r="H135" s="158">
        <v>3450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117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110</v>
      </c>
    </row>
    <row r="136" spans="1:65" s="14" customFormat="1">
      <c r="B136" s="163"/>
      <c r="D136" s="155" t="s">
        <v>117</v>
      </c>
      <c r="E136" s="164" t="s">
        <v>1</v>
      </c>
      <c r="F136" s="165" t="s">
        <v>118</v>
      </c>
      <c r="H136" s="166">
        <v>3450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117</v>
      </c>
      <c r="AU136" s="164" t="s">
        <v>82</v>
      </c>
      <c r="AV136" s="14" t="s">
        <v>115</v>
      </c>
      <c r="AW136" s="14" t="s">
        <v>30</v>
      </c>
      <c r="AX136" s="14" t="s">
        <v>78</v>
      </c>
      <c r="AY136" s="164" t="s">
        <v>110</v>
      </c>
    </row>
    <row r="137" spans="1:65" s="2" customFormat="1" ht="24.2" customHeight="1">
      <c r="A137" s="31"/>
      <c r="B137" s="139"/>
      <c r="C137" s="140" t="s">
        <v>119</v>
      </c>
      <c r="D137" s="140" t="s">
        <v>112</v>
      </c>
      <c r="E137" s="141" t="s">
        <v>155</v>
      </c>
      <c r="F137" s="142" t="s">
        <v>156</v>
      </c>
      <c r="G137" s="143" t="s">
        <v>114</v>
      </c>
      <c r="H137" s="144">
        <v>1725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38</v>
      </c>
      <c r="O137" s="57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2" t="s">
        <v>115</v>
      </c>
      <c r="AT137" s="152" t="s">
        <v>112</v>
      </c>
      <c r="AU137" s="152" t="s">
        <v>82</v>
      </c>
      <c r="AY137" s="16" t="s">
        <v>110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78</v>
      </c>
      <c r="BK137" s="153">
        <f>ROUND(I137*H137,2)</f>
        <v>0</v>
      </c>
      <c r="BL137" s="16" t="s">
        <v>115</v>
      </c>
      <c r="BM137" s="152" t="s">
        <v>130</v>
      </c>
    </row>
    <row r="138" spans="1:65" s="13" customFormat="1">
      <c r="B138" s="154"/>
      <c r="D138" s="155" t="s">
        <v>117</v>
      </c>
      <c r="E138" s="156" t="s">
        <v>1</v>
      </c>
      <c r="F138" s="157" t="s">
        <v>162</v>
      </c>
      <c r="H138" s="158">
        <v>1725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117</v>
      </c>
      <c r="AU138" s="156" t="s">
        <v>82</v>
      </c>
      <c r="AV138" s="13" t="s">
        <v>82</v>
      </c>
      <c r="AW138" s="13" t="s">
        <v>30</v>
      </c>
      <c r="AX138" s="13" t="s">
        <v>73</v>
      </c>
      <c r="AY138" s="156" t="s">
        <v>110</v>
      </c>
    </row>
    <row r="139" spans="1:65" s="14" customFormat="1">
      <c r="B139" s="163"/>
      <c r="D139" s="155" t="s">
        <v>117</v>
      </c>
      <c r="E139" s="164" t="s">
        <v>1</v>
      </c>
      <c r="F139" s="165" t="s">
        <v>118</v>
      </c>
      <c r="H139" s="166">
        <v>1725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117</v>
      </c>
      <c r="AU139" s="164" t="s">
        <v>82</v>
      </c>
      <c r="AV139" s="14" t="s">
        <v>115</v>
      </c>
      <c r="AW139" s="14" t="s">
        <v>30</v>
      </c>
      <c r="AX139" s="14" t="s">
        <v>78</v>
      </c>
      <c r="AY139" s="164" t="s">
        <v>110</v>
      </c>
    </row>
    <row r="140" spans="1:65" s="2" customFormat="1" ht="24.2" customHeight="1">
      <c r="A140" s="31"/>
      <c r="B140" s="139"/>
      <c r="C140" s="140" t="s">
        <v>131</v>
      </c>
      <c r="D140" s="140" t="s">
        <v>112</v>
      </c>
      <c r="E140" s="141" t="s">
        <v>132</v>
      </c>
      <c r="F140" s="142" t="s">
        <v>133</v>
      </c>
      <c r="G140" s="143" t="s">
        <v>134</v>
      </c>
      <c r="H140" s="144">
        <v>115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38</v>
      </c>
      <c r="O140" s="57"/>
      <c r="P140" s="150">
        <f>O140*H140</f>
        <v>0</v>
      </c>
      <c r="Q140" s="150">
        <v>2.2399999999999998E-3</v>
      </c>
      <c r="R140" s="150">
        <f>Q140*H140</f>
        <v>0.2576</v>
      </c>
      <c r="S140" s="150">
        <v>0</v>
      </c>
      <c r="T140" s="15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115</v>
      </c>
      <c r="AT140" s="152" t="s">
        <v>112</v>
      </c>
      <c r="AU140" s="152" t="s">
        <v>82</v>
      </c>
      <c r="AY140" s="16" t="s">
        <v>110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78</v>
      </c>
      <c r="BK140" s="153">
        <f>ROUND(I140*H140,2)</f>
        <v>0</v>
      </c>
      <c r="BL140" s="16" t="s">
        <v>115</v>
      </c>
      <c r="BM140" s="152" t="s">
        <v>135</v>
      </c>
    </row>
    <row r="141" spans="1:65" s="13" customFormat="1">
      <c r="B141" s="154"/>
      <c r="D141" s="155" t="s">
        <v>117</v>
      </c>
      <c r="E141" s="156" t="s">
        <v>1</v>
      </c>
      <c r="F141" s="157"/>
      <c r="H141" s="158"/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117</v>
      </c>
      <c r="AU141" s="156" t="s">
        <v>82</v>
      </c>
      <c r="AV141" s="13" t="s">
        <v>82</v>
      </c>
      <c r="AW141" s="13" t="s">
        <v>30</v>
      </c>
      <c r="AX141" s="13" t="s">
        <v>73</v>
      </c>
      <c r="AY141" s="156" t="s">
        <v>110</v>
      </c>
    </row>
    <row r="142" spans="1:65" s="14" customFormat="1">
      <c r="B142" s="163"/>
      <c r="D142" s="155" t="s">
        <v>117</v>
      </c>
      <c r="E142" s="164" t="s">
        <v>1</v>
      </c>
      <c r="F142" s="165" t="s">
        <v>118</v>
      </c>
      <c r="H142" s="166">
        <v>115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117</v>
      </c>
      <c r="AU142" s="164" t="s">
        <v>82</v>
      </c>
      <c r="AV142" s="14" t="s">
        <v>115</v>
      </c>
      <c r="AW142" s="14" t="s">
        <v>30</v>
      </c>
      <c r="AX142" s="14" t="s">
        <v>78</v>
      </c>
      <c r="AY142" s="164" t="s">
        <v>110</v>
      </c>
    </row>
    <row r="143" spans="1:65" s="12" customFormat="1" ht="22.9" customHeight="1">
      <c r="B143" s="126"/>
      <c r="D143" s="127" t="s">
        <v>72</v>
      </c>
      <c r="E143" s="137" t="s">
        <v>136</v>
      </c>
      <c r="F143" s="137" t="s">
        <v>137</v>
      </c>
      <c r="I143" s="129"/>
      <c r="J143" s="138">
        <f>BK143</f>
        <v>0</v>
      </c>
      <c r="L143" s="126"/>
      <c r="M143" s="131"/>
      <c r="N143" s="132"/>
      <c r="O143" s="132"/>
      <c r="P143" s="133">
        <f>SUM(P144:P149)</f>
        <v>0</v>
      </c>
      <c r="Q143" s="132"/>
      <c r="R143" s="133">
        <f>SUM(R144:R149)</f>
        <v>0</v>
      </c>
      <c r="S143" s="132"/>
      <c r="T143" s="134">
        <f>SUM(T144:T149)</f>
        <v>34.5</v>
      </c>
      <c r="AR143" s="127" t="s">
        <v>78</v>
      </c>
      <c r="AT143" s="135" t="s">
        <v>72</v>
      </c>
      <c r="AU143" s="135" t="s">
        <v>78</v>
      </c>
      <c r="AY143" s="127" t="s">
        <v>110</v>
      </c>
      <c r="BK143" s="136">
        <f>SUM(BK144:BK149)</f>
        <v>0</v>
      </c>
    </row>
    <row r="144" spans="1:65" s="2" customFormat="1" ht="14.45" customHeight="1">
      <c r="A144" s="31"/>
      <c r="B144" s="139"/>
      <c r="C144" s="140" t="s">
        <v>138</v>
      </c>
      <c r="D144" s="140" t="s">
        <v>112</v>
      </c>
      <c r="E144" s="141" t="s">
        <v>139</v>
      </c>
      <c r="F144" s="142" t="s">
        <v>140</v>
      </c>
      <c r="G144" s="143" t="s">
        <v>134</v>
      </c>
      <c r="H144" s="144">
        <v>115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38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115</v>
      </c>
      <c r="AT144" s="152" t="s">
        <v>112</v>
      </c>
      <c r="AU144" s="152" t="s">
        <v>82</v>
      </c>
      <c r="AY144" s="16" t="s">
        <v>110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78</v>
      </c>
      <c r="BK144" s="153">
        <f>ROUND(I144*H144,2)</f>
        <v>0</v>
      </c>
      <c r="BL144" s="16" t="s">
        <v>115</v>
      </c>
      <c r="BM144" s="152" t="s">
        <v>141</v>
      </c>
    </row>
    <row r="145" spans="1:65" s="13" customFormat="1">
      <c r="B145" s="154"/>
      <c r="D145" s="155" t="s">
        <v>117</v>
      </c>
      <c r="E145" s="156" t="s">
        <v>1</v>
      </c>
      <c r="F145" s="157"/>
      <c r="H145" s="158"/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117</v>
      </c>
      <c r="AU145" s="156" t="s">
        <v>82</v>
      </c>
      <c r="AV145" s="13" t="s">
        <v>82</v>
      </c>
      <c r="AW145" s="13" t="s">
        <v>30</v>
      </c>
      <c r="AX145" s="13" t="s">
        <v>73</v>
      </c>
      <c r="AY145" s="156" t="s">
        <v>110</v>
      </c>
    </row>
    <row r="146" spans="1:65" s="14" customFormat="1">
      <c r="B146" s="163"/>
      <c r="D146" s="155" t="s">
        <v>117</v>
      </c>
      <c r="E146" s="164" t="s">
        <v>1</v>
      </c>
      <c r="F146" s="165" t="s">
        <v>118</v>
      </c>
      <c r="H146" s="166">
        <v>32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117</v>
      </c>
      <c r="AU146" s="164" t="s">
        <v>82</v>
      </c>
      <c r="AV146" s="14" t="s">
        <v>115</v>
      </c>
      <c r="AW146" s="14" t="s">
        <v>30</v>
      </c>
      <c r="AX146" s="14" t="s">
        <v>78</v>
      </c>
      <c r="AY146" s="164" t="s">
        <v>110</v>
      </c>
    </row>
    <row r="147" spans="1:65" s="2" customFormat="1" ht="24.2" customHeight="1">
      <c r="A147" s="31"/>
      <c r="B147" s="139"/>
      <c r="C147" s="140" t="s">
        <v>142</v>
      </c>
      <c r="D147" s="140" t="s">
        <v>112</v>
      </c>
      <c r="E147" s="141" t="s">
        <v>143</v>
      </c>
      <c r="F147" s="142" t="s">
        <v>144</v>
      </c>
      <c r="G147" s="143" t="s">
        <v>114</v>
      </c>
      <c r="H147" s="144">
        <v>1725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38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0.02</v>
      </c>
      <c r="T147" s="151">
        <f>S147*H147</f>
        <v>34.5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115</v>
      </c>
      <c r="AT147" s="152" t="s">
        <v>112</v>
      </c>
      <c r="AU147" s="152" t="s">
        <v>82</v>
      </c>
      <c r="AY147" s="16" t="s">
        <v>110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78</v>
      </c>
      <c r="BK147" s="153">
        <f>ROUND(I147*H147,2)</f>
        <v>0</v>
      </c>
      <c r="BL147" s="16" t="s">
        <v>115</v>
      </c>
      <c r="BM147" s="152" t="s">
        <v>145</v>
      </c>
    </row>
    <row r="148" spans="1:65" s="13" customFormat="1">
      <c r="B148" s="154"/>
      <c r="D148" s="155" t="s">
        <v>117</v>
      </c>
      <c r="E148" s="156" t="s">
        <v>1</v>
      </c>
      <c r="F148" s="157" t="s">
        <v>162</v>
      </c>
      <c r="H148" s="158">
        <v>1725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117</v>
      </c>
      <c r="AU148" s="156" t="s">
        <v>82</v>
      </c>
      <c r="AV148" s="13" t="s">
        <v>82</v>
      </c>
      <c r="AW148" s="13" t="s">
        <v>30</v>
      </c>
      <c r="AX148" s="13" t="s">
        <v>73</v>
      </c>
      <c r="AY148" s="156" t="s">
        <v>110</v>
      </c>
    </row>
    <row r="149" spans="1:65" s="14" customFormat="1">
      <c r="B149" s="163"/>
      <c r="D149" s="155" t="s">
        <v>117</v>
      </c>
      <c r="E149" s="164" t="s">
        <v>1</v>
      </c>
      <c r="F149" s="165" t="s">
        <v>118</v>
      </c>
      <c r="H149" s="166">
        <v>1725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117</v>
      </c>
      <c r="AU149" s="164" t="s">
        <v>82</v>
      </c>
      <c r="AV149" s="14" t="s">
        <v>115</v>
      </c>
      <c r="AW149" s="14" t="s">
        <v>30</v>
      </c>
      <c r="AX149" s="14" t="s">
        <v>78</v>
      </c>
      <c r="AY149" s="164" t="s">
        <v>110</v>
      </c>
    </row>
    <row r="150" spans="1:65" s="12" customFormat="1" ht="22.9" customHeight="1">
      <c r="B150" s="126"/>
      <c r="D150" s="127" t="s">
        <v>72</v>
      </c>
      <c r="E150" s="137" t="s">
        <v>146</v>
      </c>
      <c r="F150" s="137" t="s">
        <v>147</v>
      </c>
      <c r="I150" s="129"/>
      <c r="J150" s="138">
        <f>BK150</f>
        <v>0</v>
      </c>
      <c r="L150" s="126"/>
      <c r="M150" s="131"/>
      <c r="N150" s="132"/>
      <c r="O150" s="132"/>
      <c r="P150" s="133">
        <f>SUM(P151:P153)</f>
        <v>0</v>
      </c>
      <c r="Q150" s="132"/>
      <c r="R150" s="133">
        <f>SUM(R151:R153)</f>
        <v>0</v>
      </c>
      <c r="S150" s="132"/>
      <c r="T150" s="134">
        <f>SUM(T151:T153)</f>
        <v>0</v>
      </c>
      <c r="AR150" s="127" t="s">
        <v>119</v>
      </c>
      <c r="AT150" s="135" t="s">
        <v>72</v>
      </c>
      <c r="AU150" s="135" t="s">
        <v>78</v>
      </c>
      <c r="AY150" s="127" t="s">
        <v>110</v>
      </c>
      <c r="BK150" s="136">
        <f>SUM(BK151:BK153)</f>
        <v>0</v>
      </c>
    </row>
    <row r="151" spans="1:65" s="2" customFormat="1" ht="14.45" customHeight="1">
      <c r="A151" s="31"/>
      <c r="B151" s="139"/>
      <c r="C151" s="140" t="s">
        <v>136</v>
      </c>
      <c r="D151" s="140" t="s">
        <v>112</v>
      </c>
      <c r="E151" s="141" t="s">
        <v>148</v>
      </c>
      <c r="F151" s="142" t="s">
        <v>149</v>
      </c>
      <c r="G151" s="143" t="s">
        <v>150</v>
      </c>
      <c r="H151" s="144">
        <v>1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38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151</v>
      </c>
      <c r="AT151" s="152" t="s">
        <v>112</v>
      </c>
      <c r="AU151" s="152" t="s">
        <v>82</v>
      </c>
      <c r="AY151" s="16" t="s">
        <v>110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78</v>
      </c>
      <c r="BK151" s="153">
        <f>ROUND(I151*H151,2)</f>
        <v>0</v>
      </c>
      <c r="BL151" s="16" t="s">
        <v>151</v>
      </c>
      <c r="BM151" s="152" t="s">
        <v>152</v>
      </c>
    </row>
    <row r="152" spans="1:65" s="13" customFormat="1">
      <c r="B152" s="154"/>
      <c r="D152" s="155" t="s">
        <v>117</v>
      </c>
      <c r="E152" s="156" t="s">
        <v>1</v>
      </c>
      <c r="F152" s="157" t="s">
        <v>78</v>
      </c>
      <c r="H152" s="158">
        <v>1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117</v>
      </c>
      <c r="AU152" s="156" t="s">
        <v>82</v>
      </c>
      <c r="AV152" s="13" t="s">
        <v>82</v>
      </c>
      <c r="AW152" s="13" t="s">
        <v>30</v>
      </c>
      <c r="AX152" s="13" t="s">
        <v>73</v>
      </c>
      <c r="AY152" s="156" t="s">
        <v>110</v>
      </c>
    </row>
    <row r="153" spans="1:65" s="14" customFormat="1">
      <c r="B153" s="163"/>
      <c r="D153" s="155" t="s">
        <v>117</v>
      </c>
      <c r="E153" s="164" t="s">
        <v>1</v>
      </c>
      <c r="F153" s="165" t="s">
        <v>118</v>
      </c>
      <c r="H153" s="166">
        <v>1</v>
      </c>
      <c r="I153" s="167"/>
      <c r="L153" s="163"/>
      <c r="M153" s="171"/>
      <c r="N153" s="172"/>
      <c r="O153" s="172"/>
      <c r="P153" s="172"/>
      <c r="Q153" s="172"/>
      <c r="R153" s="172"/>
      <c r="S153" s="172"/>
      <c r="T153" s="173"/>
      <c r="AT153" s="164" t="s">
        <v>117</v>
      </c>
      <c r="AU153" s="164" t="s">
        <v>82</v>
      </c>
      <c r="AV153" s="14" t="s">
        <v>115</v>
      </c>
      <c r="AW153" s="14" t="s">
        <v>30</v>
      </c>
      <c r="AX153" s="14" t="s">
        <v>78</v>
      </c>
      <c r="AY153" s="164" t="s">
        <v>110</v>
      </c>
    </row>
    <row r="154" spans="1:65" s="2" customFormat="1" ht="6.95" customHeight="1">
      <c r="A154" s="31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2023-09-29T05:31:02Z</cp:lastPrinted>
  <dcterms:created xsi:type="dcterms:W3CDTF">2021-04-23T07:42:22Z</dcterms:created>
  <dcterms:modified xsi:type="dcterms:W3CDTF">2023-09-29T05:32:12Z</dcterms:modified>
</cp:coreProperties>
</file>