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1 - Sportovní areál K..." sheetId="2" r:id="rId2"/>
    <sheet name="SO 03 - Sportovní areál K..." sheetId="3" r:id="rId3"/>
    <sheet name="SO 05 - Sportovní areál K..." sheetId="4" r:id="rId4"/>
    <sheet name="IO 100 - Sportovní areál ..." sheetId="5" r:id="rId5"/>
    <sheet name="IO 400 - Sportovní areál ..." sheetId="6" r:id="rId6"/>
    <sheet name="IO 600 - Sportovní areál ..." sheetId="7" r:id="rId7"/>
    <sheet name="VRN - Sportovní areál Kři..." sheetId="8" r:id="rId8"/>
  </sheets>
  <definedNames>
    <definedName name="_xlnm.Print_Area" localSheetId="0">'Rekapitulace stavby'!$D$4:$AO$76,'Rekapitulace stavby'!$C$82:$AQ$102</definedName>
    <definedName name="_xlnm._FilterDatabase" localSheetId="1" hidden="1">'SO 01 - Sportovní areál K...'!$C$119:$K$169</definedName>
    <definedName name="_xlnm.Print_Area" localSheetId="1">'SO 01 - Sportovní areál K...'!$C$4:$J$39,'SO 01 - Sportovní areál K...'!$C$49:$J$75,'SO 01 - Sportovní areál K...'!$C$81:$J$101,'SO 01 - Sportovní areál K...'!$C$107:$K$169</definedName>
    <definedName name="_xlnm._FilterDatabase" localSheetId="2" hidden="1">'SO 03 - Sportovní areál K...'!$C$120:$K$151</definedName>
    <definedName name="_xlnm.Print_Area" localSheetId="2">'SO 03 - Sportovní areál K...'!$C$4:$J$39,'SO 03 - Sportovní areál K...'!$C$49:$J$75,'SO 03 - Sportovní areál K...'!$C$81:$J$102,'SO 03 - Sportovní areál K...'!$C$108:$K$151</definedName>
    <definedName name="_xlnm._FilterDatabase" localSheetId="3" hidden="1">'SO 05 - Sportovní areál K...'!$C$117:$K$127</definedName>
    <definedName name="_xlnm.Print_Area" localSheetId="3">'SO 05 - Sportovní areál K...'!$C$4:$J$39,'SO 05 - Sportovní areál K...'!$C$50:$J$76,'SO 05 - Sportovní areál K...'!$C$82:$J$99,'SO 05 - Sportovní areál K...'!$C$105:$K$127</definedName>
    <definedName name="_xlnm._FilterDatabase" localSheetId="4" hidden="1">'IO 100 - Sportovní areál ...'!$C$120:$K$185</definedName>
    <definedName name="_xlnm.Print_Area" localSheetId="4">'IO 100 - Sportovní areál ...'!$C$4:$J$39,'IO 100 - Sportovní areál ...'!$C$50:$J$76,'IO 100 - Sportovní areál ...'!$C$82:$J$102,'IO 100 - Sportovní areál ...'!$C$108:$K$185</definedName>
    <definedName name="_xlnm._FilterDatabase" localSheetId="5" hidden="1">'IO 400 - Sportovní areál ...'!$C$118:$K$146</definedName>
    <definedName name="_xlnm.Print_Area" localSheetId="5">'IO 400 - Sportovní areál ...'!$C$4:$J$39,'IO 400 - Sportovní areál ...'!$C$50:$J$76,'IO 400 - Sportovní areál ...'!$C$82:$J$100,'IO 400 - Sportovní areál ...'!$C$106:$K$146</definedName>
    <definedName name="_xlnm._FilterDatabase" localSheetId="6" hidden="1">'IO 600 - Sportovní areál ...'!$C$119:$K$171</definedName>
    <definedName name="_xlnm.Print_Area" localSheetId="6">'IO 600 - Sportovní areál ...'!$C$4:$J$39,'IO 600 - Sportovní areál ...'!$C$49:$J$75,'IO 600 - Sportovní areál ...'!$C$81:$J$101,'IO 600 - Sportovní areál ...'!$C$107:$K$171</definedName>
    <definedName name="_xlnm._FilterDatabase" localSheetId="7" hidden="1">'VRN - Sportovní areál Kři...'!$C$121:$K$144</definedName>
    <definedName name="_xlnm.Print_Area" localSheetId="7">'VRN - Sportovní areál Kři...'!$C$4:$J$39,'VRN - Sportovní areál Kři...'!$C$49:$J$75,'VRN - Sportovní areál Kři...'!$C$81:$J$103,'VRN - Sportovní areál Kři...'!$C$109:$K$144</definedName>
    <definedName name="_xlnm.Print_Titles" localSheetId="0">'Rekapitulace stavby'!$92:$92</definedName>
    <definedName name="_xlnm.Print_Titles" localSheetId="1">'SO 01 - Sportovní areál K...'!$119:$119</definedName>
    <definedName name="_xlnm.Print_Titles" localSheetId="2">'SO 03 - Sportovní areál K...'!$120:$120</definedName>
    <definedName name="_xlnm.Print_Titles" localSheetId="3">'SO 05 - Sportovní areál K...'!$117:$117</definedName>
    <definedName name="_xlnm.Print_Titles" localSheetId="4">'IO 100 - Sportovní areál ...'!$120:$120</definedName>
    <definedName name="_xlnm.Print_Titles" localSheetId="5">'IO 400 - Sportovní areál ...'!$118:$118</definedName>
    <definedName name="_xlnm.Print_Titles" localSheetId="6">'IO 600 - Sportovní areál ...'!$119:$119</definedName>
    <definedName name="_xlnm.Print_Titles" localSheetId="7">'VRN - Sportovní areál Kři...'!$121:$121</definedName>
  </definedNames>
  <calcPr fullCalcOnLoad="1"/>
</workbook>
</file>

<file path=xl/sharedStrings.xml><?xml version="1.0" encoding="utf-8"?>
<sst xmlns="http://schemas.openxmlformats.org/spreadsheetml/2006/main" count="3745" uniqueCount="575">
  <si>
    <t>Export Komplet</t>
  </si>
  <si>
    <t/>
  </si>
  <si>
    <t>2.0</t>
  </si>
  <si>
    <t>ZAMOK</t>
  </si>
  <si>
    <t>False</t>
  </si>
  <si>
    <t>{6500c2b3-58dd-4aff-a847-852355d8ba9a}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</si>
  <si>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</si>
  <si>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</si>
  <si>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</si>
  <si>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</si>
  <si>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</si>
  <si>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</si>
  <si>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</si>
  <si>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</si>
  <si>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0108203-E4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</si>
  <si>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</si>
  <si>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</si>
  <si>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Sportovní areál Křimice etapa 4</t>
  </si>
  <si>
    <t>KSO:</t>
  </si>
  <si>
    <t>823</t>
  </si>
  <si>
    <t>CC-CZ:</t>
  </si>
  <si>
    <t>2</t>
  </si>
  <si>
    <t>Místo:</t>
  </si>
  <si>
    <t xml:space="preserve">Křimice </t>
  </si>
  <si>
    <t>Datum:</t>
  </si>
  <si>
    <t>2. 8. 2023</t>
  </si>
  <si>
    <t>CZ-CPV:</t>
  </si>
  <si>
    <t>45000000-7</t>
  </si>
  <si>
    <t>CZ-CPA:</t>
  </si>
  <si>
    <t>42</t>
  </si>
  <si>
    <t>Zadavatel:</t>
  </si>
  <si>
    <t>IČ:</t>
  </si>
  <si>
    <t>Střední průmyslová škola dopravní Plzeň</t>
  </si>
  <si>
    <t>DIČ:</t>
  </si>
  <si>
    <t>Uchazeč:</t>
  </si>
  <si>
    <t>Vyplň údaj</t>
  </si>
  <si>
    <t>Projektant:</t>
  </si>
  <si>
    <t>Labron, s.r.o.</t>
  </si>
  <si>
    <t>True</t>
  </si>
  <si>
    <t>Zpracovatel:</t>
  </si>
  <si>
    <t>Poznámka:</t>
  </si>
  <si>
    <t xml:space="preserve">Zpracováno dle metodiky ÚRS s maximálním zatříděním položek (popisu činností) dle Třídníku stavebních konstrukcí a prací. Použita databáze směrných cen  Položky, které databáze neobsahuje, oceněny dle brutto ceníků příslušných dodavatelů. Veškeré názvy jednotlivých zařízení jsou uvedeny pouze pro určení technické úrovně a provozních parametrů. Ve všech případech lze použít i jiná než navržená zařízení, která mají podobnou nebo minimálně stejnou kvalitu, účinnost a výkon, parametry použití, ev. hlučnost (která bezpodmínečně splňuje platné hygienické normy).  Celková množství u jednotlivých položek (kusy, metry) byla odměřena a sečtena ručně a digitálně z výkresů.
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</si>
  <si>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</si>
  <si>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</si>
  <si>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</si>
  <si>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</si>
  <si>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</si>
  <si>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</si>
  <si>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</si>
  <si>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</si>
  <si>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</si>
  <si>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</si>
  <si>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</si>
  <si>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</si>
  <si>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</si>
  <si>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</si>
  <si>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</si>
  <si>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</si>
  <si>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</si>
  <si>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</si>
  <si>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</si>
  <si>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</si>
  <si>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</si>
  <si>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</si>
  <si>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</si>
  <si>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</si>
  <si>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</si>
  <si>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</si>
  <si>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</si>
  <si>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</si>
  <si>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</si>
  <si>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</si>
  <si>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</si>
  <si>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</si>
  <si>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</si>
  <si>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</si>
  <si>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</si>
  <si>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</si>
  <si>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</si>
  <si>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</si>
  <si>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</si>
  <si>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</si>
  <si>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</si>
  <si>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</si>
  <si>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</si>
  <si>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</si>
  <si>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</si>
  <si>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</si>
  <si>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Sportovní areál Křimice SO 01 - Buňky</t>
  </si>
  <si>
    <t>STA</t>
  </si>
  <si>
    <t>1</t>
  </si>
  <si>
    <t>{ba7d7278-861f-4db5-88d0-d938b093f142}</t>
  </si>
  <si>
    <t>827</t>
  </si>
  <si>
    <t>SO 03</t>
  </si>
  <si>
    <t>Sportovní areál Křimice SO 03 - Dětské hřiště</t>
  </si>
  <si>
    <t>{27a37fbe-7ead-45e3-ae1d-415ff7465880}</t>
  </si>
  <si>
    <t>SO 05</t>
  </si>
  <si>
    <t>Sportovní areál Křimice SO 05 - Workoutové hřiště</t>
  </si>
  <si>
    <t>{42054afb-4be2-4cd5-a096-67005b88c3cd}</t>
  </si>
  <si>
    <t>IO 100</t>
  </si>
  <si>
    <t>Sportovní areál Křimice IO 100 - Areálové IS a přípojky</t>
  </si>
  <si>
    <t>{208c9276-6449-4f86-be01-3b21de4c1aa1}</t>
  </si>
  <si>
    <t>IO 400</t>
  </si>
  <si>
    <t xml:space="preserve">Sportovní areál Křimice IO 400 - Stavební elektroinstalace  </t>
  </si>
  <si>
    <t>{d9401c89-25e2-438c-b9ef-acbb9345de0a}</t>
  </si>
  <si>
    <t>IO 600</t>
  </si>
  <si>
    <t>Sportovní areál Křimice IO 600 - Komunikace a zpevněné plochy</t>
  </si>
  <si>
    <t>{f9b2eeca-b6ca-4f9f-89f5-8c2808f05f8d}</t>
  </si>
  <si>
    <t>VRN</t>
  </si>
  <si>
    <t>Sportovní areál Křimice VRN a Ostatní</t>
  </si>
  <si>
    <t>{3d5ed89a-d026-48e0-a1c0-3bb2de815269}</t>
  </si>
  <si>
    <t>KRYCÍ LIST SOUPISU PRACÍ</t>
  </si>
  <si>
    <t>Objekt:</t>
  </si>
  <si>
    <t>SO 01 - Sportovní areál Křimice SO 01 - Buňky</t>
  </si>
  <si>
    <t>41</t>
  </si>
  <si>
    <t xml:space="preserve">Zpracováno dle metodiky ÚRS s maximálním zatříděním položek (popisu činností) dle Třídníku stavebních konstrukcí a prací. Použita databáze směrných cen  Položky, které databáze neobsahuje, oceněny dle brutto ceníků příslušných dodavatelů. Veškeré názvy jednotlivých zařízení jsou uvedeny pouze pro určení technické úrovně a provozních parametrů. Ve všech případech lze použít i jiná než navržená zařízení, která mají podobnou nebo minimálně stejnou kvalitu, účinnost a výkon, parametry použití, ev. hlučnost (která bezpodmínečně splňuje platné hygienické normy).  Celková množství u jednotlivých položek (kusy, metry) byla odměřena a sečtena ručně a digitálně z výkresů. </t>
  </si>
  <si>
    <t>REKAPITULACE ČLENĚNÍ SOUPISU PRACÍ</t>
  </si>
  <si>
    <t>Kód dílu - Popis</t>
  </si>
  <si>
    <t>Cena celkem [CZK]</t>
  </si>
  <si>
    <t>Náklady ze soupisu prací</t>
  </si>
  <si>
    <t>-1</t>
  </si>
  <si>
    <t>HSV -  Práce a dodávky HSV</t>
  </si>
  <si>
    <t xml:space="preserve">    1 -  Zemní práce</t>
  </si>
  <si>
    <t xml:space="preserve">    2 -  Zakládání</t>
  </si>
  <si>
    <t xml:space="preserve">    3 -  Svislé a kompletní konstrukce</t>
  </si>
  <si>
    <t xml:space="preserve">    998 - 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</si>
  <si>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</si>
  <si>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</si>
  <si>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</si>
  <si>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</si>
  <si>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</si>
  <si>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</si>
  <si>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</si>
  <si>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</si>
  <si>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</si>
  <si>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</si>
  <si>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</si>
  <si>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</si>
  <si>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</si>
  <si>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</si>
  <si>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 xml:space="preserve"> Práce a dodávky HSV</t>
  </si>
  <si>
    <t>ROZPOCET</t>
  </si>
  <si>
    <t xml:space="preserve"> Zemní práce</t>
  </si>
  <si>
    <t>K</t>
  </si>
  <si>
    <t>132251103</t>
  </si>
  <si>
    <t>Hloubení rýh nezapažených š do 800 mm v hornině třídy těžitelnosti I skupiny 3 objem do 100 m3 strojně</t>
  </si>
  <si>
    <t>m3</t>
  </si>
  <si>
    <t>CS ÚRS 2023 02</t>
  </si>
  <si>
    <t>4</t>
  </si>
  <si>
    <t>-1446495245</t>
  </si>
  <si>
    <t>VV</t>
  </si>
  <si>
    <t>pasy</t>
  </si>
  <si>
    <t>0,3*(2*18+7*5,4)*0,55</t>
  </si>
  <si>
    <t>Součet</t>
  </si>
  <si>
    <t>162751117</t>
  </si>
  <si>
    <t>Vodorovné přemístění přes 9 000 do 10000 m výkopku/sypaniny z horniny třídy těžitelnosti I skupiny 1 až 3</t>
  </si>
  <si>
    <t>203430854</t>
  </si>
  <si>
    <t>3</t>
  </si>
  <si>
    <t>171201231</t>
  </si>
  <si>
    <t>Poplatek za uložení zeminy a kamení na recyklační skládce (skládkovné) kód odpadu 17 05 04</t>
  </si>
  <si>
    <t>t</t>
  </si>
  <si>
    <t>-1352823476</t>
  </si>
  <si>
    <t>12,177*1,8</t>
  </si>
  <si>
    <t xml:space="preserve"> Zakládání</t>
  </si>
  <si>
    <t>171152501</t>
  </si>
  <si>
    <t>Zhutnění podloží z hornin soudržných nebo nesoudržných pod násypy</t>
  </si>
  <si>
    <t>m2</t>
  </si>
  <si>
    <t>1890423299</t>
  </si>
  <si>
    <t>pod pasy</t>
  </si>
  <si>
    <t>0,3*(2*18+7*5,4)</t>
  </si>
  <si>
    <t>pod podlahu</t>
  </si>
  <si>
    <t>18*6</t>
  </si>
  <si>
    <t>5</t>
  </si>
  <si>
    <t>271532212</t>
  </si>
  <si>
    <t>Podsyp pod základové konstrukce se zhutněním z hrubého kameniva frakce 16 až 32 mm</t>
  </si>
  <si>
    <t>1643783708</t>
  </si>
  <si>
    <t>(2*2,55*5,4*0,15)+(4*2,7*5,4*0,15)</t>
  </si>
  <si>
    <t>6</t>
  </si>
  <si>
    <t>273321411</t>
  </si>
  <si>
    <t>Základové desky ze ŽB bez zvýšených nároků na prostředí tř. C 20/25</t>
  </si>
  <si>
    <t>-1757210812</t>
  </si>
  <si>
    <t>18*6*0,1</t>
  </si>
  <si>
    <t>7</t>
  </si>
  <si>
    <t>273351121</t>
  </si>
  <si>
    <t>Zřízení bednění základových desek</t>
  </si>
  <si>
    <t>-633627417</t>
  </si>
  <si>
    <t>(2*18*0,2)+(2*6*0,2)</t>
  </si>
  <si>
    <t>8</t>
  </si>
  <si>
    <t>273351122</t>
  </si>
  <si>
    <t>Odstranění bednění základových desek</t>
  </si>
  <si>
    <t>1470176895</t>
  </si>
  <si>
    <t>9</t>
  </si>
  <si>
    <t>273362021</t>
  </si>
  <si>
    <t>Výztuž základových desek svařovanými sítěmi Kari</t>
  </si>
  <si>
    <t>-1939862211</t>
  </si>
  <si>
    <t>((18*6)*4,44)/1000</t>
  </si>
  <si>
    <t>10</t>
  </si>
  <si>
    <t>274321411</t>
  </si>
  <si>
    <t>Základové pasy ze ŽB tř. C 20/25</t>
  </si>
  <si>
    <t>-1741198116</t>
  </si>
  <si>
    <t>0,3*(2*18+7*5,4)*0,7</t>
  </si>
  <si>
    <t>11</t>
  </si>
  <si>
    <t>274351111</t>
  </si>
  <si>
    <t>Bednění základových pasů tradiční oboustranné</t>
  </si>
  <si>
    <t>1478587667</t>
  </si>
  <si>
    <t>(2*18*0,5)+(2*5,4*0,5)+(5*5,4*0,5)</t>
  </si>
  <si>
    <t>12</t>
  </si>
  <si>
    <t>274361821</t>
  </si>
  <si>
    <t>Výztuž základových pásů betonářskou ocelí 10 505 (R)</t>
  </si>
  <si>
    <t>947737861</t>
  </si>
  <si>
    <t xml:space="preserve"> Svislé a kompletní konstrukce</t>
  </si>
  <si>
    <t>13</t>
  </si>
  <si>
    <t>342-1</t>
  </si>
  <si>
    <t>Montáž a kompletace buněk, vč. zdvihací techniky</t>
  </si>
  <si>
    <t>soub</t>
  </si>
  <si>
    <t>1742254850</t>
  </si>
  <si>
    <t>14</t>
  </si>
  <si>
    <t>M</t>
  </si>
  <si>
    <t>R1</t>
  </si>
  <si>
    <t>Typizovaný kancelářský kontejner vel. 6,0x3,0 m</t>
  </si>
  <si>
    <t>-330853276</t>
  </si>
  <si>
    <t>P</t>
  </si>
  <si>
    <t>Poznámka k položce:
Poznámka k položce: Typizovaný modulární systém buněk - jednoduchý obdélníkový půdorys s plochou střechou. Včetně povrchových úprav, odvodnění střechy - okap, všech interiérových prvků, okenních a dveřních panelů, instalací TZB a elektroinstalace - zářivkové osvětlení, zásuvky atd.</t>
  </si>
  <si>
    <t>R2</t>
  </si>
  <si>
    <t>Typizovaný kontejner pro šatny vel. 6,0x3,0 m</t>
  </si>
  <si>
    <t>-1045375546</t>
  </si>
  <si>
    <t>Poznámka k položce:
Poznámka k položce: Typizovaný modulární systém buněk - jednoduchý obdélníkový půdorys s plochou střechou. Včetně povrchových úprav, odvodnění střechy - okap, všech interiérových prvků, okenních a dveřních panelů a panelu pro částečné přepažení, instalací TZB a elektroinstalace - zářivkové osvětlení, zásuvky atd.</t>
  </si>
  <si>
    <t>16</t>
  </si>
  <si>
    <t>R3</t>
  </si>
  <si>
    <t>Typizovaný sanitární kontejner s toaletami vel. 6,0x3,0 m</t>
  </si>
  <si>
    <t>1132341824</t>
  </si>
  <si>
    <t>Poznámka k položce:
Poznámka k položce: Typizovaný modulární systém buněk - jednoduchý obdélníkový půdorys s plochou střechou. Včetně povrchových úprav, odvodnění střechy - okap, všech interiérových prvků, okenních, dveřních panelů a panelů pro přepažení, instalací TZB, instalace zařizovacích předmětů - 4x umývadlo, 4x WC, 1x pisoár, 1x výlevka a elektroinstalace - zářivkové osvětlení, zásuvky atd.</t>
  </si>
  <si>
    <t>17</t>
  </si>
  <si>
    <t>R4</t>
  </si>
  <si>
    <t>Typizovaný sanitární kontejner se sprchou a WC vel. 6,0x3,0 m</t>
  </si>
  <si>
    <t>631391045</t>
  </si>
  <si>
    <t>Poznámka k položce:
Poznámka k položce: Typizovaný modulární systém buněk - jednoduchý obdélníkový půdorys s plochou střechou. Včetně povrchových úprav, odvodnění střechy - okap, všech interiérových prvků, okenních, dveřních panelů a panelů pro přepažení, instalací TZB, instalace zařizovacích předmětů - 4x umývadlo, 2x WC, 4x sprcha a elektroinstalace - zářivkové osvětlení, zásuvky atd.</t>
  </si>
  <si>
    <t>998</t>
  </si>
  <si>
    <t xml:space="preserve"> Přesun hmot</t>
  </si>
  <si>
    <t>18</t>
  </si>
  <si>
    <t>998014211</t>
  </si>
  <si>
    <t>Přesun hmot pro budovy jednopodlažní z kovových dílců</t>
  </si>
  <si>
    <t>-1428995749</t>
  </si>
  <si>
    <t>SO 03 - Sportovní areál Křimice SO 03 - Dětské hřiště</t>
  </si>
  <si>
    <t>HSV - Práce a dodávky HSV</t>
  </si>
  <si>
    <t xml:space="preserve">    5 - Komunikace pozemní</t>
  </si>
  <si>
    <t xml:space="preserve">    9 - Ostatní konstrukce a práce, bourání</t>
  </si>
  <si>
    <t xml:space="preserve">    998 - Přesun hmot</t>
  </si>
  <si>
    <t>PSV - Práce a dodávky PSV</t>
  </si>
  <si>
    <t xml:space="preserve">    764 - Konstrukce klempířské</t>
  </si>
  <si>
    <t>Práce a dodávky HSV</t>
  </si>
  <si>
    <t>Komunikace pozemní</t>
  </si>
  <si>
    <t>571908112</t>
  </si>
  <si>
    <t>Kryt vymývaným dekoračním kamenivem (kačírkem) tl 300 mm</t>
  </si>
  <si>
    <t>-1259515838</t>
  </si>
  <si>
    <t>"srovn hřiště"</t>
  </si>
  <si>
    <t>386</t>
  </si>
  <si>
    <t>Ostatní konstrukce a práce, bourání</t>
  </si>
  <si>
    <t>919726122</t>
  </si>
  <si>
    <t>Geotextilie pro ochranu, separaci a filtraci netkaná měrná hmotnost do 300 g/m2</t>
  </si>
  <si>
    <t>1448023128</t>
  </si>
  <si>
    <t>425</t>
  </si>
  <si>
    <t>93600521a</t>
  </si>
  <si>
    <t>Montáž kolotoče závěsného pro 4děti</t>
  </si>
  <si>
    <t>kus</t>
  </si>
  <si>
    <t>-1980643247</t>
  </si>
  <si>
    <t>74920002a</t>
  </si>
  <si>
    <t xml:space="preserve">Kolotoč závěsný pro 4 děti na ložisku i  k hopupání </t>
  </si>
  <si>
    <t>1212371564</t>
  </si>
  <si>
    <t>936005221</t>
  </si>
  <si>
    <t>Montáž dětské houpačky kládové dvoumístné</t>
  </si>
  <si>
    <t>-664013063</t>
  </si>
  <si>
    <t>"houp klad"</t>
  </si>
  <si>
    <t>74920000a</t>
  </si>
  <si>
    <t>Houpačka kladinová vekovní</t>
  </si>
  <si>
    <t>-1398375946</t>
  </si>
  <si>
    <t>93600523a</t>
  </si>
  <si>
    <t>Montáž věže s lany a lanovým žebříkem, základy</t>
  </si>
  <si>
    <t>835537238</t>
  </si>
  <si>
    <t>74920003a</t>
  </si>
  <si>
    <t>Věž lanová a lanovými žebříky a zákl. bet.</t>
  </si>
  <si>
    <t>1114549850</t>
  </si>
  <si>
    <t>9360054a</t>
  </si>
  <si>
    <t>Montáž trojhrazdy vč bet zákl.</t>
  </si>
  <si>
    <t>-940543483</t>
  </si>
  <si>
    <t>74920005a</t>
  </si>
  <si>
    <t>Trojhrazda dřevo, kov v délce 3,7  a výšky 2,88m</t>
  </si>
  <si>
    <t>-689663443</t>
  </si>
  <si>
    <t>Přesun hmot</t>
  </si>
  <si>
    <t>998231411</t>
  </si>
  <si>
    <t>Ruční přesun hmot pro sadovnické a krajinářské úpravy do 100 m</t>
  </si>
  <si>
    <t>958549788</t>
  </si>
  <si>
    <t>PSV</t>
  </si>
  <si>
    <t>Práce a dodávky PSV</t>
  </si>
  <si>
    <t>764</t>
  </si>
  <si>
    <t>Konstrukce klempířské</t>
  </si>
  <si>
    <t>76400112a</t>
  </si>
  <si>
    <t>Neviditelný obrubník Pzn pl. 1,5mm RŠ 200mm</t>
  </si>
  <si>
    <t>m</t>
  </si>
  <si>
    <t>342040828</t>
  </si>
  <si>
    <t>44</t>
  </si>
  <si>
    <t>998764101</t>
  </si>
  <si>
    <t>Přesun hmot tonážní pro konstrukce klempířské v objektech v do 6 m</t>
  </si>
  <si>
    <t>-932086331</t>
  </si>
  <si>
    <t>SO 05 - Sportovní areál Křimice SO 05 - Workoutové hřiště</t>
  </si>
  <si>
    <t>93600925a</t>
  </si>
  <si>
    <t>Zemní práce WO (výkopy, betonáž, terénní práce)</t>
  </si>
  <si>
    <t>kpl</t>
  </si>
  <si>
    <t>577062105</t>
  </si>
  <si>
    <t>Poznámka k položce:
Dopadová plocha
- Rozměr dopadové plochy cca 10 000 mm x 7 600 mm
- Kotevní betonové patky 400 x 400 x 800 mm
- Lem z betonového obrubníku
- Kotvení konstrukcí přes železnou přírubu chemickou kotvou do betonových patek
- Hutněné kamenivo frakce 16/32 o mocnosti 160 mm
- Hutněné kamenivo frakce 0/4 o mocnosti 40 mm</t>
  </si>
  <si>
    <t>93600926a</t>
  </si>
  <si>
    <t>Litá pryžová dopadová plocha cca 76 m² (kompletní provedení dle PD)</t>
  </si>
  <si>
    <t>-1785413428</t>
  </si>
  <si>
    <t>Poznámka k položce:
Dopadová plocha
- Rozměr dopadové plochy cca 10 000 mm x 7 600 mm
- Litá pryž o mocnosti SBR 50 mm + EPDM 10 mm
- Splňuje HIC index</t>
  </si>
  <si>
    <t>93600927a</t>
  </si>
  <si>
    <t>Workoutové sestavy vč. montáže (kompletní provedení dle PD)</t>
  </si>
  <si>
    <t>-1534891168</t>
  </si>
  <si>
    <t>Poznámka k položce:
SPECIFIKACE PRVKŮ WORKOUTOVÉ SESTAVY:
- Hrazdy závěsné s různou výškou 6x
- Svislá hrazda 1x
- Multibar pro úzké i široké přítahy 1x
- Human flag (kolíky na vlajku) 2x
- Sestava 3bradlí 1x
- Nízká podporová hrazda 1x
- Svislý žebřík 1x
- Vodorovný žebřík (monkey bar) 1x
- Stupňovaná L- lavice 1x
- Šikmá posilovací lavice 1x
- Nízká bradla „Stalky“ 1x
- Rybí kost (příprava pro zavěšení gymnastických kruhů) 1x
- Gymnastické kruhy 1x
- Teenager lavice (schodové lavice) 1x
- Sport tyč 1x
- Informační tabule 1x</t>
  </si>
  <si>
    <t>93600928a</t>
  </si>
  <si>
    <t>Doprava a přesun hmot</t>
  </si>
  <si>
    <t>129241877</t>
  </si>
  <si>
    <t>IO 100 - Sportovní areál Křimice IO 100 - Areálové IS a přípojky</t>
  </si>
  <si>
    <t xml:space="preserve">    1 - Zemní práce</t>
  </si>
  <si>
    <t xml:space="preserve">    4 - Vodorovné konstrukce</t>
  </si>
  <si>
    <t xml:space="preserve">    8 - Trubní vedení</t>
  </si>
  <si>
    <t>Zemní práce</t>
  </si>
  <si>
    <t>132254102</t>
  </si>
  <si>
    <t>Hloubení rýh zapažených š do 800 mm v hornině třídy těžitelnosti I skupiny 3 objem do 50 m3 strojně</t>
  </si>
  <si>
    <t>-1915109737</t>
  </si>
  <si>
    <t>"uvaž zatřídění hornin 50% tř.3/50% tř. 4</t>
  </si>
  <si>
    <t>26*1*0,8*0,5 "dest kan</t>
  </si>
  <si>
    <t>2*3*1,8*1*0,5 "příp. spl. kan.</t>
  </si>
  <si>
    <t>132354102</t>
  </si>
  <si>
    <t>Hloubení rýh zapažených š do 800 mm v hornině třídy těžitelnosti II skupiny 4 objem do 50 m3 strojně</t>
  </si>
  <si>
    <t>527050103</t>
  </si>
  <si>
    <t>151101101</t>
  </si>
  <si>
    <t>Zřízení příložného pažení a rozepření stěn rýh hl do 2 m</t>
  </si>
  <si>
    <t>-1226897445</t>
  </si>
  <si>
    <t>2*6*1,8 "příp. spl. kan</t>
  </si>
  <si>
    <t>151101111</t>
  </si>
  <si>
    <t>Odstranění příložného pažení a rozepření stěn rýh hl do 2 m</t>
  </si>
  <si>
    <t>190021410</t>
  </si>
  <si>
    <t>162351103</t>
  </si>
  <si>
    <t>Vodorovné přemístění přes 50 do 500 m výkopku/sypaniny z horniny třídy těžitelnosti I skupiny 1 až 3</t>
  </si>
  <si>
    <t>1735388996</t>
  </si>
  <si>
    <t>"meziskl na dlaší použ nás"</t>
  </si>
  <si>
    <t>(2,68+12,568)*0,5</t>
  </si>
  <si>
    <t>162351123</t>
  </si>
  <si>
    <t>Vodorovné přemístění přes 50 do 500 m výkopku/sypaniny z hornin třídy těžitelnosti II skupiny 4 a 5</t>
  </si>
  <si>
    <t>1460705523</t>
  </si>
  <si>
    <t>167151101</t>
  </si>
  <si>
    <t>Nakládání výkopku z hornin třídy těžitelnosti I skupiny 1 až 3 do 100 m3</t>
  </si>
  <si>
    <t>-115070452</t>
  </si>
  <si>
    <t>15,248*0,5</t>
  </si>
  <si>
    <t>167151102</t>
  </si>
  <si>
    <t>Nakládání výkopku z hornin třídy těžitelnosti II skupiny 4 a 5 do 100 m3</t>
  </si>
  <si>
    <t>444296623</t>
  </si>
  <si>
    <t>171251201</t>
  </si>
  <si>
    <t>Uložení sypaniny na skládky nebo meziskládky</t>
  </si>
  <si>
    <t>1446836918</t>
  </si>
  <si>
    <t>15,248</t>
  </si>
  <si>
    <t>174151101</t>
  </si>
  <si>
    <t>Zásyp jam, šachet rýh nebo kolem objektů sypaninou se zhutněním</t>
  </si>
  <si>
    <t>-1582618311</t>
  </si>
  <si>
    <t>2*15,8-2,68-12,568</t>
  </si>
  <si>
    <t>175111101</t>
  </si>
  <si>
    <t>Obsypání potrubí ručně sypaninou bez prohození, uloženou do 3 m</t>
  </si>
  <si>
    <t>-1665933344</t>
  </si>
  <si>
    <t>26*0,8*0,46+6*1*0,5</t>
  </si>
  <si>
    <t>58337331</t>
  </si>
  <si>
    <t>štěrkopísek frakce 0/22</t>
  </si>
  <si>
    <t>-1281832072</t>
  </si>
  <si>
    <t>12,568*1,85</t>
  </si>
  <si>
    <t>Vodorovné konstrukce</t>
  </si>
  <si>
    <t>451572111</t>
  </si>
  <si>
    <t>Lože pod potrubí otevřený výkop z kameniva drobného těženého</t>
  </si>
  <si>
    <t>-1471749814</t>
  </si>
  <si>
    <t>26*0,8*0,1+6*1*0,1</t>
  </si>
  <si>
    <t>Trubní vedení</t>
  </si>
  <si>
    <t>871315221</t>
  </si>
  <si>
    <t>Kanalizační potrubí z tvrdého PVC jednovrstvé tuhost třídy SN8 DN 160</t>
  </si>
  <si>
    <t>-266721071</t>
  </si>
  <si>
    <t>26 "dešť kan</t>
  </si>
  <si>
    <t>871355221</t>
  </si>
  <si>
    <t>Kanalizační potrubí z tvrdého PVC jednovrstvé tuhost třídy SN8 DN 200</t>
  </si>
  <si>
    <t>-344308360</t>
  </si>
  <si>
    <t>2*3 "příp. spl. kan</t>
  </si>
  <si>
    <t>87731032a</t>
  </si>
  <si>
    <t>Napojení kanalizační přípojky na stávající potrubí - kompletní provedení vč. tvarovek</t>
  </si>
  <si>
    <t>sou</t>
  </si>
  <si>
    <t>124403173</t>
  </si>
  <si>
    <t xml:space="preserve">"napojení </t>
  </si>
  <si>
    <t>87731033a</t>
  </si>
  <si>
    <t>Napojení vodovodní přípojky na stávající potrubí - kompletní provedení vč. tvarovek</t>
  </si>
  <si>
    <t>-1907492186</t>
  </si>
  <si>
    <t>87735030a</t>
  </si>
  <si>
    <t>Tvarovky 160+200</t>
  </si>
  <si>
    <t>-846596766</t>
  </si>
  <si>
    <t>"Tvar k potr kan"</t>
  </si>
  <si>
    <t>19</t>
  </si>
  <si>
    <t>892351111</t>
  </si>
  <si>
    <t>Tlaková zkouška vodou potrubí DN 150 nebo 200</t>
  </si>
  <si>
    <t>-782893190</t>
  </si>
  <si>
    <t>26+6</t>
  </si>
  <si>
    <t>20</t>
  </si>
  <si>
    <t>892372111</t>
  </si>
  <si>
    <t>Zabezpečení konců potrubí DN do 300 při tlakových zkouškách vodou</t>
  </si>
  <si>
    <t>-95612844</t>
  </si>
  <si>
    <t>899722112</t>
  </si>
  <si>
    <t>Krytí potrubí z plastů výstražnou fólií z PVC 25 cm</t>
  </si>
  <si>
    <t>2042883000</t>
  </si>
  <si>
    <t>26+2*3</t>
  </si>
  <si>
    <t>22</t>
  </si>
  <si>
    <t>998276101</t>
  </si>
  <si>
    <t>Přesun hmot pro trubní vedení z trub z plastických hmot otevřený výkop</t>
  </si>
  <si>
    <t>-1607265538</t>
  </si>
  <si>
    <t xml:space="preserve">IO 400 - Sportovní areál Křimice IO 400 - Stavební elektroinstalace  </t>
  </si>
  <si>
    <t>M - Práce a dodávky M</t>
  </si>
  <si>
    <t xml:space="preserve">    21-M - Elektromontáže</t>
  </si>
  <si>
    <t xml:space="preserve">    46-M - Zemní práce při extr.mont.pracích</t>
  </si>
  <si>
    <t>Práce a dodávky M</t>
  </si>
  <si>
    <t>21-M</t>
  </si>
  <si>
    <t>Elektromontáže</t>
  </si>
  <si>
    <t>210220020</t>
  </si>
  <si>
    <t>Montáž uzemňovacího vedení vodičů FeZn pomocí svorek v zemi páskou do 120 mm2 ve městské zástavbě</t>
  </si>
  <si>
    <t>64</t>
  </si>
  <si>
    <t>-1648984862</t>
  </si>
  <si>
    <t>85</t>
  </si>
  <si>
    <t>35442062</t>
  </si>
  <si>
    <t>pás zemnící 30x4mm FeZn</t>
  </si>
  <si>
    <t>kg</t>
  </si>
  <si>
    <t>128</t>
  </si>
  <si>
    <t>-594540616</t>
  </si>
  <si>
    <t>85*1,05</t>
  </si>
  <si>
    <t>210812011</t>
  </si>
  <si>
    <t>Montáž kabelu Cu plného nebo laněného do 1 kV žíly 3x1,5 až 6 mm2 (např. CYKY) bez ukončení uloženého volně nebo v liště</t>
  </si>
  <si>
    <t>360811909</t>
  </si>
  <si>
    <t>34111030</t>
  </si>
  <si>
    <t>kabel instalační jádro Cu plné izolace PVC plášť PVC 450/750V (CYKY) 3x1,5mm2</t>
  </si>
  <si>
    <t>-12397077</t>
  </si>
  <si>
    <t>210812037</t>
  </si>
  <si>
    <t>Montáž kabelu Cu plného nebo laněného do 1 kV žíly 4x25 až 35 mm2 (např. CYKY) bez ukončení uloženého volně nebo v liště</t>
  </si>
  <si>
    <t>601565201</t>
  </si>
  <si>
    <t>34111610</t>
  </si>
  <si>
    <t>kabel silový jádro Cu izolace PVC plášť PVC 0,6/1kV (1-CYKY) 4x25mm2</t>
  </si>
  <si>
    <t>-690377620</t>
  </si>
  <si>
    <t>210950901R</t>
  </si>
  <si>
    <t>Ostatní drobný instalační a pomocný materiál</t>
  </si>
  <si>
    <t>1867686441</t>
  </si>
  <si>
    <t>46-M</t>
  </si>
  <si>
    <t>Zemní práce při extr.mont.pracích</t>
  </si>
  <si>
    <t>460161252</t>
  </si>
  <si>
    <t>Hloubení kabelových rýh ručně š 50 cm hl 60 cm v hornině tř I skupiny 3</t>
  </si>
  <si>
    <t>1757927495</t>
  </si>
  <si>
    <t>460431262</t>
  </si>
  <si>
    <t>Zásyp kabelových rýh ručně se zhutněním š 50 cm hl 60 cm z horniny tř I skupiny 3</t>
  </si>
  <si>
    <t>1221913088</t>
  </si>
  <si>
    <t>460661412</t>
  </si>
  <si>
    <t>Kabelové lože z písku pro kabely nn kryté plastovou deskou š lože přes 25 do 50 cm</t>
  </si>
  <si>
    <t>2019292721</t>
  </si>
  <si>
    <t>58337310</t>
  </si>
  <si>
    <t>štěrkopísek frakce 0/4</t>
  </si>
  <si>
    <t>-1529742533</t>
  </si>
  <si>
    <t>12*0,5*0,2*1,89</t>
  </si>
  <si>
    <t>34575122</t>
  </si>
  <si>
    <t>deska kabelová krycí PE červená, 300x4mm</t>
  </si>
  <si>
    <t>1245088494</t>
  </si>
  <si>
    <t>460671114</t>
  </si>
  <si>
    <t>Výstražná fólie pro krytí kabelů šířky 40 cm</t>
  </si>
  <si>
    <t>1882141148</t>
  </si>
  <si>
    <t>IO 600 - Sportovní areál Křimice IO 600 - Komunikace a zpevněné plochy</t>
  </si>
  <si>
    <t>HSV -    Práce a dodávky HSV</t>
  </si>
  <si>
    <t xml:space="preserve">    5 -    Komunikace pozemní</t>
  </si>
  <si>
    <t xml:space="preserve">   Práce a dodávky HSV</t>
  </si>
  <si>
    <t>122251104</t>
  </si>
  <si>
    <t>Odkopávky a prokopávky nezapažené v hornině třídy těžitelnosti I skupiny 3 objem do 500 m3 strojně</t>
  </si>
  <si>
    <t>569000707</t>
  </si>
  <si>
    <t>"ploch"</t>
  </si>
  <si>
    <t>188,5</t>
  </si>
  <si>
    <t>-1334760583</t>
  </si>
  <si>
    <t>167151111</t>
  </si>
  <si>
    <t>Nakládání výkopku z hornin třídy těžitelnosti I skupiny 1 až 3 přes 100 m3</t>
  </si>
  <si>
    <t>1272157757</t>
  </si>
  <si>
    <t>-501948731</t>
  </si>
  <si>
    <t>181951112</t>
  </si>
  <si>
    <t>Úprava pláně v hornině třídy těžitelnosti I skupiny 1 až 3 se zhutněním strojně</t>
  </si>
  <si>
    <t>86214413</t>
  </si>
  <si>
    <t>190</t>
  </si>
  <si>
    <t xml:space="preserve">   Komunikace pozemní</t>
  </si>
  <si>
    <t>564801112</t>
  </si>
  <si>
    <t>Podklad ze štěrkodrtě ŠD plochy přes 100 m2 tl 40 mm</t>
  </si>
  <si>
    <t>1574014071</t>
  </si>
  <si>
    <t>190 "ložná vrstva</t>
  </si>
  <si>
    <t>564861111</t>
  </si>
  <si>
    <t>Podklad ze štěrkodrtě ŠD plochy přes 100 m2 tl 200 mm</t>
  </si>
  <si>
    <t>-751811173</t>
  </si>
  <si>
    <t>596211222</t>
  </si>
  <si>
    <t>Kladení zámkové dlažby komunikací pro pěší ručně tl 80 mm skupiny B pl přes 100 do 300 m2</t>
  </si>
  <si>
    <t>1326432399</t>
  </si>
  <si>
    <t>59245213</t>
  </si>
  <si>
    <t>dlažba zámková tvaru I 196x161x80mm přírodní</t>
  </si>
  <si>
    <t>1694985015</t>
  </si>
  <si>
    <t>916131213</t>
  </si>
  <si>
    <t>Osazení silničního obrubníku betonového stojatého s boční opěrou do lože z betonu prostého</t>
  </si>
  <si>
    <t>-1020037634</t>
  </si>
  <si>
    <t>59217031</t>
  </si>
  <si>
    <t>obrubník betonový silniční 1000x150x250mm</t>
  </si>
  <si>
    <t>1151376122</t>
  </si>
  <si>
    <t>916231213</t>
  </si>
  <si>
    <t>Osazení chodníkového obrubníku betonového stojatého s boční opěrou do lože z betonu prostého</t>
  </si>
  <si>
    <t>-1375941743</t>
  </si>
  <si>
    <t>94,5</t>
  </si>
  <si>
    <t>59217017</t>
  </si>
  <si>
    <t>obrubník betonový chodníkový 1000x100x250mm</t>
  </si>
  <si>
    <t>-2012840935</t>
  </si>
  <si>
    <t>916991121</t>
  </si>
  <si>
    <t>Lože pod obrubníky, krajníky nebo obruby z dlažebních kostek z betonu prostého</t>
  </si>
  <si>
    <t>1987857219</t>
  </si>
  <si>
    <t>94,5*0,025</t>
  </si>
  <si>
    <t>10*0,01</t>
  </si>
  <si>
    <t>936174311R</t>
  </si>
  <si>
    <t>Montáž stojanu na kola kotevními šrouby na pevný podklad</t>
  </si>
  <si>
    <t>783176982</t>
  </si>
  <si>
    <t>7" viz. PD</t>
  </si>
  <si>
    <t>74910151R</t>
  </si>
  <si>
    <t>kovový stojan na jízdní kola typ U nerez</t>
  </si>
  <si>
    <t>871303057</t>
  </si>
  <si>
    <t>998222012</t>
  </si>
  <si>
    <t>Přesun hmot pro tělovýchovné plochy</t>
  </si>
  <si>
    <t>-1847870985</t>
  </si>
  <si>
    <t>VRN - Sportovní areál Křimice VRN a Ostatní</t>
  </si>
  <si>
    <t>VRN - 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</si>
  <si>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</si>
  <si>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</si>
  <si>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</si>
  <si>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</si>
  <si>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</si>
  <si>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 xml:space="preserve">    VRN9 - Ostatní náklady</t>
  </si>
  <si>
    <t xml:space="preserve"> Vedlejší rozpočtové náklady</t>
  </si>
  <si>
    <t>VRN1</t>
  </si>
  <si>
    <t>Průzkumné, geodetické a projektové práce</t>
  </si>
  <si>
    <t>012103000</t>
  </si>
  <si>
    <t>Geodetické práce před výstavbou</t>
  </si>
  <si>
    <t>1024</t>
  </si>
  <si>
    <t>1271691445</t>
  </si>
  <si>
    <t>012303000</t>
  </si>
  <si>
    <t>Geodetické práce po výstavbě</t>
  </si>
  <si>
    <t>-854045926</t>
  </si>
  <si>
    <t>013254000</t>
  </si>
  <si>
    <t>Dokumentace skutečného provedení stavby</t>
  </si>
  <si>
    <t>-1683990587</t>
  </si>
  <si>
    <t>VRN3</t>
  </si>
  <si>
    <t>Zařízení staveniště</t>
  </si>
  <si>
    <t>030001000</t>
  </si>
  <si>
    <t>424599618</t>
  </si>
  <si>
    <t>VRN4</t>
  </si>
  <si>
    <t>Inženýrská činnost</t>
  </si>
  <si>
    <t>040001000</t>
  </si>
  <si>
    <t>-963629455</t>
  </si>
  <si>
    <t>045002000</t>
  </si>
  <si>
    <t>Kompletační a koordinační činnost</t>
  </si>
  <si>
    <t>705021911</t>
  </si>
  <si>
    <t>VRN6</t>
  </si>
  <si>
    <t>Územní vlivy</t>
  </si>
  <si>
    <t>060001000</t>
  </si>
  <si>
    <t>-44241097</t>
  </si>
  <si>
    <t>VRN7</t>
  </si>
  <si>
    <t>Provozní vlivy</t>
  </si>
  <si>
    <t>071103000</t>
  </si>
  <si>
    <t>Provoz investora</t>
  </si>
  <si>
    <t>332681328</t>
  </si>
  <si>
    <t>VRN9</t>
  </si>
  <si>
    <t>Ostatní náklady</t>
  </si>
  <si>
    <t>090001000</t>
  </si>
  <si>
    <t>1553480436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</si>
</sst>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9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38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3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21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22</v>
      </c>
      <c r="E8" s="22"/>
      <c r="F8" s="22"/>
      <c r="G8" s="22"/>
      <c r="H8" s="22"/>
      <c r="I8" s="22"/>
      <c r="J8" s="22"/>
      <c r="K8" s="27" t="s">
        <v>23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24</v>
      </c>
      <c r="AL8" s="22"/>
      <c r="AM8" s="22"/>
      <c r="AN8" s="33" t="s">
        <v>25</v>
      </c>
      <c r="AO8" s="22"/>
      <c r="AP8" s="22"/>
      <c r="AQ8" s="22"/>
      <c r="AR8" s="20"/>
      <c r="BE8" s="31"/>
      <c r="BS8" s="17" t="s">
        <v>6</v>
      </c>
    </row>
    <row r="9" spans="2:71" s="1" customFormat="1" ht="29.25" customHeight="1">
      <c r="B9" s="21"/>
      <c r="C9" s="22"/>
      <c r="D9" s="26" t="s">
        <v>26</v>
      </c>
      <c r="E9" s="22"/>
      <c r="F9" s="22"/>
      <c r="G9" s="22"/>
      <c r="H9" s="22"/>
      <c r="I9" s="22"/>
      <c r="J9" s="22"/>
      <c r="K9" s="34" t="s">
        <v>27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6" t="s">
        <v>28</v>
      </c>
      <c r="AL9" s="22"/>
      <c r="AM9" s="22"/>
      <c r="AN9" s="34" t="s">
        <v>29</v>
      </c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30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31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32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33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34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31</v>
      </c>
      <c r="AL13" s="22"/>
      <c r="AM13" s="22"/>
      <c r="AN13" s="35" t="s">
        <v>35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5" t="s">
        <v>35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2" t="s">
        <v>33</v>
      </c>
      <c r="AL14" s="22"/>
      <c r="AM14" s="22"/>
      <c r="AN14" s="35" t="s">
        <v>35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36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31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37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33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38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39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31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37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33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38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40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84" customHeight="1">
      <c r="B23" s="21"/>
      <c r="C23" s="22"/>
      <c r="D23" s="22"/>
      <c r="E23" s="37" t="s">
        <v>41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2"/>
      <c r="AQ25" s="22"/>
      <c r="AR25" s="20"/>
      <c r="BE25" s="31"/>
    </row>
    <row r="26" spans="1:57" s="2" customFormat="1" ht="25.9" customHeight="1">
      <c r="A26" s="39"/>
      <c r="B26" s="40"/>
      <c r="C26" s="41"/>
      <c r="D26" s="42" t="s">
        <v>42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1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1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43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44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45</v>
      </c>
      <c r="AL28" s="46"/>
      <c r="AM28" s="46"/>
      <c r="AN28" s="46"/>
      <c r="AO28" s="46"/>
      <c r="AP28" s="41"/>
      <c r="AQ28" s="41"/>
      <c r="AR28" s="45"/>
      <c r="BE28" s="31"/>
    </row>
    <row r="29" spans="1:57" s="3" customFormat="1" ht="14.4" customHeight="1">
      <c r="A29" s="3"/>
      <c r="B29" s="47"/>
      <c r="C29" s="48"/>
      <c r="D29" s="32" t="s">
        <v>46</v>
      </c>
      <c r="E29" s="48"/>
      <c r="F29" s="32" t="s">
        <v>47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2" t="s">
        <v>48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2" t="s">
        <v>49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2" t="s">
        <v>50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2" t="s">
        <v>51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1"/>
    </row>
    <row r="35" spans="1:57" s="2" customFormat="1" ht="25.9" customHeight="1">
      <c r="A35" s="39"/>
      <c r="B35" s="40"/>
      <c r="C35" s="53"/>
      <c r="D35" s="54" t="s">
        <v>52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53</v>
      </c>
      <c r="U35" s="55"/>
      <c r="V35" s="55"/>
      <c r="W35" s="55"/>
      <c r="X35" s="57" t="s">
        <v>54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60"/>
      <c r="C49" s="61"/>
      <c r="D49" s="62" t="s">
        <v>55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56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9"/>
      <c r="B60" s="40"/>
      <c r="C60" s="41"/>
      <c r="D60" s="65" t="s">
        <v>57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58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57</v>
      </c>
      <c r="AI60" s="43"/>
      <c r="AJ60" s="43"/>
      <c r="AK60" s="43"/>
      <c r="AL60" s="43"/>
      <c r="AM60" s="65" t="s">
        <v>58</v>
      </c>
      <c r="AN60" s="43"/>
      <c r="AO60" s="43"/>
      <c r="AP60" s="41"/>
      <c r="AQ60" s="41"/>
      <c r="AR60" s="45"/>
      <c r="BE60" s="39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9"/>
      <c r="B64" s="40"/>
      <c r="C64" s="41"/>
      <c r="D64" s="62" t="s">
        <v>59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60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9"/>
      <c r="B75" s="40"/>
      <c r="C75" s="41"/>
      <c r="D75" s="65" t="s">
        <v>57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58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57</v>
      </c>
      <c r="AI75" s="43"/>
      <c r="AJ75" s="43"/>
      <c r="AK75" s="43"/>
      <c r="AL75" s="43"/>
      <c r="AM75" s="65" t="s">
        <v>58</v>
      </c>
      <c r="AN75" s="43"/>
      <c r="AO75" s="43"/>
      <c r="AP75" s="41"/>
      <c r="AQ75" s="41"/>
      <c r="AR75" s="45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pans="1:57" s="2" customFormat="1" ht="24.95" customHeight="1">
      <c r="A82" s="39"/>
      <c r="B82" s="40"/>
      <c r="C82" s="23" t="s">
        <v>61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pans="1:57" s="4" customFormat="1" ht="12" customHeight="1">
      <c r="A84" s="4"/>
      <c r="B84" s="71"/>
      <c r="C84" s="32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0108203-E4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Sportovní areál Křimice etapa 4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pans="1:57" s="2" customFormat="1" ht="12" customHeight="1">
      <c r="A87" s="39"/>
      <c r="B87" s="40"/>
      <c r="C87" s="32" t="s">
        <v>22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 xml:space="preserve">Křimice 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2" t="s">
        <v>24</v>
      </c>
      <c r="AJ87" s="41"/>
      <c r="AK87" s="41"/>
      <c r="AL87" s="41"/>
      <c r="AM87" s="80" t="str">
        <f>IF(AN8="","",AN8)</f>
        <v>2. 8. 2023</v>
      </c>
      <c r="AN87" s="80"/>
      <c r="AO87" s="41"/>
      <c r="AP87" s="41"/>
      <c r="AQ87" s="41"/>
      <c r="AR87" s="45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pans="1:57" s="2" customFormat="1" ht="15.15" customHeight="1">
      <c r="A89" s="39"/>
      <c r="B89" s="40"/>
      <c r="C89" s="32" t="s">
        <v>30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>Střední průmyslová škola dopravní Plzeň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2" t="s">
        <v>36</v>
      </c>
      <c r="AJ89" s="41"/>
      <c r="AK89" s="41"/>
      <c r="AL89" s="41"/>
      <c r="AM89" s="81" t="str">
        <f>IF(E17="","",E17)</f>
        <v>Labron, s.r.o.</v>
      </c>
      <c r="AN89" s="72"/>
      <c r="AO89" s="72"/>
      <c r="AP89" s="72"/>
      <c r="AQ89" s="41"/>
      <c r="AR89" s="45"/>
      <c r="AS89" s="82" t="s">
        <v>62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2" t="s">
        <v>34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2" t="s">
        <v>39</v>
      </c>
      <c r="AJ90" s="41"/>
      <c r="AK90" s="41"/>
      <c r="AL90" s="41"/>
      <c r="AM90" s="81" t="str">
        <f>IF(E20="","",E20)</f>
        <v>Labron, s.r.o.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63</v>
      </c>
      <c r="D92" s="95"/>
      <c r="E92" s="95"/>
      <c r="F92" s="95"/>
      <c r="G92" s="95"/>
      <c r="H92" s="96"/>
      <c r="I92" s="97" t="s">
        <v>64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65</v>
      </c>
      <c r="AH92" s="95"/>
      <c r="AI92" s="95"/>
      <c r="AJ92" s="95"/>
      <c r="AK92" s="95"/>
      <c r="AL92" s="95"/>
      <c r="AM92" s="95"/>
      <c r="AN92" s="97" t="s">
        <v>66</v>
      </c>
      <c r="AO92" s="95"/>
      <c r="AP92" s="99"/>
      <c r="AQ92" s="100" t="s">
        <v>67</v>
      </c>
      <c r="AR92" s="45"/>
      <c r="AS92" s="101" t="s">
        <v>68</v>
      </c>
      <c r="AT92" s="102" t="s">
        <v>69</v>
      </c>
      <c r="AU92" s="102" t="s">
        <v>70</v>
      </c>
      <c r="AV92" s="102" t="s">
        <v>71</v>
      </c>
      <c r="AW92" s="102" t="s">
        <v>72</v>
      </c>
      <c r="AX92" s="102" t="s">
        <v>73</v>
      </c>
      <c r="AY92" s="102" t="s">
        <v>74</v>
      </c>
      <c r="AZ92" s="102" t="s">
        <v>75</v>
      </c>
      <c r="BA92" s="102" t="s">
        <v>76</v>
      </c>
      <c r="BB92" s="102" t="s">
        <v>77</v>
      </c>
      <c r="BC92" s="102" t="s">
        <v>78</v>
      </c>
      <c r="BD92" s="103" t="s">
        <v>79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80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ROUND(SUM(AG95:AG101),2)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ROUND(SUM(AS95:AS101),2)</f>
        <v>0</v>
      </c>
      <c r="AT94" s="115">
        <f>ROUND(SUM(AV94:AW94),2)</f>
        <v>0</v>
      </c>
      <c r="AU94" s="116">
        <f>ROUND(SUM(AU95:AU101),5)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ROUND(SUM(AZ95:AZ101),2)</f>
        <v>0</v>
      </c>
      <c r="BA94" s="115">
        <f>ROUND(SUM(BA95:BA101),2)</f>
        <v>0</v>
      </c>
      <c r="BB94" s="115">
        <f>ROUND(SUM(BB95:BB101),2)</f>
        <v>0</v>
      </c>
      <c r="BC94" s="115">
        <f>ROUND(SUM(BC95:BC101),2)</f>
        <v>0</v>
      </c>
      <c r="BD94" s="117">
        <f>ROUND(SUM(BD95:BD101),2)</f>
        <v>0</v>
      </c>
      <c r="BE94" s="6"/>
      <c r="BS94" s="118" t="s">
        <v>81</v>
      </c>
      <c r="BT94" s="118" t="s">
        <v>82</v>
      </c>
      <c r="BU94" s="119" t="s">
        <v>83</v>
      </c>
      <c r="BV94" s="118" t="s">
        <v>84</v>
      </c>
      <c r="BW94" s="118" t="s">
        <v>5</v>
      </c>
      <c r="BX94" s="118" t="s">
        <v>85</v>
      </c>
      <c r="CL94" s="118" t="s">
        <v>19</v>
      </c>
    </row>
    <row r="95" spans="1:91" s="7" customFormat="1" ht="16.5" customHeight="1">
      <c r="A95" s="120" t="s">
        <v>86</v>
      </c>
      <c r="B95" s="121"/>
      <c r="C95" s="122"/>
      <c r="D95" s="123" t="s">
        <v>87</v>
      </c>
      <c r="E95" s="123"/>
      <c r="F95" s="123"/>
      <c r="G95" s="123"/>
      <c r="H95" s="123"/>
      <c r="I95" s="124"/>
      <c r="J95" s="123" t="s">
        <v>88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'SO 01 - Sportovní areál K...'!J30</f>
        <v>0</v>
      </c>
      <c r="AH95" s="124"/>
      <c r="AI95" s="124"/>
      <c r="AJ95" s="124"/>
      <c r="AK95" s="124"/>
      <c r="AL95" s="124"/>
      <c r="AM95" s="124"/>
      <c r="AN95" s="125">
        <f>SUM(AG95,AT95)</f>
        <v>0</v>
      </c>
      <c r="AO95" s="124"/>
      <c r="AP95" s="124"/>
      <c r="AQ95" s="126" t="s">
        <v>89</v>
      </c>
      <c r="AR95" s="127"/>
      <c r="AS95" s="128">
        <v>0</v>
      </c>
      <c r="AT95" s="129">
        <f>ROUND(SUM(AV95:AW95),2)</f>
        <v>0</v>
      </c>
      <c r="AU95" s="130">
        <f>'SO 01 - Sportovní areál K...'!P120</f>
        <v>0</v>
      </c>
      <c r="AV95" s="129">
        <f>'SO 01 - Sportovní areál K...'!J33</f>
        <v>0</v>
      </c>
      <c r="AW95" s="129">
        <f>'SO 01 - Sportovní areál K...'!J34</f>
        <v>0</v>
      </c>
      <c r="AX95" s="129">
        <f>'SO 01 - Sportovní areál K...'!J35</f>
        <v>0</v>
      </c>
      <c r="AY95" s="129">
        <f>'SO 01 - Sportovní areál K...'!J36</f>
        <v>0</v>
      </c>
      <c r="AZ95" s="129">
        <f>'SO 01 - Sportovní areál K...'!F33</f>
        <v>0</v>
      </c>
      <c r="BA95" s="129">
        <f>'SO 01 - Sportovní areál K...'!F34</f>
        <v>0</v>
      </c>
      <c r="BB95" s="129">
        <f>'SO 01 - Sportovní areál K...'!F35</f>
        <v>0</v>
      </c>
      <c r="BC95" s="129">
        <f>'SO 01 - Sportovní areál K...'!F36</f>
        <v>0</v>
      </c>
      <c r="BD95" s="131">
        <f>'SO 01 - Sportovní areál K...'!F37</f>
        <v>0</v>
      </c>
      <c r="BE95" s="7"/>
      <c r="BT95" s="132" t="s">
        <v>90</v>
      </c>
      <c r="BV95" s="132" t="s">
        <v>84</v>
      </c>
      <c r="BW95" s="132" t="s">
        <v>91</v>
      </c>
      <c r="BX95" s="132" t="s">
        <v>5</v>
      </c>
      <c r="CL95" s="132" t="s">
        <v>92</v>
      </c>
      <c r="CM95" s="132" t="s">
        <v>21</v>
      </c>
    </row>
    <row r="96" spans="1:91" s="7" customFormat="1" ht="24.75" customHeight="1">
      <c r="A96" s="120" t="s">
        <v>86</v>
      </c>
      <c r="B96" s="121"/>
      <c r="C96" s="122"/>
      <c r="D96" s="123" t="s">
        <v>93</v>
      </c>
      <c r="E96" s="123"/>
      <c r="F96" s="123"/>
      <c r="G96" s="123"/>
      <c r="H96" s="123"/>
      <c r="I96" s="124"/>
      <c r="J96" s="123" t="s">
        <v>94</v>
      </c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5">
        <f>'SO 03 - Sportovní areál K...'!J30</f>
        <v>0</v>
      </c>
      <c r="AH96" s="124"/>
      <c r="AI96" s="124"/>
      <c r="AJ96" s="124"/>
      <c r="AK96" s="124"/>
      <c r="AL96" s="124"/>
      <c r="AM96" s="124"/>
      <c r="AN96" s="125">
        <f>SUM(AG96,AT96)</f>
        <v>0</v>
      </c>
      <c r="AO96" s="124"/>
      <c r="AP96" s="124"/>
      <c r="AQ96" s="126" t="s">
        <v>89</v>
      </c>
      <c r="AR96" s="127"/>
      <c r="AS96" s="128">
        <v>0</v>
      </c>
      <c r="AT96" s="129">
        <f>ROUND(SUM(AV96:AW96),2)</f>
        <v>0</v>
      </c>
      <c r="AU96" s="130">
        <f>'SO 03 - Sportovní areál K...'!P121</f>
        <v>0</v>
      </c>
      <c r="AV96" s="129">
        <f>'SO 03 - Sportovní areál K...'!J33</f>
        <v>0</v>
      </c>
      <c r="AW96" s="129">
        <f>'SO 03 - Sportovní areál K...'!J34</f>
        <v>0</v>
      </c>
      <c r="AX96" s="129">
        <f>'SO 03 - Sportovní areál K...'!J35</f>
        <v>0</v>
      </c>
      <c r="AY96" s="129">
        <f>'SO 03 - Sportovní areál K...'!J36</f>
        <v>0</v>
      </c>
      <c r="AZ96" s="129">
        <f>'SO 03 - Sportovní areál K...'!F33</f>
        <v>0</v>
      </c>
      <c r="BA96" s="129">
        <f>'SO 03 - Sportovní areál K...'!F34</f>
        <v>0</v>
      </c>
      <c r="BB96" s="129">
        <f>'SO 03 - Sportovní areál K...'!F35</f>
        <v>0</v>
      </c>
      <c r="BC96" s="129">
        <f>'SO 03 - Sportovní areál K...'!F36</f>
        <v>0</v>
      </c>
      <c r="BD96" s="131">
        <f>'SO 03 - Sportovní areál K...'!F37</f>
        <v>0</v>
      </c>
      <c r="BE96" s="7"/>
      <c r="BT96" s="132" t="s">
        <v>90</v>
      </c>
      <c r="BV96" s="132" t="s">
        <v>84</v>
      </c>
      <c r="BW96" s="132" t="s">
        <v>95</v>
      </c>
      <c r="BX96" s="132" t="s">
        <v>5</v>
      </c>
      <c r="CL96" s="132" t="s">
        <v>19</v>
      </c>
      <c r="CM96" s="132" t="s">
        <v>21</v>
      </c>
    </row>
    <row r="97" spans="1:91" s="7" customFormat="1" ht="24.75" customHeight="1">
      <c r="A97" s="120" t="s">
        <v>86</v>
      </c>
      <c r="B97" s="121"/>
      <c r="C97" s="122"/>
      <c r="D97" s="123" t="s">
        <v>96</v>
      </c>
      <c r="E97" s="123"/>
      <c r="F97" s="123"/>
      <c r="G97" s="123"/>
      <c r="H97" s="123"/>
      <c r="I97" s="124"/>
      <c r="J97" s="123" t="s">
        <v>97</v>
      </c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5">
        <f>'SO 05 - Sportovní areál K...'!J30</f>
        <v>0</v>
      </c>
      <c r="AH97" s="124"/>
      <c r="AI97" s="124"/>
      <c r="AJ97" s="124"/>
      <c r="AK97" s="124"/>
      <c r="AL97" s="124"/>
      <c r="AM97" s="124"/>
      <c r="AN97" s="125">
        <f>SUM(AG97,AT97)</f>
        <v>0</v>
      </c>
      <c r="AO97" s="124"/>
      <c r="AP97" s="124"/>
      <c r="AQ97" s="126" t="s">
        <v>89</v>
      </c>
      <c r="AR97" s="127"/>
      <c r="AS97" s="128">
        <v>0</v>
      </c>
      <c r="AT97" s="129">
        <f>ROUND(SUM(AV97:AW97),2)</f>
        <v>0</v>
      </c>
      <c r="AU97" s="130">
        <f>'SO 05 - Sportovní areál K...'!P118</f>
        <v>0</v>
      </c>
      <c r="AV97" s="129">
        <f>'SO 05 - Sportovní areál K...'!J33</f>
        <v>0</v>
      </c>
      <c r="AW97" s="129">
        <f>'SO 05 - Sportovní areál K...'!J34</f>
        <v>0</v>
      </c>
      <c r="AX97" s="129">
        <f>'SO 05 - Sportovní areál K...'!J35</f>
        <v>0</v>
      </c>
      <c r="AY97" s="129">
        <f>'SO 05 - Sportovní areál K...'!J36</f>
        <v>0</v>
      </c>
      <c r="AZ97" s="129">
        <f>'SO 05 - Sportovní areál K...'!F33</f>
        <v>0</v>
      </c>
      <c r="BA97" s="129">
        <f>'SO 05 - Sportovní areál K...'!F34</f>
        <v>0</v>
      </c>
      <c r="BB97" s="129">
        <f>'SO 05 - Sportovní areál K...'!F35</f>
        <v>0</v>
      </c>
      <c r="BC97" s="129">
        <f>'SO 05 - Sportovní areál K...'!F36</f>
        <v>0</v>
      </c>
      <c r="BD97" s="131">
        <f>'SO 05 - Sportovní areál K...'!F37</f>
        <v>0</v>
      </c>
      <c r="BE97" s="7"/>
      <c r="BT97" s="132" t="s">
        <v>90</v>
      </c>
      <c r="BV97" s="132" t="s">
        <v>84</v>
      </c>
      <c r="BW97" s="132" t="s">
        <v>98</v>
      </c>
      <c r="BX97" s="132" t="s">
        <v>5</v>
      </c>
      <c r="CL97" s="132" t="s">
        <v>19</v>
      </c>
      <c r="CM97" s="132" t="s">
        <v>21</v>
      </c>
    </row>
    <row r="98" spans="1:91" s="7" customFormat="1" ht="24.75" customHeight="1">
      <c r="A98" s="120" t="s">
        <v>86</v>
      </c>
      <c r="B98" s="121"/>
      <c r="C98" s="122"/>
      <c r="D98" s="123" t="s">
        <v>99</v>
      </c>
      <c r="E98" s="123"/>
      <c r="F98" s="123"/>
      <c r="G98" s="123"/>
      <c r="H98" s="123"/>
      <c r="I98" s="124"/>
      <c r="J98" s="123" t="s">
        <v>100</v>
      </c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5">
        <f>'IO 100 - Sportovní areál ...'!J30</f>
        <v>0</v>
      </c>
      <c r="AH98" s="124"/>
      <c r="AI98" s="124"/>
      <c r="AJ98" s="124"/>
      <c r="AK98" s="124"/>
      <c r="AL98" s="124"/>
      <c r="AM98" s="124"/>
      <c r="AN98" s="125">
        <f>SUM(AG98,AT98)</f>
        <v>0</v>
      </c>
      <c r="AO98" s="124"/>
      <c r="AP98" s="124"/>
      <c r="AQ98" s="126" t="s">
        <v>89</v>
      </c>
      <c r="AR98" s="127"/>
      <c r="AS98" s="128">
        <v>0</v>
      </c>
      <c r="AT98" s="129">
        <f>ROUND(SUM(AV98:AW98),2)</f>
        <v>0</v>
      </c>
      <c r="AU98" s="130">
        <f>'IO 100 - Sportovní areál ...'!P121</f>
        <v>0</v>
      </c>
      <c r="AV98" s="129">
        <f>'IO 100 - Sportovní areál ...'!J33</f>
        <v>0</v>
      </c>
      <c r="AW98" s="129">
        <f>'IO 100 - Sportovní areál ...'!J34</f>
        <v>0</v>
      </c>
      <c r="AX98" s="129">
        <f>'IO 100 - Sportovní areál ...'!J35</f>
        <v>0</v>
      </c>
      <c r="AY98" s="129">
        <f>'IO 100 - Sportovní areál ...'!J36</f>
        <v>0</v>
      </c>
      <c r="AZ98" s="129">
        <f>'IO 100 - Sportovní areál ...'!F33</f>
        <v>0</v>
      </c>
      <c r="BA98" s="129">
        <f>'IO 100 - Sportovní areál ...'!F34</f>
        <v>0</v>
      </c>
      <c r="BB98" s="129">
        <f>'IO 100 - Sportovní areál ...'!F35</f>
        <v>0</v>
      </c>
      <c r="BC98" s="129">
        <f>'IO 100 - Sportovní areál ...'!F36</f>
        <v>0</v>
      </c>
      <c r="BD98" s="131">
        <f>'IO 100 - Sportovní areál ...'!F37</f>
        <v>0</v>
      </c>
      <c r="BE98" s="7"/>
      <c r="BT98" s="132" t="s">
        <v>90</v>
      </c>
      <c r="BV98" s="132" t="s">
        <v>84</v>
      </c>
      <c r="BW98" s="132" t="s">
        <v>101</v>
      </c>
      <c r="BX98" s="132" t="s">
        <v>5</v>
      </c>
      <c r="CL98" s="132" t="s">
        <v>19</v>
      </c>
      <c r="CM98" s="132" t="s">
        <v>21</v>
      </c>
    </row>
    <row r="99" spans="1:91" s="7" customFormat="1" ht="24.75" customHeight="1">
      <c r="A99" s="120" t="s">
        <v>86</v>
      </c>
      <c r="B99" s="121"/>
      <c r="C99" s="122"/>
      <c r="D99" s="123" t="s">
        <v>102</v>
      </c>
      <c r="E99" s="123"/>
      <c r="F99" s="123"/>
      <c r="G99" s="123"/>
      <c r="H99" s="123"/>
      <c r="I99" s="124"/>
      <c r="J99" s="123" t="s">
        <v>103</v>
      </c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5">
        <f>'IO 400 - Sportovní areál ...'!J30</f>
        <v>0</v>
      </c>
      <c r="AH99" s="124"/>
      <c r="AI99" s="124"/>
      <c r="AJ99" s="124"/>
      <c r="AK99" s="124"/>
      <c r="AL99" s="124"/>
      <c r="AM99" s="124"/>
      <c r="AN99" s="125">
        <f>SUM(AG99,AT99)</f>
        <v>0</v>
      </c>
      <c r="AO99" s="124"/>
      <c r="AP99" s="124"/>
      <c r="AQ99" s="126" t="s">
        <v>89</v>
      </c>
      <c r="AR99" s="127"/>
      <c r="AS99" s="128">
        <v>0</v>
      </c>
      <c r="AT99" s="129">
        <f>ROUND(SUM(AV99:AW99),2)</f>
        <v>0</v>
      </c>
      <c r="AU99" s="130">
        <f>'IO 400 - Sportovní areál ...'!P119</f>
        <v>0</v>
      </c>
      <c r="AV99" s="129">
        <f>'IO 400 - Sportovní areál ...'!J33</f>
        <v>0</v>
      </c>
      <c r="AW99" s="129">
        <f>'IO 400 - Sportovní areál ...'!J34</f>
        <v>0</v>
      </c>
      <c r="AX99" s="129">
        <f>'IO 400 - Sportovní areál ...'!J35</f>
        <v>0</v>
      </c>
      <c r="AY99" s="129">
        <f>'IO 400 - Sportovní areál ...'!J36</f>
        <v>0</v>
      </c>
      <c r="AZ99" s="129">
        <f>'IO 400 - Sportovní areál ...'!F33</f>
        <v>0</v>
      </c>
      <c r="BA99" s="129">
        <f>'IO 400 - Sportovní areál ...'!F34</f>
        <v>0</v>
      </c>
      <c r="BB99" s="129">
        <f>'IO 400 - Sportovní areál ...'!F35</f>
        <v>0</v>
      </c>
      <c r="BC99" s="129">
        <f>'IO 400 - Sportovní areál ...'!F36</f>
        <v>0</v>
      </c>
      <c r="BD99" s="131">
        <f>'IO 400 - Sportovní areál ...'!F37</f>
        <v>0</v>
      </c>
      <c r="BE99" s="7"/>
      <c r="BT99" s="132" t="s">
        <v>90</v>
      </c>
      <c r="BV99" s="132" t="s">
        <v>84</v>
      </c>
      <c r="BW99" s="132" t="s">
        <v>104</v>
      </c>
      <c r="BX99" s="132" t="s">
        <v>5</v>
      </c>
      <c r="CL99" s="132" t="s">
        <v>19</v>
      </c>
      <c r="CM99" s="132" t="s">
        <v>21</v>
      </c>
    </row>
    <row r="100" spans="1:91" s="7" customFormat="1" ht="24.75" customHeight="1">
      <c r="A100" s="120" t="s">
        <v>86</v>
      </c>
      <c r="B100" s="121"/>
      <c r="C100" s="122"/>
      <c r="D100" s="123" t="s">
        <v>105</v>
      </c>
      <c r="E100" s="123"/>
      <c r="F100" s="123"/>
      <c r="G100" s="123"/>
      <c r="H100" s="123"/>
      <c r="I100" s="124"/>
      <c r="J100" s="123" t="s">
        <v>106</v>
      </c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23"/>
      <c r="AG100" s="125">
        <f>'IO 600 - Sportovní areál ...'!J30</f>
        <v>0</v>
      </c>
      <c r="AH100" s="124"/>
      <c r="AI100" s="124"/>
      <c r="AJ100" s="124"/>
      <c r="AK100" s="124"/>
      <c r="AL100" s="124"/>
      <c r="AM100" s="124"/>
      <c r="AN100" s="125">
        <f>SUM(AG100,AT100)</f>
        <v>0</v>
      </c>
      <c r="AO100" s="124"/>
      <c r="AP100" s="124"/>
      <c r="AQ100" s="126" t="s">
        <v>89</v>
      </c>
      <c r="AR100" s="127"/>
      <c r="AS100" s="128">
        <v>0</v>
      </c>
      <c r="AT100" s="129">
        <f>ROUND(SUM(AV100:AW100),2)</f>
        <v>0</v>
      </c>
      <c r="AU100" s="130">
        <f>'IO 600 - Sportovní areál ...'!P120</f>
        <v>0</v>
      </c>
      <c r="AV100" s="129">
        <f>'IO 600 - Sportovní areál ...'!J33</f>
        <v>0</v>
      </c>
      <c r="AW100" s="129">
        <f>'IO 600 - Sportovní areál ...'!J34</f>
        <v>0</v>
      </c>
      <c r="AX100" s="129">
        <f>'IO 600 - Sportovní areál ...'!J35</f>
        <v>0</v>
      </c>
      <c r="AY100" s="129">
        <f>'IO 600 - Sportovní areál ...'!J36</f>
        <v>0</v>
      </c>
      <c r="AZ100" s="129">
        <f>'IO 600 - Sportovní areál ...'!F33</f>
        <v>0</v>
      </c>
      <c r="BA100" s="129">
        <f>'IO 600 - Sportovní areál ...'!F34</f>
        <v>0</v>
      </c>
      <c r="BB100" s="129">
        <f>'IO 600 - Sportovní areál ...'!F35</f>
        <v>0</v>
      </c>
      <c r="BC100" s="129">
        <f>'IO 600 - Sportovní areál ...'!F36</f>
        <v>0</v>
      </c>
      <c r="BD100" s="131">
        <f>'IO 600 - Sportovní areál ...'!F37</f>
        <v>0</v>
      </c>
      <c r="BE100" s="7"/>
      <c r="BT100" s="132" t="s">
        <v>90</v>
      </c>
      <c r="BV100" s="132" t="s">
        <v>84</v>
      </c>
      <c r="BW100" s="132" t="s">
        <v>107</v>
      </c>
      <c r="BX100" s="132" t="s">
        <v>5</v>
      </c>
      <c r="CL100" s="132" t="s">
        <v>19</v>
      </c>
      <c r="CM100" s="132" t="s">
        <v>21</v>
      </c>
    </row>
    <row r="101" spans="1:91" s="7" customFormat="1" ht="16.5" customHeight="1">
      <c r="A101" s="120" t="s">
        <v>86</v>
      </c>
      <c r="B101" s="121"/>
      <c r="C101" s="122"/>
      <c r="D101" s="123" t="s">
        <v>108</v>
      </c>
      <c r="E101" s="123"/>
      <c r="F101" s="123"/>
      <c r="G101" s="123"/>
      <c r="H101" s="123"/>
      <c r="I101" s="124"/>
      <c r="J101" s="123" t="s">
        <v>109</v>
      </c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5">
        <f>'VRN - Sportovní areál Kři...'!J30</f>
        <v>0</v>
      </c>
      <c r="AH101" s="124"/>
      <c r="AI101" s="124"/>
      <c r="AJ101" s="124"/>
      <c r="AK101" s="124"/>
      <c r="AL101" s="124"/>
      <c r="AM101" s="124"/>
      <c r="AN101" s="125">
        <f>SUM(AG101,AT101)</f>
        <v>0</v>
      </c>
      <c r="AO101" s="124"/>
      <c r="AP101" s="124"/>
      <c r="AQ101" s="126" t="s">
        <v>89</v>
      </c>
      <c r="AR101" s="127"/>
      <c r="AS101" s="133">
        <v>0</v>
      </c>
      <c r="AT101" s="134">
        <f>ROUND(SUM(AV101:AW101),2)</f>
        <v>0</v>
      </c>
      <c r="AU101" s="135">
        <f>'VRN - Sportovní areál Kři...'!P122</f>
        <v>0</v>
      </c>
      <c r="AV101" s="134">
        <f>'VRN - Sportovní areál Kři...'!J33</f>
        <v>0</v>
      </c>
      <c r="AW101" s="134">
        <f>'VRN - Sportovní areál Kři...'!J34</f>
        <v>0</v>
      </c>
      <c r="AX101" s="134">
        <f>'VRN - Sportovní areál Kři...'!J35</f>
        <v>0</v>
      </c>
      <c r="AY101" s="134">
        <f>'VRN - Sportovní areál Kři...'!J36</f>
        <v>0</v>
      </c>
      <c r="AZ101" s="134">
        <f>'VRN - Sportovní areál Kři...'!F33</f>
        <v>0</v>
      </c>
      <c r="BA101" s="134">
        <f>'VRN - Sportovní areál Kři...'!F34</f>
        <v>0</v>
      </c>
      <c r="BB101" s="134">
        <f>'VRN - Sportovní areál Kři...'!F35</f>
        <v>0</v>
      </c>
      <c r="BC101" s="134">
        <f>'VRN - Sportovní areál Kři...'!F36</f>
        <v>0</v>
      </c>
      <c r="BD101" s="136">
        <f>'VRN - Sportovní areál Kři...'!F37</f>
        <v>0</v>
      </c>
      <c r="BE101" s="7"/>
      <c r="BT101" s="132" t="s">
        <v>90</v>
      </c>
      <c r="BV101" s="132" t="s">
        <v>84</v>
      </c>
      <c r="BW101" s="132" t="s">
        <v>110</v>
      </c>
      <c r="BX101" s="132" t="s">
        <v>5</v>
      </c>
      <c r="CL101" s="132" t="s">
        <v>19</v>
      </c>
      <c r="CM101" s="132" t="s">
        <v>21</v>
      </c>
    </row>
    <row r="102" spans="1:57" s="2" customFormat="1" ht="30" customHeight="1">
      <c r="A102" s="39"/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5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</row>
    <row r="103" spans="1:57" s="2" customFormat="1" ht="6.95" customHeight="1">
      <c r="A103" s="39"/>
      <c r="B103" s="67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68"/>
      <c r="AR103" s="45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</row>
  </sheetData>
  <sheetProtection password="CC35" sheet="1" objects="1" scenarios="1" formatColumns="0" formatRows="0"/>
  <mergeCells count="66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N100:AP100"/>
    <mergeCell ref="AG100:AM100"/>
    <mergeCell ref="D100:H100"/>
    <mergeCell ref="J100:AF100"/>
    <mergeCell ref="AN101:AP101"/>
    <mergeCell ref="AG101:AM101"/>
    <mergeCell ref="D101:H101"/>
    <mergeCell ref="J101:AF101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SO 01 - Sportovní areál K...'!C2" display="/"/>
    <hyperlink ref="A96" location="'SO 03 - Sportovní areál K...'!C2" display="/"/>
    <hyperlink ref="A97" location="'SO 05 - Sportovní areál K...'!C2" display="/"/>
    <hyperlink ref="A98" location="'IO 100 - Sportovní areál ...'!C2" display="/"/>
    <hyperlink ref="A99" location="'IO 400 - Sportovní areál ...'!C2" display="/"/>
    <hyperlink ref="A100" location="'IO 600 - Sportovní areál ...'!C2" display="/"/>
    <hyperlink ref="A101" location="'VRN - Sportovní areál Kři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91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0"/>
      <c r="AT3" s="17" t="s">
        <v>21</v>
      </c>
    </row>
    <row r="4" spans="2:46" s="1" customFormat="1" ht="24.95" customHeight="1">
      <c r="B4" s="20"/>
      <c r="D4" s="139" t="s">
        <v>111</v>
      </c>
      <c r="L4" s="20"/>
      <c r="M4" s="140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1" t="s">
        <v>16</v>
      </c>
      <c r="L6" s="20"/>
    </row>
    <row r="7" spans="2:12" s="1" customFormat="1" ht="16.5" customHeight="1">
      <c r="B7" s="20"/>
      <c r="E7" s="142" t="str">
        <f>'Rekapitulace stavby'!K6</f>
        <v>Sportovní areál Křimice etapa 4</v>
      </c>
      <c r="F7" s="141"/>
      <c r="G7" s="141"/>
      <c r="H7" s="141"/>
      <c r="L7" s="20"/>
    </row>
    <row r="8" spans="1:31" s="2" customFormat="1" ht="12" customHeight="1">
      <c r="A8" s="39"/>
      <c r="B8" s="45"/>
      <c r="C8" s="39"/>
      <c r="D8" s="141" t="s">
        <v>112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113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92</v>
      </c>
      <c r="G11" s="39"/>
      <c r="H11" s="39"/>
      <c r="I11" s="141" t="s">
        <v>20</v>
      </c>
      <c r="J11" s="144" t="s">
        <v>90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22</v>
      </c>
      <c r="E12" s="39"/>
      <c r="F12" s="144" t="s">
        <v>23</v>
      </c>
      <c r="G12" s="39"/>
      <c r="H12" s="39"/>
      <c r="I12" s="141" t="s">
        <v>24</v>
      </c>
      <c r="J12" s="145" t="str">
        <f>'Rekapitulace stavby'!AN8</f>
        <v>2. 8. 2023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21.8" customHeight="1">
      <c r="A13" s="39"/>
      <c r="B13" s="45"/>
      <c r="C13" s="39"/>
      <c r="D13" s="146" t="s">
        <v>26</v>
      </c>
      <c r="E13" s="39"/>
      <c r="F13" s="147" t="s">
        <v>27</v>
      </c>
      <c r="G13" s="39"/>
      <c r="H13" s="39"/>
      <c r="I13" s="146" t="s">
        <v>28</v>
      </c>
      <c r="J13" s="147" t="s">
        <v>114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30</v>
      </c>
      <c r="E14" s="39"/>
      <c r="F14" s="39"/>
      <c r="G14" s="39"/>
      <c r="H14" s="39"/>
      <c r="I14" s="141" t="s">
        <v>31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32</v>
      </c>
      <c r="F15" s="39"/>
      <c r="G15" s="39"/>
      <c r="H15" s="39"/>
      <c r="I15" s="141" t="s">
        <v>33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34</v>
      </c>
      <c r="E17" s="39"/>
      <c r="F17" s="39"/>
      <c r="G17" s="39"/>
      <c r="H17" s="39"/>
      <c r="I17" s="141" t="s">
        <v>31</v>
      </c>
      <c r="J17" s="33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3" t="str">
        <f>'Rekapitulace stavby'!E14</f>
        <v>Vyplň údaj</v>
      </c>
      <c r="F18" s="144"/>
      <c r="G18" s="144"/>
      <c r="H18" s="144"/>
      <c r="I18" s="141" t="s">
        <v>33</v>
      </c>
      <c r="J18" s="33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36</v>
      </c>
      <c r="E20" s="39"/>
      <c r="F20" s="39"/>
      <c r="G20" s="39"/>
      <c r="H20" s="39"/>
      <c r="I20" s="141" t="s">
        <v>31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37</v>
      </c>
      <c r="F21" s="39"/>
      <c r="G21" s="39"/>
      <c r="H21" s="39"/>
      <c r="I21" s="141" t="s">
        <v>33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39</v>
      </c>
      <c r="E23" s="39"/>
      <c r="F23" s="39"/>
      <c r="G23" s="39"/>
      <c r="H23" s="39"/>
      <c r="I23" s="141" t="s">
        <v>31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37</v>
      </c>
      <c r="F24" s="39"/>
      <c r="G24" s="39"/>
      <c r="H24" s="39"/>
      <c r="I24" s="141" t="s">
        <v>33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40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71.25" customHeight="1">
      <c r="A27" s="148"/>
      <c r="B27" s="149"/>
      <c r="C27" s="148"/>
      <c r="D27" s="148"/>
      <c r="E27" s="150" t="s">
        <v>115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2"/>
      <c r="E29" s="152"/>
      <c r="F29" s="152"/>
      <c r="G29" s="152"/>
      <c r="H29" s="152"/>
      <c r="I29" s="152"/>
      <c r="J29" s="152"/>
      <c r="K29" s="152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3" t="s">
        <v>42</v>
      </c>
      <c r="E30" s="39"/>
      <c r="F30" s="39"/>
      <c r="G30" s="39"/>
      <c r="H30" s="39"/>
      <c r="I30" s="39"/>
      <c r="J30" s="154">
        <f>ROUND(J120,2)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5" t="s">
        <v>44</v>
      </c>
      <c r="G32" s="39"/>
      <c r="H32" s="39"/>
      <c r="I32" s="155" t="s">
        <v>43</v>
      </c>
      <c r="J32" s="155" t="s">
        <v>45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6" t="s">
        <v>46</v>
      </c>
      <c r="E33" s="141" t="s">
        <v>47</v>
      </c>
      <c r="F33" s="157">
        <f>ROUND((SUM(BE120:BE169)),2)</f>
        <v>0</v>
      </c>
      <c r="G33" s="39"/>
      <c r="H33" s="39"/>
      <c r="I33" s="158">
        <v>0.21</v>
      </c>
      <c r="J33" s="157">
        <f>ROUND(((SUM(BE120:BE169))*I33),2)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48</v>
      </c>
      <c r="F34" s="157">
        <f>ROUND((SUM(BF120:BF169)),2)</f>
        <v>0</v>
      </c>
      <c r="G34" s="39"/>
      <c r="H34" s="39"/>
      <c r="I34" s="158">
        <v>0.15</v>
      </c>
      <c r="J34" s="157">
        <f>ROUND(((SUM(BF120:BF169))*I34),2)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49</v>
      </c>
      <c r="F35" s="157">
        <f>ROUND((SUM(BG120:BG169)),2)</f>
        <v>0</v>
      </c>
      <c r="G35" s="39"/>
      <c r="H35" s="39"/>
      <c r="I35" s="158">
        <v>0.21</v>
      </c>
      <c r="J35" s="157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50</v>
      </c>
      <c r="F36" s="157">
        <f>ROUND((SUM(BH120:BH169)),2)</f>
        <v>0</v>
      </c>
      <c r="G36" s="39"/>
      <c r="H36" s="39"/>
      <c r="I36" s="158">
        <v>0.15</v>
      </c>
      <c r="J36" s="157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51</v>
      </c>
      <c r="F37" s="157">
        <f>ROUND((SUM(BI120:BI169)),2)</f>
        <v>0</v>
      </c>
      <c r="G37" s="39"/>
      <c r="H37" s="39"/>
      <c r="I37" s="158">
        <v>0</v>
      </c>
      <c r="J37" s="157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9"/>
      <c r="D39" s="160" t="s">
        <v>52</v>
      </c>
      <c r="E39" s="161"/>
      <c r="F39" s="161"/>
      <c r="G39" s="162" t="s">
        <v>53</v>
      </c>
      <c r="H39" s="163" t="s">
        <v>54</v>
      </c>
      <c r="I39" s="161"/>
      <c r="J39" s="164">
        <f>SUM(J30:J37)</f>
        <v>0</v>
      </c>
      <c r="K39" s="165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2" customFormat="1" ht="14.4" customHeight="1">
      <c r="B49" s="64"/>
      <c r="D49" s="166" t="s">
        <v>55</v>
      </c>
      <c r="E49" s="167"/>
      <c r="F49" s="167"/>
      <c r="G49" s="166" t="s">
        <v>56</v>
      </c>
      <c r="H49" s="167"/>
      <c r="I49" s="167"/>
      <c r="J49" s="167"/>
      <c r="K49" s="167"/>
      <c r="L49" s="64"/>
    </row>
    <row r="50" spans="2:12" ht="12">
      <c r="B50" s="20"/>
      <c r="L50" s="20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1:31" s="2" customFormat="1" ht="12">
      <c r="A60" s="39"/>
      <c r="B60" s="45"/>
      <c r="C60" s="39"/>
      <c r="D60" s="168" t="s">
        <v>57</v>
      </c>
      <c r="E60" s="169"/>
      <c r="F60" s="170" t="s">
        <v>58</v>
      </c>
      <c r="G60" s="168" t="s">
        <v>57</v>
      </c>
      <c r="H60" s="169"/>
      <c r="I60" s="169"/>
      <c r="J60" s="171" t="s">
        <v>58</v>
      </c>
      <c r="K60" s="169"/>
      <c r="L60" s="64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2:12" ht="12">
      <c r="B61" s="20"/>
      <c r="L61" s="20"/>
    </row>
    <row r="62" spans="2:12" ht="12">
      <c r="B62" s="20"/>
      <c r="L62" s="20"/>
    </row>
    <row r="63" spans="2:12" ht="12">
      <c r="B63" s="20"/>
      <c r="L63" s="20"/>
    </row>
    <row r="64" spans="1:31" s="2" customFormat="1" ht="12">
      <c r="A64" s="39"/>
      <c r="B64" s="45"/>
      <c r="C64" s="39"/>
      <c r="D64" s="166" t="s">
        <v>59</v>
      </c>
      <c r="E64" s="172"/>
      <c r="F64" s="172"/>
      <c r="G64" s="166" t="s">
        <v>60</v>
      </c>
      <c r="H64" s="172"/>
      <c r="I64" s="172"/>
      <c r="J64" s="172"/>
      <c r="K64" s="172"/>
      <c r="L64" s="64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2:12" ht="12">
      <c r="B65" s="20"/>
      <c r="L65" s="20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1:31" s="2" customFormat="1" ht="12">
      <c r="A75" s="39"/>
      <c r="B75" s="45"/>
      <c r="C75" s="39"/>
      <c r="D75" s="168" t="s">
        <v>57</v>
      </c>
      <c r="E75" s="169"/>
      <c r="F75" s="170" t="s">
        <v>58</v>
      </c>
      <c r="G75" s="168" t="s">
        <v>57</v>
      </c>
      <c r="H75" s="169"/>
      <c r="I75" s="169"/>
      <c r="J75" s="171" t="s">
        <v>58</v>
      </c>
      <c r="K75" s="169"/>
      <c r="L75" s="64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4.4" customHeight="1">
      <c r="A76" s="39"/>
      <c r="B76" s="173"/>
      <c r="C76" s="174"/>
      <c r="D76" s="174"/>
      <c r="E76" s="174"/>
      <c r="F76" s="174"/>
      <c r="G76" s="174"/>
      <c r="H76" s="174"/>
      <c r="I76" s="174"/>
      <c r="J76" s="174"/>
      <c r="K76" s="174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80" spans="1:31" s="2" customFormat="1" ht="6.95" customHeight="1">
      <c r="A80" s="39"/>
      <c r="B80" s="175"/>
      <c r="C80" s="176"/>
      <c r="D80" s="176"/>
      <c r="E80" s="176"/>
      <c r="F80" s="176"/>
      <c r="G80" s="176"/>
      <c r="H80" s="176"/>
      <c r="I80" s="176"/>
      <c r="J80" s="176"/>
      <c r="K80" s="176"/>
      <c r="L80" s="64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24.95" customHeight="1">
      <c r="A81" s="39"/>
      <c r="B81" s="40"/>
      <c r="C81" s="23" t="s">
        <v>116</v>
      </c>
      <c r="D81" s="41"/>
      <c r="E81" s="41"/>
      <c r="F81" s="41"/>
      <c r="G81" s="41"/>
      <c r="H81" s="41"/>
      <c r="I81" s="41"/>
      <c r="J81" s="41"/>
      <c r="K81" s="41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6.95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2" customHeight="1">
      <c r="A83" s="39"/>
      <c r="B83" s="40"/>
      <c r="C83" s="32" t="s">
        <v>16</v>
      </c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6.5" customHeight="1">
      <c r="A84" s="39"/>
      <c r="B84" s="40"/>
      <c r="C84" s="41"/>
      <c r="D84" s="41"/>
      <c r="E84" s="177" t="str">
        <f>E7</f>
        <v>Sportovní areál Křimice etapa 4</v>
      </c>
      <c r="F84" s="32"/>
      <c r="G84" s="32"/>
      <c r="H84" s="32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2" customHeight="1">
      <c r="A85" s="39"/>
      <c r="B85" s="40"/>
      <c r="C85" s="32" t="s">
        <v>112</v>
      </c>
      <c r="D85" s="41"/>
      <c r="E85" s="41"/>
      <c r="F85" s="41"/>
      <c r="G85" s="41"/>
      <c r="H85" s="41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6.5" customHeight="1">
      <c r="A86" s="39"/>
      <c r="B86" s="40"/>
      <c r="C86" s="41"/>
      <c r="D86" s="41"/>
      <c r="E86" s="77" t="str">
        <f>E9</f>
        <v>SO 01 - Sportovní areál Křimice SO 01 - Buňky</v>
      </c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6.95" customHeight="1">
      <c r="A87" s="39"/>
      <c r="B87" s="40"/>
      <c r="C87" s="41"/>
      <c r="D87" s="41"/>
      <c r="E87" s="41"/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2" t="s">
        <v>22</v>
      </c>
      <c r="D88" s="41"/>
      <c r="E88" s="41"/>
      <c r="F88" s="27" t="str">
        <f>F12</f>
        <v xml:space="preserve">Křimice </v>
      </c>
      <c r="G88" s="41"/>
      <c r="H88" s="41"/>
      <c r="I88" s="32" t="s">
        <v>24</v>
      </c>
      <c r="J88" s="80" t="str">
        <f>IF(J12="","",J12)</f>
        <v>2. 8. 2023</v>
      </c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6.95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5.15" customHeight="1">
      <c r="A90" s="39"/>
      <c r="B90" s="40"/>
      <c r="C90" s="32" t="s">
        <v>30</v>
      </c>
      <c r="D90" s="41"/>
      <c r="E90" s="41"/>
      <c r="F90" s="27" t="str">
        <f>E15</f>
        <v>Střední průmyslová škola dopravní Plzeň</v>
      </c>
      <c r="G90" s="41"/>
      <c r="H90" s="41"/>
      <c r="I90" s="32" t="s">
        <v>36</v>
      </c>
      <c r="J90" s="37" t="str">
        <f>E21</f>
        <v>Labron, s.r.o.</v>
      </c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2" t="s">
        <v>34</v>
      </c>
      <c r="D91" s="41"/>
      <c r="E91" s="41"/>
      <c r="F91" s="27" t="str">
        <f>IF(E18="","",E18)</f>
        <v>Vyplň údaj</v>
      </c>
      <c r="G91" s="41"/>
      <c r="H91" s="41"/>
      <c r="I91" s="32" t="s">
        <v>39</v>
      </c>
      <c r="J91" s="37" t="str">
        <f>E24</f>
        <v>Labron,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0.3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9.25" customHeight="1">
      <c r="A93" s="39"/>
      <c r="B93" s="40"/>
      <c r="C93" s="178" t="s">
        <v>117</v>
      </c>
      <c r="D93" s="179"/>
      <c r="E93" s="179"/>
      <c r="F93" s="179"/>
      <c r="G93" s="179"/>
      <c r="H93" s="179"/>
      <c r="I93" s="179"/>
      <c r="J93" s="180" t="s">
        <v>118</v>
      </c>
      <c r="K93" s="179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0.3" customHeight="1">
      <c r="A94" s="39"/>
      <c r="B94" s="40"/>
      <c r="C94" s="41"/>
      <c r="D94" s="41"/>
      <c r="E94" s="41"/>
      <c r="F94" s="41"/>
      <c r="G94" s="41"/>
      <c r="H94" s="41"/>
      <c r="I94" s="41"/>
      <c r="J94" s="41"/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47" s="2" customFormat="1" ht="22.8" customHeight="1">
      <c r="A95" s="39"/>
      <c r="B95" s="40"/>
      <c r="C95" s="181" t="s">
        <v>119</v>
      </c>
      <c r="D95" s="41"/>
      <c r="E95" s="41"/>
      <c r="F95" s="41"/>
      <c r="G95" s="41"/>
      <c r="H95" s="41"/>
      <c r="I95" s="41"/>
      <c r="J95" s="111">
        <f>J120</f>
        <v>0</v>
      </c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U95" s="17" t="s">
        <v>120</v>
      </c>
    </row>
    <row r="96" spans="1:31" s="9" customFormat="1" ht="24.95" customHeight="1">
      <c r="A96" s="9"/>
      <c r="B96" s="182"/>
      <c r="C96" s="183"/>
      <c r="D96" s="184" t="s">
        <v>121</v>
      </c>
      <c r="E96" s="185"/>
      <c r="F96" s="185"/>
      <c r="G96" s="185"/>
      <c r="H96" s="185"/>
      <c r="I96" s="185"/>
      <c r="J96" s="186">
        <f>J121</f>
        <v>0</v>
      </c>
      <c r="K96" s="183"/>
      <c r="L96" s="187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</row>
    <row r="97" spans="1:31" s="10" customFormat="1" ht="19.9" customHeight="1">
      <c r="A97" s="10"/>
      <c r="B97" s="188"/>
      <c r="C97" s="189"/>
      <c r="D97" s="190" t="s">
        <v>122</v>
      </c>
      <c r="E97" s="191"/>
      <c r="F97" s="191"/>
      <c r="G97" s="191"/>
      <c r="H97" s="191"/>
      <c r="I97" s="191"/>
      <c r="J97" s="192">
        <f>J122</f>
        <v>0</v>
      </c>
      <c r="K97" s="189"/>
      <c r="L97" s="193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88"/>
      <c r="C98" s="189"/>
      <c r="D98" s="190" t="s">
        <v>123</v>
      </c>
      <c r="E98" s="191"/>
      <c r="F98" s="191"/>
      <c r="G98" s="191"/>
      <c r="H98" s="191"/>
      <c r="I98" s="191"/>
      <c r="J98" s="192">
        <f>J131</f>
        <v>0</v>
      </c>
      <c r="K98" s="189"/>
      <c r="L98" s="19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8"/>
      <c r="C99" s="189"/>
      <c r="D99" s="190" t="s">
        <v>124</v>
      </c>
      <c r="E99" s="191"/>
      <c r="F99" s="191"/>
      <c r="G99" s="191"/>
      <c r="H99" s="191"/>
      <c r="I99" s="191"/>
      <c r="J99" s="192">
        <f>J158</f>
        <v>0</v>
      </c>
      <c r="K99" s="189"/>
      <c r="L99" s="19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8"/>
      <c r="C100" s="189"/>
      <c r="D100" s="190" t="s">
        <v>125</v>
      </c>
      <c r="E100" s="191"/>
      <c r="F100" s="191"/>
      <c r="G100" s="191"/>
      <c r="H100" s="191"/>
      <c r="I100" s="191"/>
      <c r="J100" s="192">
        <f>J168</f>
        <v>0</v>
      </c>
      <c r="K100" s="189"/>
      <c r="L100" s="19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6.95" customHeight="1">
      <c r="A102" s="39"/>
      <c r="B102" s="67"/>
      <c r="C102" s="68"/>
      <c r="D102" s="68"/>
      <c r="E102" s="68"/>
      <c r="F102" s="68"/>
      <c r="G102" s="68"/>
      <c r="H102" s="68"/>
      <c r="I102" s="68"/>
      <c r="J102" s="68"/>
      <c r="K102" s="68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6" spans="1:31" s="2" customFormat="1" ht="6.95" customHeight="1">
      <c r="A106" s="39"/>
      <c r="B106" s="69"/>
      <c r="C106" s="70"/>
      <c r="D106" s="70"/>
      <c r="E106" s="70"/>
      <c r="F106" s="70"/>
      <c r="G106" s="70"/>
      <c r="H106" s="70"/>
      <c r="I106" s="70"/>
      <c r="J106" s="70"/>
      <c r="K106" s="70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24.95" customHeight="1">
      <c r="A107" s="39"/>
      <c r="B107" s="40"/>
      <c r="C107" s="23" t="s">
        <v>126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2" t="s">
        <v>16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6.5" customHeight="1">
      <c r="A110" s="39"/>
      <c r="B110" s="40"/>
      <c r="C110" s="41"/>
      <c r="D110" s="41"/>
      <c r="E110" s="177" t="str">
        <f>E7</f>
        <v>Sportovní areál Křimice etapa 4</v>
      </c>
      <c r="F110" s="32"/>
      <c r="G110" s="32"/>
      <c r="H110" s="32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2" t="s">
        <v>112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77" t="str">
        <f>E9</f>
        <v>SO 01 - Sportovní areál Křimice SO 01 - Buňky</v>
      </c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2" t="s">
        <v>22</v>
      </c>
      <c r="D114" s="41"/>
      <c r="E114" s="41"/>
      <c r="F114" s="27" t="str">
        <f>F12</f>
        <v xml:space="preserve">Křimice </v>
      </c>
      <c r="G114" s="41"/>
      <c r="H114" s="41"/>
      <c r="I114" s="32" t="s">
        <v>24</v>
      </c>
      <c r="J114" s="80" t="str">
        <f>IF(J12="","",J12)</f>
        <v>2. 8. 2023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5.15" customHeight="1">
      <c r="A116" s="39"/>
      <c r="B116" s="40"/>
      <c r="C116" s="32" t="s">
        <v>30</v>
      </c>
      <c r="D116" s="41"/>
      <c r="E116" s="41"/>
      <c r="F116" s="27" t="str">
        <f>E15</f>
        <v>Střední průmyslová škola dopravní Plzeň</v>
      </c>
      <c r="G116" s="41"/>
      <c r="H116" s="41"/>
      <c r="I116" s="32" t="s">
        <v>36</v>
      </c>
      <c r="J116" s="37" t="str">
        <f>E21</f>
        <v>Labron, s.r.o.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5.15" customHeight="1">
      <c r="A117" s="39"/>
      <c r="B117" s="40"/>
      <c r="C117" s="32" t="s">
        <v>34</v>
      </c>
      <c r="D117" s="41"/>
      <c r="E117" s="41"/>
      <c r="F117" s="27" t="str">
        <f>IF(E18="","",E18)</f>
        <v>Vyplň údaj</v>
      </c>
      <c r="G117" s="41"/>
      <c r="H117" s="41"/>
      <c r="I117" s="32" t="s">
        <v>39</v>
      </c>
      <c r="J117" s="37" t="str">
        <f>E24</f>
        <v>Labron, s.r.o.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0.3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11" customFormat="1" ht="29.25" customHeight="1">
      <c r="A119" s="194"/>
      <c r="B119" s="195"/>
      <c r="C119" s="196" t="s">
        <v>127</v>
      </c>
      <c r="D119" s="197" t="s">
        <v>67</v>
      </c>
      <c r="E119" s="197" t="s">
        <v>63</v>
      </c>
      <c r="F119" s="197" t="s">
        <v>64</v>
      </c>
      <c r="G119" s="197" t="s">
        <v>128</v>
      </c>
      <c r="H119" s="197" t="s">
        <v>129</v>
      </c>
      <c r="I119" s="197" t="s">
        <v>130</v>
      </c>
      <c r="J119" s="197" t="s">
        <v>118</v>
      </c>
      <c r="K119" s="198" t="s">
        <v>131</v>
      </c>
      <c r="L119" s="199"/>
      <c r="M119" s="101" t="s">
        <v>1</v>
      </c>
      <c r="N119" s="102" t="s">
        <v>46</v>
      </c>
      <c r="O119" s="102" t="s">
        <v>132</v>
      </c>
      <c r="P119" s="102" t="s">
        <v>133</v>
      </c>
      <c r="Q119" s="102" t="s">
        <v>134</v>
      </c>
      <c r="R119" s="102" t="s">
        <v>135</v>
      </c>
      <c r="S119" s="102" t="s">
        <v>136</v>
      </c>
      <c r="T119" s="103" t="s">
        <v>137</v>
      </c>
      <c r="U119" s="194"/>
      <c r="V119" s="194"/>
      <c r="W119" s="194"/>
      <c r="X119" s="194"/>
      <c r="Y119" s="194"/>
      <c r="Z119" s="194"/>
      <c r="AA119" s="194"/>
      <c r="AB119" s="194"/>
      <c r="AC119" s="194"/>
      <c r="AD119" s="194"/>
      <c r="AE119" s="194"/>
    </row>
    <row r="120" spans="1:63" s="2" customFormat="1" ht="22.8" customHeight="1">
      <c r="A120" s="39"/>
      <c r="B120" s="40"/>
      <c r="C120" s="108" t="s">
        <v>138</v>
      </c>
      <c r="D120" s="41"/>
      <c r="E120" s="41"/>
      <c r="F120" s="41"/>
      <c r="G120" s="41"/>
      <c r="H120" s="41"/>
      <c r="I120" s="41"/>
      <c r="J120" s="200">
        <f>BK120</f>
        <v>0</v>
      </c>
      <c r="K120" s="41"/>
      <c r="L120" s="45"/>
      <c r="M120" s="104"/>
      <c r="N120" s="201"/>
      <c r="O120" s="105"/>
      <c r="P120" s="202">
        <f>P121</f>
        <v>0</v>
      </c>
      <c r="Q120" s="105"/>
      <c r="R120" s="202">
        <f>R121</f>
        <v>96.8386854</v>
      </c>
      <c r="S120" s="105"/>
      <c r="T120" s="203">
        <f>T121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7" t="s">
        <v>81</v>
      </c>
      <c r="AU120" s="17" t="s">
        <v>120</v>
      </c>
      <c r="BK120" s="204">
        <f>BK121</f>
        <v>0</v>
      </c>
    </row>
    <row r="121" spans="1:63" s="12" customFormat="1" ht="25.9" customHeight="1">
      <c r="A121" s="12"/>
      <c r="B121" s="205"/>
      <c r="C121" s="206"/>
      <c r="D121" s="207" t="s">
        <v>81</v>
      </c>
      <c r="E121" s="208" t="s">
        <v>139</v>
      </c>
      <c r="F121" s="208" t="s">
        <v>140</v>
      </c>
      <c r="G121" s="206"/>
      <c r="H121" s="206"/>
      <c r="I121" s="209"/>
      <c r="J121" s="210">
        <f>BK121</f>
        <v>0</v>
      </c>
      <c r="K121" s="206"/>
      <c r="L121" s="211"/>
      <c r="M121" s="212"/>
      <c r="N121" s="213"/>
      <c r="O121" s="213"/>
      <c r="P121" s="214">
        <f>P122+P131+P158+P168</f>
        <v>0</v>
      </c>
      <c r="Q121" s="213"/>
      <c r="R121" s="214">
        <f>R122+R131+R158+R168</f>
        <v>96.8386854</v>
      </c>
      <c r="S121" s="213"/>
      <c r="T121" s="215">
        <f>T122+T131+T158+T168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6" t="s">
        <v>90</v>
      </c>
      <c r="AT121" s="217" t="s">
        <v>81</v>
      </c>
      <c r="AU121" s="217" t="s">
        <v>82</v>
      </c>
      <c r="AY121" s="216" t="s">
        <v>141</v>
      </c>
      <c r="BK121" s="218">
        <f>BK122+BK131+BK158+BK168</f>
        <v>0</v>
      </c>
    </row>
    <row r="122" spans="1:63" s="12" customFormat="1" ht="22.8" customHeight="1">
      <c r="A122" s="12"/>
      <c r="B122" s="205"/>
      <c r="C122" s="206"/>
      <c r="D122" s="207" t="s">
        <v>81</v>
      </c>
      <c r="E122" s="219" t="s">
        <v>90</v>
      </c>
      <c r="F122" s="219" t="s">
        <v>142</v>
      </c>
      <c r="G122" s="206"/>
      <c r="H122" s="206"/>
      <c r="I122" s="209"/>
      <c r="J122" s="220">
        <f>BK122</f>
        <v>0</v>
      </c>
      <c r="K122" s="206"/>
      <c r="L122" s="211"/>
      <c r="M122" s="212"/>
      <c r="N122" s="213"/>
      <c r="O122" s="213"/>
      <c r="P122" s="214">
        <f>SUM(P123:P130)</f>
        <v>0</v>
      </c>
      <c r="Q122" s="213"/>
      <c r="R122" s="214">
        <f>SUM(R123:R130)</f>
        <v>0</v>
      </c>
      <c r="S122" s="213"/>
      <c r="T122" s="215">
        <f>SUM(T123:T130)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6" t="s">
        <v>90</v>
      </c>
      <c r="AT122" s="217" t="s">
        <v>81</v>
      </c>
      <c r="AU122" s="217" t="s">
        <v>90</v>
      </c>
      <c r="AY122" s="216" t="s">
        <v>141</v>
      </c>
      <c r="BK122" s="218">
        <f>SUM(BK123:BK130)</f>
        <v>0</v>
      </c>
    </row>
    <row r="123" spans="1:65" s="2" customFormat="1" ht="21.75" customHeight="1">
      <c r="A123" s="39"/>
      <c r="B123" s="40"/>
      <c r="C123" s="221" t="s">
        <v>90</v>
      </c>
      <c r="D123" s="221" t="s">
        <v>143</v>
      </c>
      <c r="E123" s="222" t="s">
        <v>144</v>
      </c>
      <c r="F123" s="223" t="s">
        <v>145</v>
      </c>
      <c r="G123" s="224" t="s">
        <v>146</v>
      </c>
      <c r="H123" s="225">
        <v>12.177</v>
      </c>
      <c r="I123" s="226"/>
      <c r="J123" s="227">
        <f>ROUND(I123*H123,2)</f>
        <v>0</v>
      </c>
      <c r="K123" s="223" t="s">
        <v>147</v>
      </c>
      <c r="L123" s="45"/>
      <c r="M123" s="228" t="s">
        <v>1</v>
      </c>
      <c r="N123" s="229" t="s">
        <v>47</v>
      </c>
      <c r="O123" s="92"/>
      <c r="P123" s="230">
        <f>O123*H123</f>
        <v>0</v>
      </c>
      <c r="Q123" s="230">
        <v>0</v>
      </c>
      <c r="R123" s="230">
        <f>Q123*H123</f>
        <v>0</v>
      </c>
      <c r="S123" s="230">
        <v>0</v>
      </c>
      <c r="T123" s="231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32" t="s">
        <v>148</v>
      </c>
      <c r="AT123" s="232" t="s">
        <v>143</v>
      </c>
      <c r="AU123" s="232" t="s">
        <v>21</v>
      </c>
      <c r="AY123" s="17" t="s">
        <v>141</v>
      </c>
      <c r="BE123" s="233">
        <f>IF(N123="základní",J123,0)</f>
        <v>0</v>
      </c>
      <c r="BF123" s="233">
        <f>IF(N123="snížená",J123,0)</f>
        <v>0</v>
      </c>
      <c r="BG123" s="233">
        <f>IF(N123="zákl. přenesená",J123,0)</f>
        <v>0</v>
      </c>
      <c r="BH123" s="233">
        <f>IF(N123="sníž. přenesená",J123,0)</f>
        <v>0</v>
      </c>
      <c r="BI123" s="233">
        <f>IF(N123="nulová",J123,0)</f>
        <v>0</v>
      </c>
      <c r="BJ123" s="17" t="s">
        <v>90</v>
      </c>
      <c r="BK123" s="233">
        <f>ROUND(I123*H123,2)</f>
        <v>0</v>
      </c>
      <c r="BL123" s="17" t="s">
        <v>148</v>
      </c>
      <c r="BM123" s="232" t="s">
        <v>149</v>
      </c>
    </row>
    <row r="124" spans="1:51" s="13" customFormat="1" ht="12">
      <c r="A124" s="13"/>
      <c r="B124" s="234"/>
      <c r="C124" s="235"/>
      <c r="D124" s="236" t="s">
        <v>150</v>
      </c>
      <c r="E124" s="237" t="s">
        <v>1</v>
      </c>
      <c r="F124" s="238" t="s">
        <v>151</v>
      </c>
      <c r="G124" s="235"/>
      <c r="H124" s="237" t="s">
        <v>1</v>
      </c>
      <c r="I124" s="239"/>
      <c r="J124" s="235"/>
      <c r="K124" s="235"/>
      <c r="L124" s="240"/>
      <c r="M124" s="241"/>
      <c r="N124" s="242"/>
      <c r="O124" s="242"/>
      <c r="P124" s="242"/>
      <c r="Q124" s="242"/>
      <c r="R124" s="242"/>
      <c r="S124" s="242"/>
      <c r="T124" s="24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4" t="s">
        <v>150</v>
      </c>
      <c r="AU124" s="244" t="s">
        <v>21</v>
      </c>
      <c r="AV124" s="13" t="s">
        <v>90</v>
      </c>
      <c r="AW124" s="13" t="s">
        <v>38</v>
      </c>
      <c r="AX124" s="13" t="s">
        <v>82</v>
      </c>
      <c r="AY124" s="244" t="s">
        <v>141</v>
      </c>
    </row>
    <row r="125" spans="1:51" s="14" customFormat="1" ht="12">
      <c r="A125" s="14"/>
      <c r="B125" s="245"/>
      <c r="C125" s="246"/>
      <c r="D125" s="236" t="s">
        <v>150</v>
      </c>
      <c r="E125" s="247" t="s">
        <v>1</v>
      </c>
      <c r="F125" s="248" t="s">
        <v>152</v>
      </c>
      <c r="G125" s="246"/>
      <c r="H125" s="249">
        <v>12.177</v>
      </c>
      <c r="I125" s="250"/>
      <c r="J125" s="246"/>
      <c r="K125" s="246"/>
      <c r="L125" s="251"/>
      <c r="M125" s="252"/>
      <c r="N125" s="253"/>
      <c r="O125" s="253"/>
      <c r="P125" s="253"/>
      <c r="Q125" s="253"/>
      <c r="R125" s="253"/>
      <c r="S125" s="253"/>
      <c r="T125" s="25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5" t="s">
        <v>150</v>
      </c>
      <c r="AU125" s="255" t="s">
        <v>21</v>
      </c>
      <c r="AV125" s="14" t="s">
        <v>21</v>
      </c>
      <c r="AW125" s="14" t="s">
        <v>38</v>
      </c>
      <c r="AX125" s="14" t="s">
        <v>82</v>
      </c>
      <c r="AY125" s="255" t="s">
        <v>141</v>
      </c>
    </row>
    <row r="126" spans="1:51" s="15" customFormat="1" ht="12">
      <c r="A126" s="15"/>
      <c r="B126" s="256"/>
      <c r="C126" s="257"/>
      <c r="D126" s="236" t="s">
        <v>150</v>
      </c>
      <c r="E126" s="258" t="s">
        <v>1</v>
      </c>
      <c r="F126" s="259" t="s">
        <v>153</v>
      </c>
      <c r="G126" s="257"/>
      <c r="H126" s="260">
        <v>12.177</v>
      </c>
      <c r="I126" s="261"/>
      <c r="J126" s="257"/>
      <c r="K126" s="257"/>
      <c r="L126" s="262"/>
      <c r="M126" s="263"/>
      <c r="N126" s="264"/>
      <c r="O126" s="264"/>
      <c r="P126" s="264"/>
      <c r="Q126" s="264"/>
      <c r="R126" s="264"/>
      <c r="S126" s="264"/>
      <c r="T126" s="26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T126" s="266" t="s">
        <v>150</v>
      </c>
      <c r="AU126" s="266" t="s">
        <v>21</v>
      </c>
      <c r="AV126" s="15" t="s">
        <v>148</v>
      </c>
      <c r="AW126" s="15" t="s">
        <v>38</v>
      </c>
      <c r="AX126" s="15" t="s">
        <v>90</v>
      </c>
      <c r="AY126" s="266" t="s">
        <v>141</v>
      </c>
    </row>
    <row r="127" spans="1:65" s="2" customFormat="1" ht="21.75" customHeight="1">
      <c r="A127" s="39"/>
      <c r="B127" s="40"/>
      <c r="C127" s="221" t="s">
        <v>21</v>
      </c>
      <c r="D127" s="221" t="s">
        <v>143</v>
      </c>
      <c r="E127" s="222" t="s">
        <v>154</v>
      </c>
      <c r="F127" s="223" t="s">
        <v>155</v>
      </c>
      <c r="G127" s="224" t="s">
        <v>146</v>
      </c>
      <c r="H127" s="225">
        <v>12.177</v>
      </c>
      <c r="I127" s="226"/>
      <c r="J127" s="227">
        <f>ROUND(I127*H127,2)</f>
        <v>0</v>
      </c>
      <c r="K127" s="223" t="s">
        <v>147</v>
      </c>
      <c r="L127" s="45"/>
      <c r="M127" s="228" t="s">
        <v>1</v>
      </c>
      <c r="N127" s="229" t="s">
        <v>47</v>
      </c>
      <c r="O127" s="92"/>
      <c r="P127" s="230">
        <f>O127*H127</f>
        <v>0</v>
      </c>
      <c r="Q127" s="230">
        <v>0</v>
      </c>
      <c r="R127" s="230">
        <f>Q127*H127</f>
        <v>0</v>
      </c>
      <c r="S127" s="230">
        <v>0</v>
      </c>
      <c r="T127" s="231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2" t="s">
        <v>148</v>
      </c>
      <c r="AT127" s="232" t="s">
        <v>143</v>
      </c>
      <c r="AU127" s="232" t="s">
        <v>21</v>
      </c>
      <c r="AY127" s="17" t="s">
        <v>141</v>
      </c>
      <c r="BE127" s="233">
        <f>IF(N127="základní",J127,0)</f>
        <v>0</v>
      </c>
      <c r="BF127" s="233">
        <f>IF(N127="snížená",J127,0)</f>
        <v>0</v>
      </c>
      <c r="BG127" s="233">
        <f>IF(N127="zákl. přenesená",J127,0)</f>
        <v>0</v>
      </c>
      <c r="BH127" s="233">
        <f>IF(N127="sníž. přenesená",J127,0)</f>
        <v>0</v>
      </c>
      <c r="BI127" s="233">
        <f>IF(N127="nulová",J127,0)</f>
        <v>0</v>
      </c>
      <c r="BJ127" s="17" t="s">
        <v>90</v>
      </c>
      <c r="BK127" s="233">
        <f>ROUND(I127*H127,2)</f>
        <v>0</v>
      </c>
      <c r="BL127" s="17" t="s">
        <v>148</v>
      </c>
      <c r="BM127" s="232" t="s">
        <v>156</v>
      </c>
    </row>
    <row r="128" spans="1:65" s="2" customFormat="1" ht="16.5" customHeight="1">
      <c r="A128" s="39"/>
      <c r="B128" s="40"/>
      <c r="C128" s="221" t="s">
        <v>157</v>
      </c>
      <c r="D128" s="221" t="s">
        <v>143</v>
      </c>
      <c r="E128" s="222" t="s">
        <v>158</v>
      </c>
      <c r="F128" s="223" t="s">
        <v>159</v>
      </c>
      <c r="G128" s="224" t="s">
        <v>160</v>
      </c>
      <c r="H128" s="225">
        <v>21.919</v>
      </c>
      <c r="I128" s="226"/>
      <c r="J128" s="227">
        <f>ROUND(I128*H128,2)</f>
        <v>0</v>
      </c>
      <c r="K128" s="223" t="s">
        <v>147</v>
      </c>
      <c r="L128" s="45"/>
      <c r="M128" s="228" t="s">
        <v>1</v>
      </c>
      <c r="N128" s="229" t="s">
        <v>47</v>
      </c>
      <c r="O128" s="92"/>
      <c r="P128" s="230">
        <f>O128*H128</f>
        <v>0</v>
      </c>
      <c r="Q128" s="230">
        <v>0</v>
      </c>
      <c r="R128" s="230">
        <f>Q128*H128</f>
        <v>0</v>
      </c>
      <c r="S128" s="230">
        <v>0</v>
      </c>
      <c r="T128" s="231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2" t="s">
        <v>148</v>
      </c>
      <c r="AT128" s="232" t="s">
        <v>143</v>
      </c>
      <c r="AU128" s="232" t="s">
        <v>21</v>
      </c>
      <c r="AY128" s="17" t="s">
        <v>141</v>
      </c>
      <c r="BE128" s="233">
        <f>IF(N128="základní",J128,0)</f>
        <v>0</v>
      </c>
      <c r="BF128" s="233">
        <f>IF(N128="snížená",J128,0)</f>
        <v>0</v>
      </c>
      <c r="BG128" s="233">
        <f>IF(N128="zákl. přenesená",J128,0)</f>
        <v>0</v>
      </c>
      <c r="BH128" s="233">
        <f>IF(N128="sníž. přenesená",J128,0)</f>
        <v>0</v>
      </c>
      <c r="BI128" s="233">
        <f>IF(N128="nulová",J128,0)</f>
        <v>0</v>
      </c>
      <c r="BJ128" s="17" t="s">
        <v>90</v>
      </c>
      <c r="BK128" s="233">
        <f>ROUND(I128*H128,2)</f>
        <v>0</v>
      </c>
      <c r="BL128" s="17" t="s">
        <v>148</v>
      </c>
      <c r="BM128" s="232" t="s">
        <v>161</v>
      </c>
    </row>
    <row r="129" spans="1:51" s="14" customFormat="1" ht="12">
      <c r="A129" s="14"/>
      <c r="B129" s="245"/>
      <c r="C129" s="246"/>
      <c r="D129" s="236" t="s">
        <v>150</v>
      </c>
      <c r="E129" s="247" t="s">
        <v>1</v>
      </c>
      <c r="F129" s="248" t="s">
        <v>162</v>
      </c>
      <c r="G129" s="246"/>
      <c r="H129" s="249">
        <v>21.919</v>
      </c>
      <c r="I129" s="250"/>
      <c r="J129" s="246"/>
      <c r="K129" s="246"/>
      <c r="L129" s="251"/>
      <c r="M129" s="252"/>
      <c r="N129" s="253"/>
      <c r="O129" s="253"/>
      <c r="P129" s="253"/>
      <c r="Q129" s="253"/>
      <c r="R129" s="253"/>
      <c r="S129" s="253"/>
      <c r="T129" s="25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5" t="s">
        <v>150</v>
      </c>
      <c r="AU129" s="255" t="s">
        <v>21</v>
      </c>
      <c r="AV129" s="14" t="s">
        <v>21</v>
      </c>
      <c r="AW129" s="14" t="s">
        <v>38</v>
      </c>
      <c r="AX129" s="14" t="s">
        <v>82</v>
      </c>
      <c r="AY129" s="255" t="s">
        <v>141</v>
      </c>
    </row>
    <row r="130" spans="1:51" s="15" customFormat="1" ht="12">
      <c r="A130" s="15"/>
      <c r="B130" s="256"/>
      <c r="C130" s="257"/>
      <c r="D130" s="236" t="s">
        <v>150</v>
      </c>
      <c r="E130" s="258" t="s">
        <v>1</v>
      </c>
      <c r="F130" s="259" t="s">
        <v>153</v>
      </c>
      <c r="G130" s="257"/>
      <c r="H130" s="260">
        <v>21.919</v>
      </c>
      <c r="I130" s="261"/>
      <c r="J130" s="257"/>
      <c r="K130" s="257"/>
      <c r="L130" s="262"/>
      <c r="M130" s="263"/>
      <c r="N130" s="264"/>
      <c r="O130" s="264"/>
      <c r="P130" s="264"/>
      <c r="Q130" s="264"/>
      <c r="R130" s="264"/>
      <c r="S130" s="264"/>
      <c r="T130" s="26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66" t="s">
        <v>150</v>
      </c>
      <c r="AU130" s="266" t="s">
        <v>21</v>
      </c>
      <c r="AV130" s="15" t="s">
        <v>148</v>
      </c>
      <c r="AW130" s="15" t="s">
        <v>38</v>
      </c>
      <c r="AX130" s="15" t="s">
        <v>90</v>
      </c>
      <c r="AY130" s="266" t="s">
        <v>141</v>
      </c>
    </row>
    <row r="131" spans="1:63" s="12" customFormat="1" ht="22.8" customHeight="1">
      <c r="A131" s="12"/>
      <c r="B131" s="205"/>
      <c r="C131" s="206"/>
      <c r="D131" s="207" t="s">
        <v>81</v>
      </c>
      <c r="E131" s="219" t="s">
        <v>21</v>
      </c>
      <c r="F131" s="219" t="s">
        <v>163</v>
      </c>
      <c r="G131" s="206"/>
      <c r="H131" s="206"/>
      <c r="I131" s="209"/>
      <c r="J131" s="220">
        <f>BK131</f>
        <v>0</v>
      </c>
      <c r="K131" s="206"/>
      <c r="L131" s="211"/>
      <c r="M131" s="212"/>
      <c r="N131" s="213"/>
      <c r="O131" s="213"/>
      <c r="P131" s="214">
        <f>SUM(P132:P157)</f>
        <v>0</v>
      </c>
      <c r="Q131" s="213"/>
      <c r="R131" s="214">
        <f>SUM(R132:R157)</f>
        <v>96.8386854</v>
      </c>
      <c r="S131" s="213"/>
      <c r="T131" s="215">
        <f>SUM(T132:T157)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6" t="s">
        <v>90</v>
      </c>
      <c r="AT131" s="217" t="s">
        <v>81</v>
      </c>
      <c r="AU131" s="217" t="s">
        <v>90</v>
      </c>
      <c r="AY131" s="216" t="s">
        <v>141</v>
      </c>
      <c r="BK131" s="218">
        <f>SUM(BK132:BK157)</f>
        <v>0</v>
      </c>
    </row>
    <row r="132" spans="1:65" s="2" customFormat="1" ht="16.5" customHeight="1">
      <c r="A132" s="39"/>
      <c r="B132" s="40"/>
      <c r="C132" s="221" t="s">
        <v>148</v>
      </c>
      <c r="D132" s="221" t="s">
        <v>143</v>
      </c>
      <c r="E132" s="222" t="s">
        <v>164</v>
      </c>
      <c r="F132" s="223" t="s">
        <v>165</v>
      </c>
      <c r="G132" s="224" t="s">
        <v>166</v>
      </c>
      <c r="H132" s="225">
        <v>130.14</v>
      </c>
      <c r="I132" s="226"/>
      <c r="J132" s="227">
        <f>ROUND(I132*H132,2)</f>
        <v>0</v>
      </c>
      <c r="K132" s="223" t="s">
        <v>147</v>
      </c>
      <c r="L132" s="45"/>
      <c r="M132" s="228" t="s">
        <v>1</v>
      </c>
      <c r="N132" s="229" t="s">
        <v>47</v>
      </c>
      <c r="O132" s="92"/>
      <c r="P132" s="230">
        <f>O132*H132</f>
        <v>0</v>
      </c>
      <c r="Q132" s="230">
        <v>0</v>
      </c>
      <c r="R132" s="230">
        <f>Q132*H132</f>
        <v>0</v>
      </c>
      <c r="S132" s="230">
        <v>0</v>
      </c>
      <c r="T132" s="231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2" t="s">
        <v>148</v>
      </c>
      <c r="AT132" s="232" t="s">
        <v>143</v>
      </c>
      <c r="AU132" s="232" t="s">
        <v>21</v>
      </c>
      <c r="AY132" s="17" t="s">
        <v>141</v>
      </c>
      <c r="BE132" s="233">
        <f>IF(N132="základní",J132,0)</f>
        <v>0</v>
      </c>
      <c r="BF132" s="233">
        <f>IF(N132="snížená",J132,0)</f>
        <v>0</v>
      </c>
      <c r="BG132" s="233">
        <f>IF(N132="zákl. přenesená",J132,0)</f>
        <v>0</v>
      </c>
      <c r="BH132" s="233">
        <f>IF(N132="sníž. přenesená",J132,0)</f>
        <v>0</v>
      </c>
      <c r="BI132" s="233">
        <f>IF(N132="nulová",J132,0)</f>
        <v>0</v>
      </c>
      <c r="BJ132" s="17" t="s">
        <v>90</v>
      </c>
      <c r="BK132" s="233">
        <f>ROUND(I132*H132,2)</f>
        <v>0</v>
      </c>
      <c r="BL132" s="17" t="s">
        <v>148</v>
      </c>
      <c r="BM132" s="232" t="s">
        <v>167</v>
      </c>
    </row>
    <row r="133" spans="1:51" s="13" customFormat="1" ht="12">
      <c r="A133" s="13"/>
      <c r="B133" s="234"/>
      <c r="C133" s="235"/>
      <c r="D133" s="236" t="s">
        <v>150</v>
      </c>
      <c r="E133" s="237" t="s">
        <v>1</v>
      </c>
      <c r="F133" s="238" t="s">
        <v>168</v>
      </c>
      <c r="G133" s="235"/>
      <c r="H133" s="237" t="s">
        <v>1</v>
      </c>
      <c r="I133" s="239"/>
      <c r="J133" s="235"/>
      <c r="K133" s="235"/>
      <c r="L133" s="240"/>
      <c r="M133" s="241"/>
      <c r="N133" s="242"/>
      <c r="O133" s="242"/>
      <c r="P133" s="242"/>
      <c r="Q133" s="242"/>
      <c r="R133" s="242"/>
      <c r="S133" s="242"/>
      <c r="T133" s="24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4" t="s">
        <v>150</v>
      </c>
      <c r="AU133" s="244" t="s">
        <v>21</v>
      </c>
      <c r="AV133" s="13" t="s">
        <v>90</v>
      </c>
      <c r="AW133" s="13" t="s">
        <v>38</v>
      </c>
      <c r="AX133" s="13" t="s">
        <v>82</v>
      </c>
      <c r="AY133" s="244" t="s">
        <v>141</v>
      </c>
    </row>
    <row r="134" spans="1:51" s="14" customFormat="1" ht="12">
      <c r="A134" s="14"/>
      <c r="B134" s="245"/>
      <c r="C134" s="246"/>
      <c r="D134" s="236" t="s">
        <v>150</v>
      </c>
      <c r="E134" s="247" t="s">
        <v>1</v>
      </c>
      <c r="F134" s="248" t="s">
        <v>169</v>
      </c>
      <c r="G134" s="246"/>
      <c r="H134" s="249">
        <v>22.14</v>
      </c>
      <c r="I134" s="250"/>
      <c r="J134" s="246"/>
      <c r="K134" s="246"/>
      <c r="L134" s="251"/>
      <c r="M134" s="252"/>
      <c r="N134" s="253"/>
      <c r="O134" s="253"/>
      <c r="P134" s="253"/>
      <c r="Q134" s="253"/>
      <c r="R134" s="253"/>
      <c r="S134" s="253"/>
      <c r="T134" s="25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5" t="s">
        <v>150</v>
      </c>
      <c r="AU134" s="255" t="s">
        <v>21</v>
      </c>
      <c r="AV134" s="14" t="s">
        <v>21</v>
      </c>
      <c r="AW134" s="14" t="s">
        <v>38</v>
      </c>
      <c r="AX134" s="14" t="s">
        <v>82</v>
      </c>
      <c r="AY134" s="255" t="s">
        <v>141</v>
      </c>
    </row>
    <row r="135" spans="1:51" s="13" customFormat="1" ht="12">
      <c r="A135" s="13"/>
      <c r="B135" s="234"/>
      <c r="C135" s="235"/>
      <c r="D135" s="236" t="s">
        <v>150</v>
      </c>
      <c r="E135" s="237" t="s">
        <v>1</v>
      </c>
      <c r="F135" s="238" t="s">
        <v>170</v>
      </c>
      <c r="G135" s="235"/>
      <c r="H135" s="237" t="s">
        <v>1</v>
      </c>
      <c r="I135" s="239"/>
      <c r="J135" s="235"/>
      <c r="K135" s="235"/>
      <c r="L135" s="240"/>
      <c r="M135" s="241"/>
      <c r="N135" s="242"/>
      <c r="O135" s="242"/>
      <c r="P135" s="242"/>
      <c r="Q135" s="242"/>
      <c r="R135" s="242"/>
      <c r="S135" s="242"/>
      <c r="T135" s="24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4" t="s">
        <v>150</v>
      </c>
      <c r="AU135" s="244" t="s">
        <v>21</v>
      </c>
      <c r="AV135" s="13" t="s">
        <v>90</v>
      </c>
      <c r="AW135" s="13" t="s">
        <v>38</v>
      </c>
      <c r="AX135" s="13" t="s">
        <v>82</v>
      </c>
      <c r="AY135" s="244" t="s">
        <v>141</v>
      </c>
    </row>
    <row r="136" spans="1:51" s="14" customFormat="1" ht="12">
      <c r="A136" s="14"/>
      <c r="B136" s="245"/>
      <c r="C136" s="246"/>
      <c r="D136" s="236" t="s">
        <v>150</v>
      </c>
      <c r="E136" s="247" t="s">
        <v>1</v>
      </c>
      <c r="F136" s="248" t="s">
        <v>171</v>
      </c>
      <c r="G136" s="246"/>
      <c r="H136" s="249">
        <v>108</v>
      </c>
      <c r="I136" s="250"/>
      <c r="J136" s="246"/>
      <c r="K136" s="246"/>
      <c r="L136" s="251"/>
      <c r="M136" s="252"/>
      <c r="N136" s="253"/>
      <c r="O136" s="253"/>
      <c r="P136" s="253"/>
      <c r="Q136" s="253"/>
      <c r="R136" s="253"/>
      <c r="S136" s="253"/>
      <c r="T136" s="25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5" t="s">
        <v>150</v>
      </c>
      <c r="AU136" s="255" t="s">
        <v>21</v>
      </c>
      <c r="AV136" s="14" t="s">
        <v>21</v>
      </c>
      <c r="AW136" s="14" t="s">
        <v>38</v>
      </c>
      <c r="AX136" s="14" t="s">
        <v>82</v>
      </c>
      <c r="AY136" s="255" t="s">
        <v>141</v>
      </c>
    </row>
    <row r="137" spans="1:51" s="15" customFormat="1" ht="12">
      <c r="A137" s="15"/>
      <c r="B137" s="256"/>
      <c r="C137" s="257"/>
      <c r="D137" s="236" t="s">
        <v>150</v>
      </c>
      <c r="E137" s="258" t="s">
        <v>1</v>
      </c>
      <c r="F137" s="259" t="s">
        <v>153</v>
      </c>
      <c r="G137" s="257"/>
      <c r="H137" s="260">
        <v>130.14</v>
      </c>
      <c r="I137" s="261"/>
      <c r="J137" s="257"/>
      <c r="K137" s="257"/>
      <c r="L137" s="262"/>
      <c r="M137" s="263"/>
      <c r="N137" s="264"/>
      <c r="O137" s="264"/>
      <c r="P137" s="264"/>
      <c r="Q137" s="264"/>
      <c r="R137" s="264"/>
      <c r="S137" s="264"/>
      <c r="T137" s="26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66" t="s">
        <v>150</v>
      </c>
      <c r="AU137" s="266" t="s">
        <v>21</v>
      </c>
      <c r="AV137" s="15" t="s">
        <v>148</v>
      </c>
      <c r="AW137" s="15" t="s">
        <v>38</v>
      </c>
      <c r="AX137" s="15" t="s">
        <v>90</v>
      </c>
      <c r="AY137" s="266" t="s">
        <v>141</v>
      </c>
    </row>
    <row r="138" spans="1:65" s="2" customFormat="1" ht="16.5" customHeight="1">
      <c r="A138" s="39"/>
      <c r="B138" s="40"/>
      <c r="C138" s="221" t="s">
        <v>172</v>
      </c>
      <c r="D138" s="221" t="s">
        <v>143</v>
      </c>
      <c r="E138" s="222" t="s">
        <v>173</v>
      </c>
      <c r="F138" s="223" t="s">
        <v>174</v>
      </c>
      <c r="G138" s="224" t="s">
        <v>146</v>
      </c>
      <c r="H138" s="225">
        <v>12.879</v>
      </c>
      <c r="I138" s="226"/>
      <c r="J138" s="227">
        <f>ROUND(I138*H138,2)</f>
        <v>0</v>
      </c>
      <c r="K138" s="223" t="s">
        <v>147</v>
      </c>
      <c r="L138" s="45"/>
      <c r="M138" s="228" t="s">
        <v>1</v>
      </c>
      <c r="N138" s="229" t="s">
        <v>47</v>
      </c>
      <c r="O138" s="92"/>
      <c r="P138" s="230">
        <f>O138*H138</f>
        <v>0</v>
      </c>
      <c r="Q138" s="230">
        <v>2.16</v>
      </c>
      <c r="R138" s="230">
        <f>Q138*H138</f>
        <v>27.818640000000002</v>
      </c>
      <c r="S138" s="230">
        <v>0</v>
      </c>
      <c r="T138" s="231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2" t="s">
        <v>148</v>
      </c>
      <c r="AT138" s="232" t="s">
        <v>143</v>
      </c>
      <c r="AU138" s="232" t="s">
        <v>21</v>
      </c>
      <c r="AY138" s="17" t="s">
        <v>141</v>
      </c>
      <c r="BE138" s="233">
        <f>IF(N138="základní",J138,0)</f>
        <v>0</v>
      </c>
      <c r="BF138" s="233">
        <f>IF(N138="snížená",J138,0)</f>
        <v>0</v>
      </c>
      <c r="BG138" s="233">
        <f>IF(N138="zákl. přenesená",J138,0)</f>
        <v>0</v>
      </c>
      <c r="BH138" s="233">
        <f>IF(N138="sníž. přenesená",J138,0)</f>
        <v>0</v>
      </c>
      <c r="BI138" s="233">
        <f>IF(N138="nulová",J138,0)</f>
        <v>0</v>
      </c>
      <c r="BJ138" s="17" t="s">
        <v>90</v>
      </c>
      <c r="BK138" s="233">
        <f>ROUND(I138*H138,2)</f>
        <v>0</v>
      </c>
      <c r="BL138" s="17" t="s">
        <v>148</v>
      </c>
      <c r="BM138" s="232" t="s">
        <v>175</v>
      </c>
    </row>
    <row r="139" spans="1:51" s="14" customFormat="1" ht="12">
      <c r="A139" s="14"/>
      <c r="B139" s="245"/>
      <c r="C139" s="246"/>
      <c r="D139" s="236" t="s">
        <v>150</v>
      </c>
      <c r="E139" s="247" t="s">
        <v>1</v>
      </c>
      <c r="F139" s="248" t="s">
        <v>176</v>
      </c>
      <c r="G139" s="246"/>
      <c r="H139" s="249">
        <v>12.879</v>
      </c>
      <c r="I139" s="250"/>
      <c r="J139" s="246"/>
      <c r="K139" s="246"/>
      <c r="L139" s="251"/>
      <c r="M139" s="252"/>
      <c r="N139" s="253"/>
      <c r="O139" s="253"/>
      <c r="P139" s="253"/>
      <c r="Q139" s="253"/>
      <c r="R139" s="253"/>
      <c r="S139" s="253"/>
      <c r="T139" s="25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5" t="s">
        <v>150</v>
      </c>
      <c r="AU139" s="255" t="s">
        <v>21</v>
      </c>
      <c r="AV139" s="14" t="s">
        <v>21</v>
      </c>
      <c r="AW139" s="14" t="s">
        <v>38</v>
      </c>
      <c r="AX139" s="14" t="s">
        <v>82</v>
      </c>
      <c r="AY139" s="255" t="s">
        <v>141</v>
      </c>
    </row>
    <row r="140" spans="1:51" s="15" customFormat="1" ht="12">
      <c r="A140" s="15"/>
      <c r="B140" s="256"/>
      <c r="C140" s="257"/>
      <c r="D140" s="236" t="s">
        <v>150</v>
      </c>
      <c r="E140" s="258" t="s">
        <v>1</v>
      </c>
      <c r="F140" s="259" t="s">
        <v>153</v>
      </c>
      <c r="G140" s="257"/>
      <c r="H140" s="260">
        <v>12.879</v>
      </c>
      <c r="I140" s="261"/>
      <c r="J140" s="257"/>
      <c r="K140" s="257"/>
      <c r="L140" s="262"/>
      <c r="M140" s="263"/>
      <c r="N140" s="264"/>
      <c r="O140" s="264"/>
      <c r="P140" s="264"/>
      <c r="Q140" s="264"/>
      <c r="R140" s="264"/>
      <c r="S140" s="264"/>
      <c r="T140" s="26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66" t="s">
        <v>150</v>
      </c>
      <c r="AU140" s="266" t="s">
        <v>21</v>
      </c>
      <c r="AV140" s="15" t="s">
        <v>148</v>
      </c>
      <c r="AW140" s="15" t="s">
        <v>38</v>
      </c>
      <c r="AX140" s="15" t="s">
        <v>90</v>
      </c>
      <c r="AY140" s="266" t="s">
        <v>141</v>
      </c>
    </row>
    <row r="141" spans="1:65" s="2" customFormat="1" ht="16.5" customHeight="1">
      <c r="A141" s="39"/>
      <c r="B141" s="40"/>
      <c r="C141" s="221" t="s">
        <v>177</v>
      </c>
      <c r="D141" s="221" t="s">
        <v>143</v>
      </c>
      <c r="E141" s="222" t="s">
        <v>178</v>
      </c>
      <c r="F141" s="223" t="s">
        <v>179</v>
      </c>
      <c r="G141" s="224" t="s">
        <v>146</v>
      </c>
      <c r="H141" s="225">
        <v>10.8</v>
      </c>
      <c r="I141" s="226"/>
      <c r="J141" s="227">
        <f>ROUND(I141*H141,2)</f>
        <v>0</v>
      </c>
      <c r="K141" s="223" t="s">
        <v>147</v>
      </c>
      <c r="L141" s="45"/>
      <c r="M141" s="228" t="s">
        <v>1</v>
      </c>
      <c r="N141" s="229" t="s">
        <v>47</v>
      </c>
      <c r="O141" s="92"/>
      <c r="P141" s="230">
        <f>O141*H141</f>
        <v>0</v>
      </c>
      <c r="Q141" s="230">
        <v>2.50187</v>
      </c>
      <c r="R141" s="230">
        <f>Q141*H141</f>
        <v>27.020196</v>
      </c>
      <c r="S141" s="230">
        <v>0</v>
      </c>
      <c r="T141" s="231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2" t="s">
        <v>148</v>
      </c>
      <c r="AT141" s="232" t="s">
        <v>143</v>
      </c>
      <c r="AU141" s="232" t="s">
        <v>21</v>
      </c>
      <c r="AY141" s="17" t="s">
        <v>141</v>
      </c>
      <c r="BE141" s="233">
        <f>IF(N141="základní",J141,0)</f>
        <v>0</v>
      </c>
      <c r="BF141" s="233">
        <f>IF(N141="snížená",J141,0)</f>
        <v>0</v>
      </c>
      <c r="BG141" s="233">
        <f>IF(N141="zákl. přenesená",J141,0)</f>
        <v>0</v>
      </c>
      <c r="BH141" s="233">
        <f>IF(N141="sníž. přenesená",J141,0)</f>
        <v>0</v>
      </c>
      <c r="BI141" s="233">
        <f>IF(N141="nulová",J141,0)</f>
        <v>0</v>
      </c>
      <c r="BJ141" s="17" t="s">
        <v>90</v>
      </c>
      <c r="BK141" s="233">
        <f>ROUND(I141*H141,2)</f>
        <v>0</v>
      </c>
      <c r="BL141" s="17" t="s">
        <v>148</v>
      </c>
      <c r="BM141" s="232" t="s">
        <v>180</v>
      </c>
    </row>
    <row r="142" spans="1:51" s="14" customFormat="1" ht="12">
      <c r="A142" s="14"/>
      <c r="B142" s="245"/>
      <c r="C142" s="246"/>
      <c r="D142" s="236" t="s">
        <v>150</v>
      </c>
      <c r="E142" s="247" t="s">
        <v>1</v>
      </c>
      <c r="F142" s="248" t="s">
        <v>181</v>
      </c>
      <c r="G142" s="246"/>
      <c r="H142" s="249">
        <v>10.8</v>
      </c>
      <c r="I142" s="250"/>
      <c r="J142" s="246"/>
      <c r="K142" s="246"/>
      <c r="L142" s="251"/>
      <c r="M142" s="252"/>
      <c r="N142" s="253"/>
      <c r="O142" s="253"/>
      <c r="P142" s="253"/>
      <c r="Q142" s="253"/>
      <c r="R142" s="253"/>
      <c r="S142" s="253"/>
      <c r="T142" s="25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5" t="s">
        <v>150</v>
      </c>
      <c r="AU142" s="255" t="s">
        <v>21</v>
      </c>
      <c r="AV142" s="14" t="s">
        <v>21</v>
      </c>
      <c r="AW142" s="14" t="s">
        <v>38</v>
      </c>
      <c r="AX142" s="14" t="s">
        <v>82</v>
      </c>
      <c r="AY142" s="255" t="s">
        <v>141</v>
      </c>
    </row>
    <row r="143" spans="1:51" s="15" customFormat="1" ht="12">
      <c r="A143" s="15"/>
      <c r="B143" s="256"/>
      <c r="C143" s="257"/>
      <c r="D143" s="236" t="s">
        <v>150</v>
      </c>
      <c r="E143" s="258" t="s">
        <v>1</v>
      </c>
      <c r="F143" s="259" t="s">
        <v>153</v>
      </c>
      <c r="G143" s="257"/>
      <c r="H143" s="260">
        <v>10.8</v>
      </c>
      <c r="I143" s="261"/>
      <c r="J143" s="257"/>
      <c r="K143" s="257"/>
      <c r="L143" s="262"/>
      <c r="M143" s="263"/>
      <c r="N143" s="264"/>
      <c r="O143" s="264"/>
      <c r="P143" s="264"/>
      <c r="Q143" s="264"/>
      <c r="R143" s="264"/>
      <c r="S143" s="264"/>
      <c r="T143" s="26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66" t="s">
        <v>150</v>
      </c>
      <c r="AU143" s="266" t="s">
        <v>21</v>
      </c>
      <c r="AV143" s="15" t="s">
        <v>148</v>
      </c>
      <c r="AW143" s="15" t="s">
        <v>38</v>
      </c>
      <c r="AX143" s="15" t="s">
        <v>90</v>
      </c>
      <c r="AY143" s="266" t="s">
        <v>141</v>
      </c>
    </row>
    <row r="144" spans="1:65" s="2" customFormat="1" ht="16.5" customHeight="1">
      <c r="A144" s="39"/>
      <c r="B144" s="40"/>
      <c r="C144" s="221" t="s">
        <v>182</v>
      </c>
      <c r="D144" s="221" t="s">
        <v>143</v>
      </c>
      <c r="E144" s="222" t="s">
        <v>183</v>
      </c>
      <c r="F144" s="223" t="s">
        <v>184</v>
      </c>
      <c r="G144" s="224" t="s">
        <v>166</v>
      </c>
      <c r="H144" s="225">
        <v>9.6</v>
      </c>
      <c r="I144" s="226"/>
      <c r="J144" s="227">
        <f>ROUND(I144*H144,2)</f>
        <v>0</v>
      </c>
      <c r="K144" s="223" t="s">
        <v>147</v>
      </c>
      <c r="L144" s="45"/>
      <c r="M144" s="228" t="s">
        <v>1</v>
      </c>
      <c r="N144" s="229" t="s">
        <v>47</v>
      </c>
      <c r="O144" s="92"/>
      <c r="P144" s="230">
        <f>O144*H144</f>
        <v>0</v>
      </c>
      <c r="Q144" s="230">
        <v>0.00247</v>
      </c>
      <c r="R144" s="230">
        <f>Q144*H144</f>
        <v>0.023712</v>
      </c>
      <c r="S144" s="230">
        <v>0</v>
      </c>
      <c r="T144" s="231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2" t="s">
        <v>148</v>
      </c>
      <c r="AT144" s="232" t="s">
        <v>143</v>
      </c>
      <c r="AU144" s="232" t="s">
        <v>21</v>
      </c>
      <c r="AY144" s="17" t="s">
        <v>141</v>
      </c>
      <c r="BE144" s="233">
        <f>IF(N144="základní",J144,0)</f>
        <v>0</v>
      </c>
      <c r="BF144" s="233">
        <f>IF(N144="snížená",J144,0)</f>
        <v>0</v>
      </c>
      <c r="BG144" s="233">
        <f>IF(N144="zákl. přenesená",J144,0)</f>
        <v>0</v>
      </c>
      <c r="BH144" s="233">
        <f>IF(N144="sníž. přenesená",J144,0)</f>
        <v>0</v>
      </c>
      <c r="BI144" s="233">
        <f>IF(N144="nulová",J144,0)</f>
        <v>0</v>
      </c>
      <c r="BJ144" s="17" t="s">
        <v>90</v>
      </c>
      <c r="BK144" s="233">
        <f>ROUND(I144*H144,2)</f>
        <v>0</v>
      </c>
      <c r="BL144" s="17" t="s">
        <v>148</v>
      </c>
      <c r="BM144" s="232" t="s">
        <v>185</v>
      </c>
    </row>
    <row r="145" spans="1:51" s="14" customFormat="1" ht="12">
      <c r="A145" s="14"/>
      <c r="B145" s="245"/>
      <c r="C145" s="246"/>
      <c r="D145" s="236" t="s">
        <v>150</v>
      </c>
      <c r="E145" s="247" t="s">
        <v>1</v>
      </c>
      <c r="F145" s="248" t="s">
        <v>186</v>
      </c>
      <c r="G145" s="246"/>
      <c r="H145" s="249">
        <v>9.6</v>
      </c>
      <c r="I145" s="250"/>
      <c r="J145" s="246"/>
      <c r="K145" s="246"/>
      <c r="L145" s="251"/>
      <c r="M145" s="252"/>
      <c r="N145" s="253"/>
      <c r="O145" s="253"/>
      <c r="P145" s="253"/>
      <c r="Q145" s="253"/>
      <c r="R145" s="253"/>
      <c r="S145" s="253"/>
      <c r="T145" s="25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5" t="s">
        <v>150</v>
      </c>
      <c r="AU145" s="255" t="s">
        <v>21</v>
      </c>
      <c r="AV145" s="14" t="s">
        <v>21</v>
      </c>
      <c r="AW145" s="14" t="s">
        <v>38</v>
      </c>
      <c r="AX145" s="14" t="s">
        <v>82</v>
      </c>
      <c r="AY145" s="255" t="s">
        <v>141</v>
      </c>
    </row>
    <row r="146" spans="1:51" s="15" customFormat="1" ht="12">
      <c r="A146" s="15"/>
      <c r="B146" s="256"/>
      <c r="C146" s="257"/>
      <c r="D146" s="236" t="s">
        <v>150</v>
      </c>
      <c r="E146" s="258" t="s">
        <v>1</v>
      </c>
      <c r="F146" s="259" t="s">
        <v>153</v>
      </c>
      <c r="G146" s="257"/>
      <c r="H146" s="260">
        <v>9.6</v>
      </c>
      <c r="I146" s="261"/>
      <c r="J146" s="257"/>
      <c r="K146" s="257"/>
      <c r="L146" s="262"/>
      <c r="M146" s="263"/>
      <c r="N146" s="264"/>
      <c r="O146" s="264"/>
      <c r="P146" s="264"/>
      <c r="Q146" s="264"/>
      <c r="R146" s="264"/>
      <c r="S146" s="264"/>
      <c r="T146" s="26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66" t="s">
        <v>150</v>
      </c>
      <c r="AU146" s="266" t="s">
        <v>21</v>
      </c>
      <c r="AV146" s="15" t="s">
        <v>148</v>
      </c>
      <c r="AW146" s="15" t="s">
        <v>38</v>
      </c>
      <c r="AX146" s="15" t="s">
        <v>90</v>
      </c>
      <c r="AY146" s="266" t="s">
        <v>141</v>
      </c>
    </row>
    <row r="147" spans="1:65" s="2" customFormat="1" ht="16.5" customHeight="1">
      <c r="A147" s="39"/>
      <c r="B147" s="40"/>
      <c r="C147" s="221" t="s">
        <v>187</v>
      </c>
      <c r="D147" s="221" t="s">
        <v>143</v>
      </c>
      <c r="E147" s="222" t="s">
        <v>188</v>
      </c>
      <c r="F147" s="223" t="s">
        <v>189</v>
      </c>
      <c r="G147" s="224" t="s">
        <v>166</v>
      </c>
      <c r="H147" s="225">
        <v>9.6</v>
      </c>
      <c r="I147" s="226"/>
      <c r="J147" s="227">
        <f>ROUND(I147*H147,2)</f>
        <v>0</v>
      </c>
      <c r="K147" s="223" t="s">
        <v>147</v>
      </c>
      <c r="L147" s="45"/>
      <c r="M147" s="228" t="s">
        <v>1</v>
      </c>
      <c r="N147" s="229" t="s">
        <v>47</v>
      </c>
      <c r="O147" s="92"/>
      <c r="P147" s="230">
        <f>O147*H147</f>
        <v>0</v>
      </c>
      <c r="Q147" s="230">
        <v>0</v>
      </c>
      <c r="R147" s="230">
        <f>Q147*H147</f>
        <v>0</v>
      </c>
      <c r="S147" s="230">
        <v>0</v>
      </c>
      <c r="T147" s="231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2" t="s">
        <v>148</v>
      </c>
      <c r="AT147" s="232" t="s">
        <v>143</v>
      </c>
      <c r="AU147" s="232" t="s">
        <v>21</v>
      </c>
      <c r="AY147" s="17" t="s">
        <v>141</v>
      </c>
      <c r="BE147" s="233">
        <f>IF(N147="základní",J147,0)</f>
        <v>0</v>
      </c>
      <c r="BF147" s="233">
        <f>IF(N147="snížená",J147,0)</f>
        <v>0</v>
      </c>
      <c r="BG147" s="233">
        <f>IF(N147="zákl. přenesená",J147,0)</f>
        <v>0</v>
      </c>
      <c r="BH147" s="233">
        <f>IF(N147="sníž. přenesená",J147,0)</f>
        <v>0</v>
      </c>
      <c r="BI147" s="233">
        <f>IF(N147="nulová",J147,0)</f>
        <v>0</v>
      </c>
      <c r="BJ147" s="17" t="s">
        <v>90</v>
      </c>
      <c r="BK147" s="233">
        <f>ROUND(I147*H147,2)</f>
        <v>0</v>
      </c>
      <c r="BL147" s="17" t="s">
        <v>148</v>
      </c>
      <c r="BM147" s="232" t="s">
        <v>190</v>
      </c>
    </row>
    <row r="148" spans="1:65" s="2" customFormat="1" ht="16.5" customHeight="1">
      <c r="A148" s="39"/>
      <c r="B148" s="40"/>
      <c r="C148" s="221" t="s">
        <v>191</v>
      </c>
      <c r="D148" s="221" t="s">
        <v>143</v>
      </c>
      <c r="E148" s="222" t="s">
        <v>192</v>
      </c>
      <c r="F148" s="223" t="s">
        <v>193</v>
      </c>
      <c r="G148" s="224" t="s">
        <v>160</v>
      </c>
      <c r="H148" s="225">
        <v>0.48</v>
      </c>
      <c r="I148" s="226"/>
      <c r="J148" s="227">
        <f>ROUND(I148*H148,2)</f>
        <v>0</v>
      </c>
      <c r="K148" s="223" t="s">
        <v>147</v>
      </c>
      <c r="L148" s="45"/>
      <c r="M148" s="228" t="s">
        <v>1</v>
      </c>
      <c r="N148" s="229" t="s">
        <v>47</v>
      </c>
      <c r="O148" s="92"/>
      <c r="P148" s="230">
        <f>O148*H148</f>
        <v>0</v>
      </c>
      <c r="Q148" s="230">
        <v>1.06277</v>
      </c>
      <c r="R148" s="230">
        <f>Q148*H148</f>
        <v>0.5101296</v>
      </c>
      <c r="S148" s="230">
        <v>0</v>
      </c>
      <c r="T148" s="231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2" t="s">
        <v>148</v>
      </c>
      <c r="AT148" s="232" t="s">
        <v>143</v>
      </c>
      <c r="AU148" s="232" t="s">
        <v>21</v>
      </c>
      <c r="AY148" s="17" t="s">
        <v>141</v>
      </c>
      <c r="BE148" s="233">
        <f>IF(N148="základní",J148,0)</f>
        <v>0</v>
      </c>
      <c r="BF148" s="233">
        <f>IF(N148="snížená",J148,0)</f>
        <v>0</v>
      </c>
      <c r="BG148" s="233">
        <f>IF(N148="zákl. přenesená",J148,0)</f>
        <v>0</v>
      </c>
      <c r="BH148" s="233">
        <f>IF(N148="sníž. přenesená",J148,0)</f>
        <v>0</v>
      </c>
      <c r="BI148" s="233">
        <f>IF(N148="nulová",J148,0)</f>
        <v>0</v>
      </c>
      <c r="BJ148" s="17" t="s">
        <v>90</v>
      </c>
      <c r="BK148" s="233">
        <f>ROUND(I148*H148,2)</f>
        <v>0</v>
      </c>
      <c r="BL148" s="17" t="s">
        <v>148</v>
      </c>
      <c r="BM148" s="232" t="s">
        <v>194</v>
      </c>
    </row>
    <row r="149" spans="1:51" s="14" customFormat="1" ht="12">
      <c r="A149" s="14"/>
      <c r="B149" s="245"/>
      <c r="C149" s="246"/>
      <c r="D149" s="236" t="s">
        <v>150</v>
      </c>
      <c r="E149" s="247" t="s">
        <v>1</v>
      </c>
      <c r="F149" s="248" t="s">
        <v>195</v>
      </c>
      <c r="G149" s="246"/>
      <c r="H149" s="249">
        <v>0.48</v>
      </c>
      <c r="I149" s="250"/>
      <c r="J149" s="246"/>
      <c r="K149" s="246"/>
      <c r="L149" s="251"/>
      <c r="M149" s="252"/>
      <c r="N149" s="253"/>
      <c r="O149" s="253"/>
      <c r="P149" s="253"/>
      <c r="Q149" s="253"/>
      <c r="R149" s="253"/>
      <c r="S149" s="253"/>
      <c r="T149" s="25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5" t="s">
        <v>150</v>
      </c>
      <c r="AU149" s="255" t="s">
        <v>21</v>
      </c>
      <c r="AV149" s="14" t="s">
        <v>21</v>
      </c>
      <c r="AW149" s="14" t="s">
        <v>38</v>
      </c>
      <c r="AX149" s="14" t="s">
        <v>82</v>
      </c>
      <c r="AY149" s="255" t="s">
        <v>141</v>
      </c>
    </row>
    <row r="150" spans="1:51" s="15" customFormat="1" ht="12">
      <c r="A150" s="15"/>
      <c r="B150" s="256"/>
      <c r="C150" s="257"/>
      <c r="D150" s="236" t="s">
        <v>150</v>
      </c>
      <c r="E150" s="258" t="s">
        <v>1</v>
      </c>
      <c r="F150" s="259" t="s">
        <v>153</v>
      </c>
      <c r="G150" s="257"/>
      <c r="H150" s="260">
        <v>0.48</v>
      </c>
      <c r="I150" s="261"/>
      <c r="J150" s="257"/>
      <c r="K150" s="257"/>
      <c r="L150" s="262"/>
      <c r="M150" s="263"/>
      <c r="N150" s="264"/>
      <c r="O150" s="264"/>
      <c r="P150" s="264"/>
      <c r="Q150" s="264"/>
      <c r="R150" s="264"/>
      <c r="S150" s="264"/>
      <c r="T150" s="26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66" t="s">
        <v>150</v>
      </c>
      <c r="AU150" s="266" t="s">
        <v>21</v>
      </c>
      <c r="AV150" s="15" t="s">
        <v>148</v>
      </c>
      <c r="AW150" s="15" t="s">
        <v>38</v>
      </c>
      <c r="AX150" s="15" t="s">
        <v>90</v>
      </c>
      <c r="AY150" s="266" t="s">
        <v>141</v>
      </c>
    </row>
    <row r="151" spans="1:65" s="2" customFormat="1" ht="16.5" customHeight="1">
      <c r="A151" s="39"/>
      <c r="B151" s="40"/>
      <c r="C151" s="221" t="s">
        <v>196</v>
      </c>
      <c r="D151" s="221" t="s">
        <v>143</v>
      </c>
      <c r="E151" s="222" t="s">
        <v>197</v>
      </c>
      <c r="F151" s="223" t="s">
        <v>198</v>
      </c>
      <c r="G151" s="224" t="s">
        <v>146</v>
      </c>
      <c r="H151" s="225">
        <v>15.498</v>
      </c>
      <c r="I151" s="226"/>
      <c r="J151" s="227">
        <f>ROUND(I151*H151,2)</f>
        <v>0</v>
      </c>
      <c r="K151" s="223" t="s">
        <v>147</v>
      </c>
      <c r="L151" s="45"/>
      <c r="M151" s="228" t="s">
        <v>1</v>
      </c>
      <c r="N151" s="229" t="s">
        <v>47</v>
      </c>
      <c r="O151" s="92"/>
      <c r="P151" s="230">
        <f>O151*H151</f>
        <v>0</v>
      </c>
      <c r="Q151" s="230">
        <v>2.50187</v>
      </c>
      <c r="R151" s="230">
        <f>Q151*H151</f>
        <v>38.77398125999999</v>
      </c>
      <c r="S151" s="230">
        <v>0</v>
      </c>
      <c r="T151" s="231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2" t="s">
        <v>148</v>
      </c>
      <c r="AT151" s="232" t="s">
        <v>143</v>
      </c>
      <c r="AU151" s="232" t="s">
        <v>21</v>
      </c>
      <c r="AY151" s="17" t="s">
        <v>141</v>
      </c>
      <c r="BE151" s="233">
        <f>IF(N151="základní",J151,0)</f>
        <v>0</v>
      </c>
      <c r="BF151" s="233">
        <f>IF(N151="snížená",J151,0)</f>
        <v>0</v>
      </c>
      <c r="BG151" s="233">
        <f>IF(N151="zákl. přenesená",J151,0)</f>
        <v>0</v>
      </c>
      <c r="BH151" s="233">
        <f>IF(N151="sníž. přenesená",J151,0)</f>
        <v>0</v>
      </c>
      <c r="BI151" s="233">
        <f>IF(N151="nulová",J151,0)</f>
        <v>0</v>
      </c>
      <c r="BJ151" s="17" t="s">
        <v>90</v>
      </c>
      <c r="BK151" s="233">
        <f>ROUND(I151*H151,2)</f>
        <v>0</v>
      </c>
      <c r="BL151" s="17" t="s">
        <v>148</v>
      </c>
      <c r="BM151" s="232" t="s">
        <v>199</v>
      </c>
    </row>
    <row r="152" spans="1:51" s="14" customFormat="1" ht="12">
      <c r="A152" s="14"/>
      <c r="B152" s="245"/>
      <c r="C152" s="246"/>
      <c r="D152" s="236" t="s">
        <v>150</v>
      </c>
      <c r="E152" s="247" t="s">
        <v>1</v>
      </c>
      <c r="F152" s="248" t="s">
        <v>200</v>
      </c>
      <c r="G152" s="246"/>
      <c r="H152" s="249">
        <v>15.498</v>
      </c>
      <c r="I152" s="250"/>
      <c r="J152" s="246"/>
      <c r="K152" s="246"/>
      <c r="L152" s="251"/>
      <c r="M152" s="252"/>
      <c r="N152" s="253"/>
      <c r="O152" s="253"/>
      <c r="P152" s="253"/>
      <c r="Q152" s="253"/>
      <c r="R152" s="253"/>
      <c r="S152" s="253"/>
      <c r="T152" s="25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5" t="s">
        <v>150</v>
      </c>
      <c r="AU152" s="255" t="s">
        <v>21</v>
      </c>
      <c r="AV152" s="14" t="s">
        <v>21</v>
      </c>
      <c r="AW152" s="14" t="s">
        <v>38</v>
      </c>
      <c r="AX152" s="14" t="s">
        <v>82</v>
      </c>
      <c r="AY152" s="255" t="s">
        <v>141</v>
      </c>
    </row>
    <row r="153" spans="1:51" s="15" customFormat="1" ht="12">
      <c r="A153" s="15"/>
      <c r="B153" s="256"/>
      <c r="C153" s="257"/>
      <c r="D153" s="236" t="s">
        <v>150</v>
      </c>
      <c r="E153" s="258" t="s">
        <v>1</v>
      </c>
      <c r="F153" s="259" t="s">
        <v>153</v>
      </c>
      <c r="G153" s="257"/>
      <c r="H153" s="260">
        <v>15.498</v>
      </c>
      <c r="I153" s="261"/>
      <c r="J153" s="257"/>
      <c r="K153" s="257"/>
      <c r="L153" s="262"/>
      <c r="M153" s="263"/>
      <c r="N153" s="264"/>
      <c r="O153" s="264"/>
      <c r="P153" s="264"/>
      <c r="Q153" s="264"/>
      <c r="R153" s="264"/>
      <c r="S153" s="264"/>
      <c r="T153" s="26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66" t="s">
        <v>150</v>
      </c>
      <c r="AU153" s="266" t="s">
        <v>21</v>
      </c>
      <c r="AV153" s="15" t="s">
        <v>148</v>
      </c>
      <c r="AW153" s="15" t="s">
        <v>38</v>
      </c>
      <c r="AX153" s="15" t="s">
        <v>90</v>
      </c>
      <c r="AY153" s="266" t="s">
        <v>141</v>
      </c>
    </row>
    <row r="154" spans="1:65" s="2" customFormat="1" ht="16.5" customHeight="1">
      <c r="A154" s="39"/>
      <c r="B154" s="40"/>
      <c r="C154" s="221" t="s">
        <v>201</v>
      </c>
      <c r="D154" s="221" t="s">
        <v>143</v>
      </c>
      <c r="E154" s="222" t="s">
        <v>202</v>
      </c>
      <c r="F154" s="223" t="s">
        <v>203</v>
      </c>
      <c r="G154" s="224" t="s">
        <v>166</v>
      </c>
      <c r="H154" s="225">
        <v>36.9</v>
      </c>
      <c r="I154" s="226"/>
      <c r="J154" s="227">
        <f>ROUND(I154*H154,2)</f>
        <v>0</v>
      </c>
      <c r="K154" s="223" t="s">
        <v>147</v>
      </c>
      <c r="L154" s="45"/>
      <c r="M154" s="228" t="s">
        <v>1</v>
      </c>
      <c r="N154" s="229" t="s">
        <v>47</v>
      </c>
      <c r="O154" s="92"/>
      <c r="P154" s="230">
        <f>O154*H154</f>
        <v>0</v>
      </c>
      <c r="Q154" s="230">
        <v>0.0351</v>
      </c>
      <c r="R154" s="230">
        <f>Q154*H154</f>
        <v>1.2951899999999998</v>
      </c>
      <c r="S154" s="230">
        <v>0</v>
      </c>
      <c r="T154" s="231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2" t="s">
        <v>148</v>
      </c>
      <c r="AT154" s="232" t="s">
        <v>143</v>
      </c>
      <c r="AU154" s="232" t="s">
        <v>21</v>
      </c>
      <c r="AY154" s="17" t="s">
        <v>141</v>
      </c>
      <c r="BE154" s="233">
        <f>IF(N154="základní",J154,0)</f>
        <v>0</v>
      </c>
      <c r="BF154" s="233">
        <f>IF(N154="snížená",J154,0)</f>
        <v>0</v>
      </c>
      <c r="BG154" s="233">
        <f>IF(N154="zákl. přenesená",J154,0)</f>
        <v>0</v>
      </c>
      <c r="BH154" s="233">
        <f>IF(N154="sníž. přenesená",J154,0)</f>
        <v>0</v>
      </c>
      <c r="BI154" s="233">
        <f>IF(N154="nulová",J154,0)</f>
        <v>0</v>
      </c>
      <c r="BJ154" s="17" t="s">
        <v>90</v>
      </c>
      <c r="BK154" s="233">
        <f>ROUND(I154*H154,2)</f>
        <v>0</v>
      </c>
      <c r="BL154" s="17" t="s">
        <v>148</v>
      </c>
      <c r="BM154" s="232" t="s">
        <v>204</v>
      </c>
    </row>
    <row r="155" spans="1:51" s="14" customFormat="1" ht="12">
      <c r="A155" s="14"/>
      <c r="B155" s="245"/>
      <c r="C155" s="246"/>
      <c r="D155" s="236" t="s">
        <v>150</v>
      </c>
      <c r="E155" s="247" t="s">
        <v>1</v>
      </c>
      <c r="F155" s="248" t="s">
        <v>205</v>
      </c>
      <c r="G155" s="246"/>
      <c r="H155" s="249">
        <v>36.9</v>
      </c>
      <c r="I155" s="250"/>
      <c r="J155" s="246"/>
      <c r="K155" s="246"/>
      <c r="L155" s="251"/>
      <c r="M155" s="252"/>
      <c r="N155" s="253"/>
      <c r="O155" s="253"/>
      <c r="P155" s="253"/>
      <c r="Q155" s="253"/>
      <c r="R155" s="253"/>
      <c r="S155" s="253"/>
      <c r="T155" s="25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5" t="s">
        <v>150</v>
      </c>
      <c r="AU155" s="255" t="s">
        <v>21</v>
      </c>
      <c r="AV155" s="14" t="s">
        <v>21</v>
      </c>
      <c r="AW155" s="14" t="s">
        <v>38</v>
      </c>
      <c r="AX155" s="14" t="s">
        <v>82</v>
      </c>
      <c r="AY155" s="255" t="s">
        <v>141</v>
      </c>
    </row>
    <row r="156" spans="1:51" s="15" customFormat="1" ht="12">
      <c r="A156" s="15"/>
      <c r="B156" s="256"/>
      <c r="C156" s="257"/>
      <c r="D156" s="236" t="s">
        <v>150</v>
      </c>
      <c r="E156" s="258" t="s">
        <v>1</v>
      </c>
      <c r="F156" s="259" t="s">
        <v>153</v>
      </c>
      <c r="G156" s="257"/>
      <c r="H156" s="260">
        <v>36.9</v>
      </c>
      <c r="I156" s="261"/>
      <c r="J156" s="257"/>
      <c r="K156" s="257"/>
      <c r="L156" s="262"/>
      <c r="M156" s="263"/>
      <c r="N156" s="264"/>
      <c r="O156" s="264"/>
      <c r="P156" s="264"/>
      <c r="Q156" s="264"/>
      <c r="R156" s="264"/>
      <c r="S156" s="264"/>
      <c r="T156" s="26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66" t="s">
        <v>150</v>
      </c>
      <c r="AU156" s="266" t="s">
        <v>21</v>
      </c>
      <c r="AV156" s="15" t="s">
        <v>148</v>
      </c>
      <c r="AW156" s="15" t="s">
        <v>38</v>
      </c>
      <c r="AX156" s="15" t="s">
        <v>90</v>
      </c>
      <c r="AY156" s="266" t="s">
        <v>141</v>
      </c>
    </row>
    <row r="157" spans="1:65" s="2" customFormat="1" ht="16.5" customHeight="1">
      <c r="A157" s="39"/>
      <c r="B157" s="40"/>
      <c r="C157" s="221" t="s">
        <v>206</v>
      </c>
      <c r="D157" s="221" t="s">
        <v>143</v>
      </c>
      <c r="E157" s="222" t="s">
        <v>207</v>
      </c>
      <c r="F157" s="223" t="s">
        <v>208</v>
      </c>
      <c r="G157" s="224" t="s">
        <v>160</v>
      </c>
      <c r="H157" s="225">
        <v>1.317</v>
      </c>
      <c r="I157" s="226"/>
      <c r="J157" s="227">
        <f>ROUND(I157*H157,2)</f>
        <v>0</v>
      </c>
      <c r="K157" s="223" t="s">
        <v>147</v>
      </c>
      <c r="L157" s="45"/>
      <c r="M157" s="228" t="s">
        <v>1</v>
      </c>
      <c r="N157" s="229" t="s">
        <v>47</v>
      </c>
      <c r="O157" s="92"/>
      <c r="P157" s="230">
        <f>O157*H157</f>
        <v>0</v>
      </c>
      <c r="Q157" s="230">
        <v>1.06062</v>
      </c>
      <c r="R157" s="230">
        <f>Q157*H157</f>
        <v>1.3968365399999998</v>
      </c>
      <c r="S157" s="230">
        <v>0</v>
      </c>
      <c r="T157" s="231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2" t="s">
        <v>148</v>
      </c>
      <c r="AT157" s="232" t="s">
        <v>143</v>
      </c>
      <c r="AU157" s="232" t="s">
        <v>21</v>
      </c>
      <c r="AY157" s="17" t="s">
        <v>141</v>
      </c>
      <c r="BE157" s="233">
        <f>IF(N157="základní",J157,0)</f>
        <v>0</v>
      </c>
      <c r="BF157" s="233">
        <f>IF(N157="snížená",J157,0)</f>
        <v>0</v>
      </c>
      <c r="BG157" s="233">
        <f>IF(N157="zákl. přenesená",J157,0)</f>
        <v>0</v>
      </c>
      <c r="BH157" s="233">
        <f>IF(N157="sníž. přenesená",J157,0)</f>
        <v>0</v>
      </c>
      <c r="BI157" s="233">
        <f>IF(N157="nulová",J157,0)</f>
        <v>0</v>
      </c>
      <c r="BJ157" s="17" t="s">
        <v>90</v>
      </c>
      <c r="BK157" s="233">
        <f>ROUND(I157*H157,2)</f>
        <v>0</v>
      </c>
      <c r="BL157" s="17" t="s">
        <v>148</v>
      </c>
      <c r="BM157" s="232" t="s">
        <v>209</v>
      </c>
    </row>
    <row r="158" spans="1:63" s="12" customFormat="1" ht="22.8" customHeight="1">
      <c r="A158" s="12"/>
      <c r="B158" s="205"/>
      <c r="C158" s="206"/>
      <c r="D158" s="207" t="s">
        <v>81</v>
      </c>
      <c r="E158" s="219" t="s">
        <v>157</v>
      </c>
      <c r="F158" s="219" t="s">
        <v>210</v>
      </c>
      <c r="G158" s="206"/>
      <c r="H158" s="206"/>
      <c r="I158" s="209"/>
      <c r="J158" s="220">
        <f>BK158</f>
        <v>0</v>
      </c>
      <c r="K158" s="206"/>
      <c r="L158" s="211"/>
      <c r="M158" s="212"/>
      <c r="N158" s="213"/>
      <c r="O158" s="213"/>
      <c r="P158" s="214">
        <f>SUM(P159:P167)</f>
        <v>0</v>
      </c>
      <c r="Q158" s="213"/>
      <c r="R158" s="214">
        <f>SUM(R159:R167)</f>
        <v>0</v>
      </c>
      <c r="S158" s="213"/>
      <c r="T158" s="215">
        <f>SUM(T159:T167)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16" t="s">
        <v>90</v>
      </c>
      <c r="AT158" s="217" t="s">
        <v>81</v>
      </c>
      <c r="AU158" s="217" t="s">
        <v>90</v>
      </c>
      <c r="AY158" s="216" t="s">
        <v>141</v>
      </c>
      <c r="BK158" s="218">
        <f>SUM(BK159:BK167)</f>
        <v>0</v>
      </c>
    </row>
    <row r="159" spans="1:65" s="2" customFormat="1" ht="16.5" customHeight="1">
      <c r="A159" s="39"/>
      <c r="B159" s="40"/>
      <c r="C159" s="221" t="s">
        <v>211</v>
      </c>
      <c r="D159" s="221" t="s">
        <v>143</v>
      </c>
      <c r="E159" s="222" t="s">
        <v>212</v>
      </c>
      <c r="F159" s="223" t="s">
        <v>213</v>
      </c>
      <c r="G159" s="224" t="s">
        <v>214</v>
      </c>
      <c r="H159" s="225">
        <v>6</v>
      </c>
      <c r="I159" s="226"/>
      <c r="J159" s="227">
        <f>ROUND(I159*H159,2)</f>
        <v>0</v>
      </c>
      <c r="K159" s="223" t="s">
        <v>1</v>
      </c>
      <c r="L159" s="45"/>
      <c r="M159" s="228" t="s">
        <v>1</v>
      </c>
      <c r="N159" s="229" t="s">
        <v>47</v>
      </c>
      <c r="O159" s="92"/>
      <c r="P159" s="230">
        <f>O159*H159</f>
        <v>0</v>
      </c>
      <c r="Q159" s="230">
        <v>0</v>
      </c>
      <c r="R159" s="230">
        <f>Q159*H159</f>
        <v>0</v>
      </c>
      <c r="S159" s="230">
        <v>0</v>
      </c>
      <c r="T159" s="231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2" t="s">
        <v>148</v>
      </c>
      <c r="AT159" s="232" t="s">
        <v>143</v>
      </c>
      <c r="AU159" s="232" t="s">
        <v>21</v>
      </c>
      <c r="AY159" s="17" t="s">
        <v>141</v>
      </c>
      <c r="BE159" s="233">
        <f>IF(N159="základní",J159,0)</f>
        <v>0</v>
      </c>
      <c r="BF159" s="233">
        <f>IF(N159="snížená",J159,0)</f>
        <v>0</v>
      </c>
      <c r="BG159" s="233">
        <f>IF(N159="zákl. přenesená",J159,0)</f>
        <v>0</v>
      </c>
      <c r="BH159" s="233">
        <f>IF(N159="sníž. přenesená",J159,0)</f>
        <v>0</v>
      </c>
      <c r="BI159" s="233">
        <f>IF(N159="nulová",J159,0)</f>
        <v>0</v>
      </c>
      <c r="BJ159" s="17" t="s">
        <v>90</v>
      </c>
      <c r="BK159" s="233">
        <f>ROUND(I159*H159,2)</f>
        <v>0</v>
      </c>
      <c r="BL159" s="17" t="s">
        <v>148</v>
      </c>
      <c r="BM159" s="232" t="s">
        <v>215</v>
      </c>
    </row>
    <row r="160" spans="1:65" s="2" customFormat="1" ht="16.5" customHeight="1">
      <c r="A160" s="39"/>
      <c r="B160" s="40"/>
      <c r="C160" s="267" t="s">
        <v>216</v>
      </c>
      <c r="D160" s="267" t="s">
        <v>217</v>
      </c>
      <c r="E160" s="268" t="s">
        <v>218</v>
      </c>
      <c r="F160" s="269" t="s">
        <v>219</v>
      </c>
      <c r="G160" s="270" t="s">
        <v>214</v>
      </c>
      <c r="H160" s="271">
        <v>2</v>
      </c>
      <c r="I160" s="272"/>
      <c r="J160" s="273">
        <f>ROUND(I160*H160,2)</f>
        <v>0</v>
      </c>
      <c r="K160" s="269" t="s">
        <v>1</v>
      </c>
      <c r="L160" s="274"/>
      <c r="M160" s="275" t="s">
        <v>1</v>
      </c>
      <c r="N160" s="276" t="s">
        <v>47</v>
      </c>
      <c r="O160" s="92"/>
      <c r="P160" s="230">
        <f>O160*H160</f>
        <v>0</v>
      </c>
      <c r="Q160" s="230">
        <v>0</v>
      </c>
      <c r="R160" s="230">
        <f>Q160*H160</f>
        <v>0</v>
      </c>
      <c r="S160" s="230">
        <v>0</v>
      </c>
      <c r="T160" s="231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2" t="s">
        <v>187</v>
      </c>
      <c r="AT160" s="232" t="s">
        <v>217</v>
      </c>
      <c r="AU160" s="232" t="s">
        <v>21</v>
      </c>
      <c r="AY160" s="17" t="s">
        <v>141</v>
      </c>
      <c r="BE160" s="233">
        <f>IF(N160="základní",J160,0)</f>
        <v>0</v>
      </c>
      <c r="BF160" s="233">
        <f>IF(N160="snížená",J160,0)</f>
        <v>0</v>
      </c>
      <c r="BG160" s="233">
        <f>IF(N160="zákl. přenesená",J160,0)</f>
        <v>0</v>
      </c>
      <c r="BH160" s="233">
        <f>IF(N160="sníž. přenesená",J160,0)</f>
        <v>0</v>
      </c>
      <c r="BI160" s="233">
        <f>IF(N160="nulová",J160,0)</f>
        <v>0</v>
      </c>
      <c r="BJ160" s="17" t="s">
        <v>90</v>
      </c>
      <c r="BK160" s="233">
        <f>ROUND(I160*H160,2)</f>
        <v>0</v>
      </c>
      <c r="BL160" s="17" t="s">
        <v>148</v>
      </c>
      <c r="BM160" s="232" t="s">
        <v>220</v>
      </c>
    </row>
    <row r="161" spans="1:47" s="2" customFormat="1" ht="12">
      <c r="A161" s="39"/>
      <c r="B161" s="40"/>
      <c r="C161" s="41"/>
      <c r="D161" s="236" t="s">
        <v>221</v>
      </c>
      <c r="E161" s="41"/>
      <c r="F161" s="277" t="s">
        <v>222</v>
      </c>
      <c r="G161" s="41"/>
      <c r="H161" s="41"/>
      <c r="I161" s="278"/>
      <c r="J161" s="41"/>
      <c r="K161" s="41"/>
      <c r="L161" s="45"/>
      <c r="M161" s="279"/>
      <c r="N161" s="280"/>
      <c r="O161" s="92"/>
      <c r="P161" s="92"/>
      <c r="Q161" s="92"/>
      <c r="R161" s="92"/>
      <c r="S161" s="92"/>
      <c r="T161" s="93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7" t="s">
        <v>221</v>
      </c>
      <c r="AU161" s="17" t="s">
        <v>21</v>
      </c>
    </row>
    <row r="162" spans="1:65" s="2" customFormat="1" ht="16.5" customHeight="1">
      <c r="A162" s="39"/>
      <c r="B162" s="40"/>
      <c r="C162" s="267" t="s">
        <v>8</v>
      </c>
      <c r="D162" s="267" t="s">
        <v>217</v>
      </c>
      <c r="E162" s="268" t="s">
        <v>223</v>
      </c>
      <c r="F162" s="269" t="s">
        <v>224</v>
      </c>
      <c r="G162" s="270" t="s">
        <v>214</v>
      </c>
      <c r="H162" s="271">
        <v>2</v>
      </c>
      <c r="I162" s="272"/>
      <c r="J162" s="273">
        <f>ROUND(I162*H162,2)</f>
        <v>0</v>
      </c>
      <c r="K162" s="269" t="s">
        <v>1</v>
      </c>
      <c r="L162" s="274"/>
      <c r="M162" s="275" t="s">
        <v>1</v>
      </c>
      <c r="N162" s="276" t="s">
        <v>47</v>
      </c>
      <c r="O162" s="92"/>
      <c r="P162" s="230">
        <f>O162*H162</f>
        <v>0</v>
      </c>
      <c r="Q162" s="230">
        <v>0</v>
      </c>
      <c r="R162" s="230">
        <f>Q162*H162</f>
        <v>0</v>
      </c>
      <c r="S162" s="230">
        <v>0</v>
      </c>
      <c r="T162" s="231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2" t="s">
        <v>187</v>
      </c>
      <c r="AT162" s="232" t="s">
        <v>217</v>
      </c>
      <c r="AU162" s="232" t="s">
        <v>21</v>
      </c>
      <c r="AY162" s="17" t="s">
        <v>141</v>
      </c>
      <c r="BE162" s="233">
        <f>IF(N162="základní",J162,0)</f>
        <v>0</v>
      </c>
      <c r="BF162" s="233">
        <f>IF(N162="snížená",J162,0)</f>
        <v>0</v>
      </c>
      <c r="BG162" s="233">
        <f>IF(N162="zákl. přenesená",J162,0)</f>
        <v>0</v>
      </c>
      <c r="BH162" s="233">
        <f>IF(N162="sníž. přenesená",J162,0)</f>
        <v>0</v>
      </c>
      <c r="BI162" s="233">
        <f>IF(N162="nulová",J162,0)</f>
        <v>0</v>
      </c>
      <c r="BJ162" s="17" t="s">
        <v>90</v>
      </c>
      <c r="BK162" s="233">
        <f>ROUND(I162*H162,2)</f>
        <v>0</v>
      </c>
      <c r="BL162" s="17" t="s">
        <v>148</v>
      </c>
      <c r="BM162" s="232" t="s">
        <v>225</v>
      </c>
    </row>
    <row r="163" spans="1:47" s="2" customFormat="1" ht="12">
      <c r="A163" s="39"/>
      <c r="B163" s="40"/>
      <c r="C163" s="41"/>
      <c r="D163" s="236" t="s">
        <v>221</v>
      </c>
      <c r="E163" s="41"/>
      <c r="F163" s="277" t="s">
        <v>226</v>
      </c>
      <c r="G163" s="41"/>
      <c r="H163" s="41"/>
      <c r="I163" s="278"/>
      <c r="J163" s="41"/>
      <c r="K163" s="41"/>
      <c r="L163" s="45"/>
      <c r="M163" s="279"/>
      <c r="N163" s="280"/>
      <c r="O163" s="92"/>
      <c r="P163" s="92"/>
      <c r="Q163" s="92"/>
      <c r="R163" s="92"/>
      <c r="S163" s="92"/>
      <c r="T163" s="93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7" t="s">
        <v>221</v>
      </c>
      <c r="AU163" s="17" t="s">
        <v>21</v>
      </c>
    </row>
    <row r="164" spans="1:65" s="2" customFormat="1" ht="16.5" customHeight="1">
      <c r="A164" s="39"/>
      <c r="B164" s="40"/>
      <c r="C164" s="267" t="s">
        <v>227</v>
      </c>
      <c r="D164" s="267" t="s">
        <v>217</v>
      </c>
      <c r="E164" s="268" t="s">
        <v>228</v>
      </c>
      <c r="F164" s="269" t="s">
        <v>229</v>
      </c>
      <c r="G164" s="270" t="s">
        <v>214</v>
      </c>
      <c r="H164" s="271">
        <v>1</v>
      </c>
      <c r="I164" s="272"/>
      <c r="J164" s="273">
        <f>ROUND(I164*H164,2)</f>
        <v>0</v>
      </c>
      <c r="K164" s="269" t="s">
        <v>1</v>
      </c>
      <c r="L164" s="274"/>
      <c r="M164" s="275" t="s">
        <v>1</v>
      </c>
      <c r="N164" s="276" t="s">
        <v>47</v>
      </c>
      <c r="O164" s="92"/>
      <c r="P164" s="230">
        <f>O164*H164</f>
        <v>0</v>
      </c>
      <c r="Q164" s="230">
        <v>0</v>
      </c>
      <c r="R164" s="230">
        <f>Q164*H164</f>
        <v>0</v>
      </c>
      <c r="S164" s="230">
        <v>0</v>
      </c>
      <c r="T164" s="231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2" t="s">
        <v>187</v>
      </c>
      <c r="AT164" s="232" t="s">
        <v>217</v>
      </c>
      <c r="AU164" s="232" t="s">
        <v>21</v>
      </c>
      <c r="AY164" s="17" t="s">
        <v>141</v>
      </c>
      <c r="BE164" s="233">
        <f>IF(N164="základní",J164,0)</f>
        <v>0</v>
      </c>
      <c r="BF164" s="233">
        <f>IF(N164="snížená",J164,0)</f>
        <v>0</v>
      </c>
      <c r="BG164" s="233">
        <f>IF(N164="zákl. přenesená",J164,0)</f>
        <v>0</v>
      </c>
      <c r="BH164" s="233">
        <f>IF(N164="sníž. přenesená",J164,0)</f>
        <v>0</v>
      </c>
      <c r="BI164" s="233">
        <f>IF(N164="nulová",J164,0)</f>
        <v>0</v>
      </c>
      <c r="BJ164" s="17" t="s">
        <v>90</v>
      </c>
      <c r="BK164" s="233">
        <f>ROUND(I164*H164,2)</f>
        <v>0</v>
      </c>
      <c r="BL164" s="17" t="s">
        <v>148</v>
      </c>
      <c r="BM164" s="232" t="s">
        <v>230</v>
      </c>
    </row>
    <row r="165" spans="1:47" s="2" customFormat="1" ht="12">
      <c r="A165" s="39"/>
      <c r="B165" s="40"/>
      <c r="C165" s="41"/>
      <c r="D165" s="236" t="s">
        <v>221</v>
      </c>
      <c r="E165" s="41"/>
      <c r="F165" s="277" t="s">
        <v>231</v>
      </c>
      <c r="G165" s="41"/>
      <c r="H165" s="41"/>
      <c r="I165" s="278"/>
      <c r="J165" s="41"/>
      <c r="K165" s="41"/>
      <c r="L165" s="45"/>
      <c r="M165" s="279"/>
      <c r="N165" s="280"/>
      <c r="O165" s="92"/>
      <c r="P165" s="92"/>
      <c r="Q165" s="92"/>
      <c r="R165" s="92"/>
      <c r="S165" s="92"/>
      <c r="T165" s="93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7" t="s">
        <v>221</v>
      </c>
      <c r="AU165" s="17" t="s">
        <v>21</v>
      </c>
    </row>
    <row r="166" spans="1:65" s="2" customFormat="1" ht="16.5" customHeight="1">
      <c r="A166" s="39"/>
      <c r="B166" s="40"/>
      <c r="C166" s="267" t="s">
        <v>232</v>
      </c>
      <c r="D166" s="267" t="s">
        <v>217</v>
      </c>
      <c r="E166" s="268" t="s">
        <v>233</v>
      </c>
      <c r="F166" s="269" t="s">
        <v>234</v>
      </c>
      <c r="G166" s="270" t="s">
        <v>214</v>
      </c>
      <c r="H166" s="271">
        <v>1</v>
      </c>
      <c r="I166" s="272"/>
      <c r="J166" s="273">
        <f>ROUND(I166*H166,2)</f>
        <v>0</v>
      </c>
      <c r="K166" s="269" t="s">
        <v>1</v>
      </c>
      <c r="L166" s="274"/>
      <c r="M166" s="275" t="s">
        <v>1</v>
      </c>
      <c r="N166" s="276" t="s">
        <v>47</v>
      </c>
      <c r="O166" s="92"/>
      <c r="P166" s="230">
        <f>O166*H166</f>
        <v>0</v>
      </c>
      <c r="Q166" s="230">
        <v>0</v>
      </c>
      <c r="R166" s="230">
        <f>Q166*H166</f>
        <v>0</v>
      </c>
      <c r="S166" s="230">
        <v>0</v>
      </c>
      <c r="T166" s="231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2" t="s">
        <v>187</v>
      </c>
      <c r="AT166" s="232" t="s">
        <v>217</v>
      </c>
      <c r="AU166" s="232" t="s">
        <v>21</v>
      </c>
      <c r="AY166" s="17" t="s">
        <v>141</v>
      </c>
      <c r="BE166" s="233">
        <f>IF(N166="základní",J166,0)</f>
        <v>0</v>
      </c>
      <c r="BF166" s="233">
        <f>IF(N166="snížená",J166,0)</f>
        <v>0</v>
      </c>
      <c r="BG166" s="233">
        <f>IF(N166="zákl. přenesená",J166,0)</f>
        <v>0</v>
      </c>
      <c r="BH166" s="233">
        <f>IF(N166="sníž. přenesená",J166,0)</f>
        <v>0</v>
      </c>
      <c r="BI166" s="233">
        <f>IF(N166="nulová",J166,0)</f>
        <v>0</v>
      </c>
      <c r="BJ166" s="17" t="s">
        <v>90</v>
      </c>
      <c r="BK166" s="233">
        <f>ROUND(I166*H166,2)</f>
        <v>0</v>
      </c>
      <c r="BL166" s="17" t="s">
        <v>148</v>
      </c>
      <c r="BM166" s="232" t="s">
        <v>235</v>
      </c>
    </row>
    <row r="167" spans="1:47" s="2" customFormat="1" ht="12">
      <c r="A167" s="39"/>
      <c r="B167" s="40"/>
      <c r="C167" s="41"/>
      <c r="D167" s="236" t="s">
        <v>221</v>
      </c>
      <c r="E167" s="41"/>
      <c r="F167" s="277" t="s">
        <v>236</v>
      </c>
      <c r="G167" s="41"/>
      <c r="H167" s="41"/>
      <c r="I167" s="278"/>
      <c r="J167" s="41"/>
      <c r="K167" s="41"/>
      <c r="L167" s="45"/>
      <c r="M167" s="279"/>
      <c r="N167" s="280"/>
      <c r="O167" s="92"/>
      <c r="P167" s="92"/>
      <c r="Q167" s="92"/>
      <c r="R167" s="92"/>
      <c r="S167" s="92"/>
      <c r="T167" s="93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7" t="s">
        <v>221</v>
      </c>
      <c r="AU167" s="17" t="s">
        <v>21</v>
      </c>
    </row>
    <row r="168" spans="1:63" s="12" customFormat="1" ht="22.8" customHeight="1">
      <c r="A168" s="12"/>
      <c r="B168" s="205"/>
      <c r="C168" s="206"/>
      <c r="D168" s="207" t="s">
        <v>81</v>
      </c>
      <c r="E168" s="219" t="s">
        <v>237</v>
      </c>
      <c r="F168" s="219" t="s">
        <v>238</v>
      </c>
      <c r="G168" s="206"/>
      <c r="H168" s="206"/>
      <c r="I168" s="209"/>
      <c r="J168" s="220">
        <f>BK168</f>
        <v>0</v>
      </c>
      <c r="K168" s="206"/>
      <c r="L168" s="211"/>
      <c r="M168" s="212"/>
      <c r="N168" s="213"/>
      <c r="O168" s="213"/>
      <c r="P168" s="214">
        <f>P169</f>
        <v>0</v>
      </c>
      <c r="Q168" s="213"/>
      <c r="R168" s="214">
        <f>R169</f>
        <v>0</v>
      </c>
      <c r="S168" s="213"/>
      <c r="T168" s="215">
        <f>T169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16" t="s">
        <v>90</v>
      </c>
      <c r="AT168" s="217" t="s">
        <v>81</v>
      </c>
      <c r="AU168" s="217" t="s">
        <v>90</v>
      </c>
      <c r="AY168" s="216" t="s">
        <v>141</v>
      </c>
      <c r="BK168" s="218">
        <f>BK169</f>
        <v>0</v>
      </c>
    </row>
    <row r="169" spans="1:65" s="2" customFormat="1" ht="16.5" customHeight="1">
      <c r="A169" s="39"/>
      <c r="B169" s="40"/>
      <c r="C169" s="221" t="s">
        <v>239</v>
      </c>
      <c r="D169" s="221" t="s">
        <v>143</v>
      </c>
      <c r="E169" s="222" t="s">
        <v>240</v>
      </c>
      <c r="F169" s="223" t="s">
        <v>241</v>
      </c>
      <c r="G169" s="224" t="s">
        <v>160</v>
      </c>
      <c r="H169" s="225">
        <v>63.113</v>
      </c>
      <c r="I169" s="226"/>
      <c r="J169" s="227">
        <f>ROUND(I169*H169,2)</f>
        <v>0</v>
      </c>
      <c r="K169" s="223" t="s">
        <v>147</v>
      </c>
      <c r="L169" s="45"/>
      <c r="M169" s="281" t="s">
        <v>1</v>
      </c>
      <c r="N169" s="282" t="s">
        <v>47</v>
      </c>
      <c r="O169" s="283"/>
      <c r="P169" s="284">
        <f>O169*H169</f>
        <v>0</v>
      </c>
      <c r="Q169" s="284">
        <v>0</v>
      </c>
      <c r="R169" s="284">
        <f>Q169*H169</f>
        <v>0</v>
      </c>
      <c r="S169" s="284">
        <v>0</v>
      </c>
      <c r="T169" s="285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2" t="s">
        <v>148</v>
      </c>
      <c r="AT169" s="232" t="s">
        <v>143</v>
      </c>
      <c r="AU169" s="232" t="s">
        <v>21</v>
      </c>
      <c r="AY169" s="17" t="s">
        <v>141</v>
      </c>
      <c r="BE169" s="233">
        <f>IF(N169="základní",J169,0)</f>
        <v>0</v>
      </c>
      <c r="BF169" s="233">
        <f>IF(N169="snížená",J169,0)</f>
        <v>0</v>
      </c>
      <c r="BG169" s="233">
        <f>IF(N169="zákl. přenesená",J169,0)</f>
        <v>0</v>
      </c>
      <c r="BH169" s="233">
        <f>IF(N169="sníž. přenesená",J169,0)</f>
        <v>0</v>
      </c>
      <c r="BI169" s="233">
        <f>IF(N169="nulová",J169,0)</f>
        <v>0</v>
      </c>
      <c r="BJ169" s="17" t="s">
        <v>90</v>
      </c>
      <c r="BK169" s="233">
        <f>ROUND(I169*H169,2)</f>
        <v>0</v>
      </c>
      <c r="BL169" s="17" t="s">
        <v>148</v>
      </c>
      <c r="BM169" s="232" t="s">
        <v>242</v>
      </c>
    </row>
    <row r="170" spans="1:31" s="2" customFormat="1" ht="6.95" customHeight="1">
      <c r="A170" s="39"/>
      <c r="B170" s="67"/>
      <c r="C170" s="68"/>
      <c r="D170" s="68"/>
      <c r="E170" s="68"/>
      <c r="F170" s="68"/>
      <c r="G170" s="68"/>
      <c r="H170" s="68"/>
      <c r="I170" s="68"/>
      <c r="J170" s="68"/>
      <c r="K170" s="68"/>
      <c r="L170" s="45"/>
      <c r="M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</row>
  </sheetData>
  <sheetProtection password="CC35" sheet="1" objects="1" scenarios="1" formatColumns="0" formatRows="0" autoFilter="0"/>
  <autoFilter ref="C119:K169"/>
  <mergeCells count="9">
    <mergeCell ref="E7:H7"/>
    <mergeCell ref="E9:H9"/>
    <mergeCell ref="E18:H18"/>
    <mergeCell ref="E27:H27"/>
    <mergeCell ref="E84:H84"/>
    <mergeCell ref="E86:H86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95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0"/>
      <c r="AT3" s="17" t="s">
        <v>21</v>
      </c>
    </row>
    <row r="4" spans="2:46" s="1" customFormat="1" ht="24.95" customHeight="1">
      <c r="B4" s="20"/>
      <c r="D4" s="139" t="s">
        <v>111</v>
      </c>
      <c r="L4" s="20"/>
      <c r="M4" s="140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1" t="s">
        <v>16</v>
      </c>
      <c r="L6" s="20"/>
    </row>
    <row r="7" spans="2:12" s="1" customFormat="1" ht="16.5" customHeight="1">
      <c r="B7" s="20"/>
      <c r="E7" s="142" t="str">
        <f>'Rekapitulace stavby'!K6</f>
        <v>Sportovní areál Křimice etapa 4</v>
      </c>
      <c r="F7" s="141"/>
      <c r="G7" s="141"/>
      <c r="H7" s="141"/>
      <c r="L7" s="20"/>
    </row>
    <row r="8" spans="1:31" s="2" customFormat="1" ht="12" customHeight="1">
      <c r="A8" s="39"/>
      <c r="B8" s="45"/>
      <c r="C8" s="39"/>
      <c r="D8" s="141" t="s">
        <v>112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243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19</v>
      </c>
      <c r="G11" s="39"/>
      <c r="H11" s="39"/>
      <c r="I11" s="141" t="s">
        <v>20</v>
      </c>
      <c r="J11" s="144" t="s">
        <v>21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22</v>
      </c>
      <c r="E12" s="39"/>
      <c r="F12" s="144" t="s">
        <v>23</v>
      </c>
      <c r="G12" s="39"/>
      <c r="H12" s="39"/>
      <c r="I12" s="141" t="s">
        <v>24</v>
      </c>
      <c r="J12" s="145" t="str">
        <f>'Rekapitulace stavby'!AN8</f>
        <v>2. 8. 2023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21.8" customHeight="1">
      <c r="A13" s="39"/>
      <c r="B13" s="45"/>
      <c r="C13" s="39"/>
      <c r="D13" s="146" t="s">
        <v>26</v>
      </c>
      <c r="E13" s="39"/>
      <c r="F13" s="147" t="s">
        <v>27</v>
      </c>
      <c r="G13" s="39"/>
      <c r="H13" s="39"/>
      <c r="I13" s="146" t="s">
        <v>28</v>
      </c>
      <c r="J13" s="147" t="s">
        <v>29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30</v>
      </c>
      <c r="E14" s="39"/>
      <c r="F14" s="39"/>
      <c r="G14" s="39"/>
      <c r="H14" s="39"/>
      <c r="I14" s="141" t="s">
        <v>31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32</v>
      </c>
      <c r="F15" s="39"/>
      <c r="G15" s="39"/>
      <c r="H15" s="39"/>
      <c r="I15" s="141" t="s">
        <v>33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34</v>
      </c>
      <c r="E17" s="39"/>
      <c r="F17" s="39"/>
      <c r="G17" s="39"/>
      <c r="H17" s="39"/>
      <c r="I17" s="141" t="s">
        <v>31</v>
      </c>
      <c r="J17" s="33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3" t="str">
        <f>'Rekapitulace stavby'!E14</f>
        <v>Vyplň údaj</v>
      </c>
      <c r="F18" s="144"/>
      <c r="G18" s="144"/>
      <c r="H18" s="144"/>
      <c r="I18" s="141" t="s">
        <v>33</v>
      </c>
      <c r="J18" s="33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36</v>
      </c>
      <c r="E20" s="39"/>
      <c r="F20" s="39"/>
      <c r="G20" s="39"/>
      <c r="H20" s="39"/>
      <c r="I20" s="141" t="s">
        <v>31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37</v>
      </c>
      <c r="F21" s="39"/>
      <c r="G21" s="39"/>
      <c r="H21" s="39"/>
      <c r="I21" s="141" t="s">
        <v>33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39</v>
      </c>
      <c r="E23" s="39"/>
      <c r="F23" s="39"/>
      <c r="G23" s="39"/>
      <c r="H23" s="39"/>
      <c r="I23" s="141" t="s">
        <v>31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37</v>
      </c>
      <c r="F24" s="39"/>
      <c r="G24" s="39"/>
      <c r="H24" s="39"/>
      <c r="I24" s="141" t="s">
        <v>33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40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71.25" customHeight="1">
      <c r="A27" s="148"/>
      <c r="B27" s="149"/>
      <c r="C27" s="148"/>
      <c r="D27" s="148"/>
      <c r="E27" s="150" t="s">
        <v>115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2"/>
      <c r="E29" s="152"/>
      <c r="F29" s="152"/>
      <c r="G29" s="152"/>
      <c r="H29" s="152"/>
      <c r="I29" s="152"/>
      <c r="J29" s="152"/>
      <c r="K29" s="152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3" t="s">
        <v>42</v>
      </c>
      <c r="E30" s="39"/>
      <c r="F30" s="39"/>
      <c r="G30" s="39"/>
      <c r="H30" s="39"/>
      <c r="I30" s="39"/>
      <c r="J30" s="154">
        <f>ROUND(J121,2)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5" t="s">
        <v>44</v>
      </c>
      <c r="G32" s="39"/>
      <c r="H32" s="39"/>
      <c r="I32" s="155" t="s">
        <v>43</v>
      </c>
      <c r="J32" s="155" t="s">
        <v>45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6" t="s">
        <v>46</v>
      </c>
      <c r="E33" s="141" t="s">
        <v>47</v>
      </c>
      <c r="F33" s="157">
        <f>ROUND((SUM(BE121:BE151)),2)</f>
        <v>0</v>
      </c>
      <c r="G33" s="39"/>
      <c r="H33" s="39"/>
      <c r="I33" s="158">
        <v>0.21</v>
      </c>
      <c r="J33" s="157">
        <f>ROUND(((SUM(BE121:BE151))*I33),2)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48</v>
      </c>
      <c r="F34" s="157">
        <f>ROUND((SUM(BF121:BF151)),2)</f>
        <v>0</v>
      </c>
      <c r="G34" s="39"/>
      <c r="H34" s="39"/>
      <c r="I34" s="158">
        <v>0.15</v>
      </c>
      <c r="J34" s="157">
        <f>ROUND(((SUM(BF121:BF151))*I34),2)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49</v>
      </c>
      <c r="F35" s="157">
        <f>ROUND((SUM(BG121:BG151)),2)</f>
        <v>0</v>
      </c>
      <c r="G35" s="39"/>
      <c r="H35" s="39"/>
      <c r="I35" s="158">
        <v>0.21</v>
      </c>
      <c r="J35" s="157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50</v>
      </c>
      <c r="F36" s="157">
        <f>ROUND((SUM(BH121:BH151)),2)</f>
        <v>0</v>
      </c>
      <c r="G36" s="39"/>
      <c r="H36" s="39"/>
      <c r="I36" s="158">
        <v>0.15</v>
      </c>
      <c r="J36" s="157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51</v>
      </c>
      <c r="F37" s="157">
        <f>ROUND((SUM(BI121:BI151)),2)</f>
        <v>0</v>
      </c>
      <c r="G37" s="39"/>
      <c r="H37" s="39"/>
      <c r="I37" s="158">
        <v>0</v>
      </c>
      <c r="J37" s="157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9"/>
      <c r="D39" s="160" t="s">
        <v>52</v>
      </c>
      <c r="E39" s="161"/>
      <c r="F39" s="161"/>
      <c r="G39" s="162" t="s">
        <v>53</v>
      </c>
      <c r="H39" s="163" t="s">
        <v>54</v>
      </c>
      <c r="I39" s="161"/>
      <c r="J39" s="164">
        <f>SUM(J30:J37)</f>
        <v>0</v>
      </c>
      <c r="K39" s="165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2" customFormat="1" ht="14.4" customHeight="1">
      <c r="B49" s="64"/>
      <c r="D49" s="166" t="s">
        <v>55</v>
      </c>
      <c r="E49" s="167"/>
      <c r="F49" s="167"/>
      <c r="G49" s="166" t="s">
        <v>56</v>
      </c>
      <c r="H49" s="167"/>
      <c r="I49" s="167"/>
      <c r="J49" s="167"/>
      <c r="K49" s="167"/>
      <c r="L49" s="64"/>
    </row>
    <row r="50" spans="2:12" ht="12">
      <c r="B50" s="20"/>
      <c r="L50" s="20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1:31" s="2" customFormat="1" ht="12">
      <c r="A60" s="39"/>
      <c r="B60" s="45"/>
      <c r="C60" s="39"/>
      <c r="D60" s="168" t="s">
        <v>57</v>
      </c>
      <c r="E60" s="169"/>
      <c r="F60" s="170" t="s">
        <v>58</v>
      </c>
      <c r="G60" s="168" t="s">
        <v>57</v>
      </c>
      <c r="H60" s="169"/>
      <c r="I60" s="169"/>
      <c r="J60" s="171" t="s">
        <v>58</v>
      </c>
      <c r="K60" s="169"/>
      <c r="L60" s="64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2:12" ht="12">
      <c r="B61" s="20"/>
      <c r="L61" s="20"/>
    </row>
    <row r="62" spans="2:12" ht="12">
      <c r="B62" s="20"/>
      <c r="L62" s="20"/>
    </row>
    <row r="63" spans="2:12" ht="12">
      <c r="B63" s="20"/>
      <c r="L63" s="20"/>
    </row>
    <row r="64" spans="1:31" s="2" customFormat="1" ht="12">
      <c r="A64" s="39"/>
      <c r="B64" s="45"/>
      <c r="C64" s="39"/>
      <c r="D64" s="166" t="s">
        <v>59</v>
      </c>
      <c r="E64" s="172"/>
      <c r="F64" s="172"/>
      <c r="G64" s="166" t="s">
        <v>60</v>
      </c>
      <c r="H64" s="172"/>
      <c r="I64" s="172"/>
      <c r="J64" s="172"/>
      <c r="K64" s="172"/>
      <c r="L64" s="64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2:12" ht="12">
      <c r="B65" s="20"/>
      <c r="L65" s="20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1:31" s="2" customFormat="1" ht="12">
      <c r="A75" s="39"/>
      <c r="B75" s="45"/>
      <c r="C75" s="39"/>
      <c r="D75" s="168" t="s">
        <v>57</v>
      </c>
      <c r="E75" s="169"/>
      <c r="F75" s="170" t="s">
        <v>58</v>
      </c>
      <c r="G75" s="168" t="s">
        <v>57</v>
      </c>
      <c r="H75" s="169"/>
      <c r="I75" s="169"/>
      <c r="J75" s="171" t="s">
        <v>58</v>
      </c>
      <c r="K75" s="169"/>
      <c r="L75" s="64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4.4" customHeight="1">
      <c r="A76" s="39"/>
      <c r="B76" s="173"/>
      <c r="C76" s="174"/>
      <c r="D76" s="174"/>
      <c r="E76" s="174"/>
      <c r="F76" s="174"/>
      <c r="G76" s="174"/>
      <c r="H76" s="174"/>
      <c r="I76" s="174"/>
      <c r="J76" s="174"/>
      <c r="K76" s="174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80" spans="1:31" s="2" customFormat="1" ht="6.95" customHeight="1">
      <c r="A80" s="39"/>
      <c r="B80" s="175"/>
      <c r="C80" s="176"/>
      <c r="D80" s="176"/>
      <c r="E80" s="176"/>
      <c r="F80" s="176"/>
      <c r="G80" s="176"/>
      <c r="H80" s="176"/>
      <c r="I80" s="176"/>
      <c r="J80" s="176"/>
      <c r="K80" s="176"/>
      <c r="L80" s="64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24.95" customHeight="1">
      <c r="A81" s="39"/>
      <c r="B81" s="40"/>
      <c r="C81" s="23" t="s">
        <v>116</v>
      </c>
      <c r="D81" s="41"/>
      <c r="E81" s="41"/>
      <c r="F81" s="41"/>
      <c r="G81" s="41"/>
      <c r="H81" s="41"/>
      <c r="I81" s="41"/>
      <c r="J81" s="41"/>
      <c r="K81" s="41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6.95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2" customHeight="1">
      <c r="A83" s="39"/>
      <c r="B83" s="40"/>
      <c r="C83" s="32" t="s">
        <v>16</v>
      </c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6.5" customHeight="1">
      <c r="A84" s="39"/>
      <c r="B84" s="40"/>
      <c r="C84" s="41"/>
      <c r="D84" s="41"/>
      <c r="E84" s="177" t="str">
        <f>E7</f>
        <v>Sportovní areál Křimice etapa 4</v>
      </c>
      <c r="F84" s="32"/>
      <c r="G84" s="32"/>
      <c r="H84" s="32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2" customHeight="1">
      <c r="A85" s="39"/>
      <c r="B85" s="40"/>
      <c r="C85" s="32" t="s">
        <v>112</v>
      </c>
      <c r="D85" s="41"/>
      <c r="E85" s="41"/>
      <c r="F85" s="41"/>
      <c r="G85" s="41"/>
      <c r="H85" s="41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6.5" customHeight="1">
      <c r="A86" s="39"/>
      <c r="B86" s="40"/>
      <c r="C86" s="41"/>
      <c r="D86" s="41"/>
      <c r="E86" s="77" t="str">
        <f>E9</f>
        <v>SO 03 - Sportovní areál Křimice SO 03 - Dětské hřiště</v>
      </c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6.95" customHeight="1">
      <c r="A87" s="39"/>
      <c r="B87" s="40"/>
      <c r="C87" s="41"/>
      <c r="D87" s="41"/>
      <c r="E87" s="41"/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2" t="s">
        <v>22</v>
      </c>
      <c r="D88" s="41"/>
      <c r="E88" s="41"/>
      <c r="F88" s="27" t="str">
        <f>F12</f>
        <v xml:space="preserve">Křimice </v>
      </c>
      <c r="G88" s="41"/>
      <c r="H88" s="41"/>
      <c r="I88" s="32" t="s">
        <v>24</v>
      </c>
      <c r="J88" s="80" t="str">
        <f>IF(J12="","",J12)</f>
        <v>2. 8. 2023</v>
      </c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6.95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5.15" customHeight="1">
      <c r="A90" s="39"/>
      <c r="B90" s="40"/>
      <c r="C90" s="32" t="s">
        <v>30</v>
      </c>
      <c r="D90" s="41"/>
      <c r="E90" s="41"/>
      <c r="F90" s="27" t="str">
        <f>E15</f>
        <v>Střední průmyslová škola dopravní Plzeň</v>
      </c>
      <c r="G90" s="41"/>
      <c r="H90" s="41"/>
      <c r="I90" s="32" t="s">
        <v>36</v>
      </c>
      <c r="J90" s="37" t="str">
        <f>E21</f>
        <v>Labron, s.r.o.</v>
      </c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2" t="s">
        <v>34</v>
      </c>
      <c r="D91" s="41"/>
      <c r="E91" s="41"/>
      <c r="F91" s="27" t="str">
        <f>IF(E18="","",E18)</f>
        <v>Vyplň údaj</v>
      </c>
      <c r="G91" s="41"/>
      <c r="H91" s="41"/>
      <c r="I91" s="32" t="s">
        <v>39</v>
      </c>
      <c r="J91" s="37" t="str">
        <f>E24</f>
        <v>Labron,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0.3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9.25" customHeight="1">
      <c r="A93" s="39"/>
      <c r="B93" s="40"/>
      <c r="C93" s="178" t="s">
        <v>117</v>
      </c>
      <c r="D93" s="179"/>
      <c r="E93" s="179"/>
      <c r="F93" s="179"/>
      <c r="G93" s="179"/>
      <c r="H93" s="179"/>
      <c r="I93" s="179"/>
      <c r="J93" s="180" t="s">
        <v>118</v>
      </c>
      <c r="K93" s="179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0.3" customHeight="1">
      <c r="A94" s="39"/>
      <c r="B94" s="40"/>
      <c r="C94" s="41"/>
      <c r="D94" s="41"/>
      <c r="E94" s="41"/>
      <c r="F94" s="41"/>
      <c r="G94" s="41"/>
      <c r="H94" s="41"/>
      <c r="I94" s="41"/>
      <c r="J94" s="41"/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47" s="2" customFormat="1" ht="22.8" customHeight="1">
      <c r="A95" s="39"/>
      <c r="B95" s="40"/>
      <c r="C95" s="181" t="s">
        <v>119</v>
      </c>
      <c r="D95" s="41"/>
      <c r="E95" s="41"/>
      <c r="F95" s="41"/>
      <c r="G95" s="41"/>
      <c r="H95" s="41"/>
      <c r="I95" s="41"/>
      <c r="J95" s="111">
        <f>J121</f>
        <v>0</v>
      </c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U95" s="17" t="s">
        <v>120</v>
      </c>
    </row>
    <row r="96" spans="1:31" s="9" customFormat="1" ht="24.95" customHeight="1">
      <c r="A96" s="9"/>
      <c r="B96" s="182"/>
      <c r="C96" s="183"/>
      <c r="D96" s="184" t="s">
        <v>244</v>
      </c>
      <c r="E96" s="185"/>
      <c r="F96" s="185"/>
      <c r="G96" s="185"/>
      <c r="H96" s="185"/>
      <c r="I96" s="185"/>
      <c r="J96" s="186">
        <f>J122</f>
        <v>0</v>
      </c>
      <c r="K96" s="183"/>
      <c r="L96" s="187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</row>
    <row r="97" spans="1:31" s="10" customFormat="1" ht="19.9" customHeight="1">
      <c r="A97" s="10"/>
      <c r="B97" s="188"/>
      <c r="C97" s="189"/>
      <c r="D97" s="190" t="s">
        <v>245</v>
      </c>
      <c r="E97" s="191"/>
      <c r="F97" s="191"/>
      <c r="G97" s="191"/>
      <c r="H97" s="191"/>
      <c r="I97" s="191"/>
      <c r="J97" s="192">
        <f>J123</f>
        <v>0</v>
      </c>
      <c r="K97" s="189"/>
      <c r="L97" s="193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88"/>
      <c r="C98" s="189"/>
      <c r="D98" s="190" t="s">
        <v>246</v>
      </c>
      <c r="E98" s="191"/>
      <c r="F98" s="191"/>
      <c r="G98" s="191"/>
      <c r="H98" s="191"/>
      <c r="I98" s="191"/>
      <c r="J98" s="192">
        <f>J128</f>
        <v>0</v>
      </c>
      <c r="K98" s="189"/>
      <c r="L98" s="19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8"/>
      <c r="C99" s="189"/>
      <c r="D99" s="190" t="s">
        <v>247</v>
      </c>
      <c r="E99" s="191"/>
      <c r="F99" s="191"/>
      <c r="G99" s="191"/>
      <c r="H99" s="191"/>
      <c r="I99" s="191"/>
      <c r="J99" s="192">
        <f>J144</f>
        <v>0</v>
      </c>
      <c r="K99" s="189"/>
      <c r="L99" s="19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9" customFormat="1" ht="24.95" customHeight="1">
      <c r="A100" s="9"/>
      <c r="B100" s="182"/>
      <c r="C100" s="183"/>
      <c r="D100" s="184" t="s">
        <v>248</v>
      </c>
      <c r="E100" s="185"/>
      <c r="F100" s="185"/>
      <c r="G100" s="185"/>
      <c r="H100" s="185"/>
      <c r="I100" s="185"/>
      <c r="J100" s="186">
        <f>J146</f>
        <v>0</v>
      </c>
      <c r="K100" s="183"/>
      <c r="L100" s="187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>
      <c r="A101" s="10"/>
      <c r="B101" s="188"/>
      <c r="C101" s="189"/>
      <c r="D101" s="190" t="s">
        <v>249</v>
      </c>
      <c r="E101" s="191"/>
      <c r="F101" s="191"/>
      <c r="G101" s="191"/>
      <c r="H101" s="191"/>
      <c r="I101" s="191"/>
      <c r="J101" s="192">
        <f>J147</f>
        <v>0</v>
      </c>
      <c r="K101" s="189"/>
      <c r="L101" s="19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9"/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s="2" customFormat="1" ht="6.95" customHeight="1">
      <c r="A103" s="39"/>
      <c r="B103" s="67"/>
      <c r="C103" s="68"/>
      <c r="D103" s="68"/>
      <c r="E103" s="68"/>
      <c r="F103" s="68"/>
      <c r="G103" s="68"/>
      <c r="H103" s="68"/>
      <c r="I103" s="68"/>
      <c r="J103" s="68"/>
      <c r="K103" s="68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7" spans="1:31" s="2" customFormat="1" ht="6.95" customHeight="1">
      <c r="A107" s="39"/>
      <c r="B107" s="69"/>
      <c r="C107" s="70"/>
      <c r="D107" s="70"/>
      <c r="E107" s="70"/>
      <c r="F107" s="70"/>
      <c r="G107" s="70"/>
      <c r="H107" s="70"/>
      <c r="I107" s="70"/>
      <c r="J107" s="70"/>
      <c r="K107" s="70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24.95" customHeight="1">
      <c r="A108" s="39"/>
      <c r="B108" s="40"/>
      <c r="C108" s="23" t="s">
        <v>126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6.95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2" customHeight="1">
      <c r="A110" s="39"/>
      <c r="B110" s="40"/>
      <c r="C110" s="32" t="s">
        <v>16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6.5" customHeight="1">
      <c r="A111" s="39"/>
      <c r="B111" s="40"/>
      <c r="C111" s="41"/>
      <c r="D111" s="41"/>
      <c r="E111" s="177" t="str">
        <f>E7</f>
        <v>Sportovní areál Křimice etapa 4</v>
      </c>
      <c r="F111" s="32"/>
      <c r="G111" s="32"/>
      <c r="H111" s="32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2" t="s">
        <v>112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6.5" customHeight="1">
      <c r="A113" s="39"/>
      <c r="B113" s="40"/>
      <c r="C113" s="41"/>
      <c r="D113" s="41"/>
      <c r="E113" s="77" t="str">
        <f>E9</f>
        <v>SO 03 - Sportovní areál Křimice SO 03 - Dětské hřiště</v>
      </c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2" t="s">
        <v>22</v>
      </c>
      <c r="D115" s="41"/>
      <c r="E115" s="41"/>
      <c r="F115" s="27" t="str">
        <f>F12</f>
        <v xml:space="preserve">Křimice </v>
      </c>
      <c r="G115" s="41"/>
      <c r="H115" s="41"/>
      <c r="I115" s="32" t="s">
        <v>24</v>
      </c>
      <c r="J115" s="80" t="str">
        <f>IF(J12="","",J12)</f>
        <v>2. 8. 2023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5.15" customHeight="1">
      <c r="A117" s="39"/>
      <c r="B117" s="40"/>
      <c r="C117" s="32" t="s">
        <v>30</v>
      </c>
      <c r="D117" s="41"/>
      <c r="E117" s="41"/>
      <c r="F117" s="27" t="str">
        <f>E15</f>
        <v>Střední průmyslová škola dopravní Plzeň</v>
      </c>
      <c r="G117" s="41"/>
      <c r="H117" s="41"/>
      <c r="I117" s="32" t="s">
        <v>36</v>
      </c>
      <c r="J117" s="37" t="str">
        <f>E21</f>
        <v>Labron, s.r.o.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5.15" customHeight="1">
      <c r="A118" s="39"/>
      <c r="B118" s="40"/>
      <c r="C118" s="32" t="s">
        <v>34</v>
      </c>
      <c r="D118" s="41"/>
      <c r="E118" s="41"/>
      <c r="F118" s="27" t="str">
        <f>IF(E18="","",E18)</f>
        <v>Vyplň údaj</v>
      </c>
      <c r="G118" s="41"/>
      <c r="H118" s="41"/>
      <c r="I118" s="32" t="s">
        <v>39</v>
      </c>
      <c r="J118" s="37" t="str">
        <f>E24</f>
        <v>Labron, s.r.o.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0.3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11" customFormat="1" ht="29.25" customHeight="1">
      <c r="A120" s="194"/>
      <c r="B120" s="195"/>
      <c r="C120" s="196" t="s">
        <v>127</v>
      </c>
      <c r="D120" s="197" t="s">
        <v>67</v>
      </c>
      <c r="E120" s="197" t="s">
        <v>63</v>
      </c>
      <c r="F120" s="197" t="s">
        <v>64</v>
      </c>
      <c r="G120" s="197" t="s">
        <v>128</v>
      </c>
      <c r="H120" s="197" t="s">
        <v>129</v>
      </c>
      <c r="I120" s="197" t="s">
        <v>130</v>
      </c>
      <c r="J120" s="197" t="s">
        <v>118</v>
      </c>
      <c r="K120" s="198" t="s">
        <v>131</v>
      </c>
      <c r="L120" s="199"/>
      <c r="M120" s="101" t="s">
        <v>1</v>
      </c>
      <c r="N120" s="102" t="s">
        <v>46</v>
      </c>
      <c r="O120" s="102" t="s">
        <v>132</v>
      </c>
      <c r="P120" s="102" t="s">
        <v>133</v>
      </c>
      <c r="Q120" s="102" t="s">
        <v>134</v>
      </c>
      <c r="R120" s="102" t="s">
        <v>135</v>
      </c>
      <c r="S120" s="102" t="s">
        <v>136</v>
      </c>
      <c r="T120" s="103" t="s">
        <v>137</v>
      </c>
      <c r="U120" s="194"/>
      <c r="V120" s="194"/>
      <c r="W120" s="194"/>
      <c r="X120" s="194"/>
      <c r="Y120" s="194"/>
      <c r="Z120" s="194"/>
      <c r="AA120" s="194"/>
      <c r="AB120" s="194"/>
      <c r="AC120" s="194"/>
      <c r="AD120" s="194"/>
      <c r="AE120" s="194"/>
    </row>
    <row r="121" spans="1:63" s="2" customFormat="1" ht="22.8" customHeight="1">
      <c r="A121" s="39"/>
      <c r="B121" s="40"/>
      <c r="C121" s="108" t="s">
        <v>138</v>
      </c>
      <c r="D121" s="41"/>
      <c r="E121" s="41"/>
      <c r="F121" s="41"/>
      <c r="G121" s="41"/>
      <c r="H121" s="41"/>
      <c r="I121" s="41"/>
      <c r="J121" s="200">
        <f>BK121</f>
        <v>0</v>
      </c>
      <c r="K121" s="41"/>
      <c r="L121" s="45"/>
      <c r="M121" s="104"/>
      <c r="N121" s="201"/>
      <c r="O121" s="105"/>
      <c r="P121" s="202">
        <f>P122+P146</f>
        <v>0</v>
      </c>
      <c r="Q121" s="105"/>
      <c r="R121" s="202">
        <f>R122+R146</f>
        <v>250.43715</v>
      </c>
      <c r="S121" s="105"/>
      <c r="T121" s="203">
        <f>T122+T146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7" t="s">
        <v>81</v>
      </c>
      <c r="AU121" s="17" t="s">
        <v>120</v>
      </c>
      <c r="BK121" s="204">
        <f>BK122+BK146</f>
        <v>0</v>
      </c>
    </row>
    <row r="122" spans="1:63" s="12" customFormat="1" ht="25.9" customHeight="1">
      <c r="A122" s="12"/>
      <c r="B122" s="205"/>
      <c r="C122" s="206"/>
      <c r="D122" s="207" t="s">
        <v>81</v>
      </c>
      <c r="E122" s="208" t="s">
        <v>139</v>
      </c>
      <c r="F122" s="208" t="s">
        <v>250</v>
      </c>
      <c r="G122" s="206"/>
      <c r="H122" s="206"/>
      <c r="I122" s="209"/>
      <c r="J122" s="210">
        <f>BK122</f>
        <v>0</v>
      </c>
      <c r="K122" s="206"/>
      <c r="L122" s="211"/>
      <c r="M122" s="212"/>
      <c r="N122" s="213"/>
      <c r="O122" s="213"/>
      <c r="P122" s="214">
        <f>P123+P128+P144</f>
        <v>0</v>
      </c>
      <c r="Q122" s="213"/>
      <c r="R122" s="214">
        <f>R123+R128+R144</f>
        <v>250.40195</v>
      </c>
      <c r="S122" s="213"/>
      <c r="T122" s="215">
        <f>T123+T128+T144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6" t="s">
        <v>90</v>
      </c>
      <c r="AT122" s="217" t="s">
        <v>81</v>
      </c>
      <c r="AU122" s="217" t="s">
        <v>82</v>
      </c>
      <c r="AY122" s="216" t="s">
        <v>141</v>
      </c>
      <c r="BK122" s="218">
        <f>BK123+BK128+BK144</f>
        <v>0</v>
      </c>
    </row>
    <row r="123" spans="1:63" s="12" customFormat="1" ht="22.8" customHeight="1">
      <c r="A123" s="12"/>
      <c r="B123" s="205"/>
      <c r="C123" s="206"/>
      <c r="D123" s="207" t="s">
        <v>81</v>
      </c>
      <c r="E123" s="219" t="s">
        <v>172</v>
      </c>
      <c r="F123" s="219" t="s">
        <v>251</v>
      </c>
      <c r="G123" s="206"/>
      <c r="H123" s="206"/>
      <c r="I123" s="209"/>
      <c r="J123" s="220">
        <f>BK123</f>
        <v>0</v>
      </c>
      <c r="K123" s="206"/>
      <c r="L123" s="211"/>
      <c r="M123" s="212"/>
      <c r="N123" s="213"/>
      <c r="O123" s="213"/>
      <c r="P123" s="214">
        <f>SUM(P124:P127)</f>
        <v>0</v>
      </c>
      <c r="Q123" s="213"/>
      <c r="R123" s="214">
        <f>SUM(R124:R127)</f>
        <v>236.232</v>
      </c>
      <c r="S123" s="213"/>
      <c r="T123" s="215">
        <f>SUM(T124:T127)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6" t="s">
        <v>90</v>
      </c>
      <c r="AT123" s="217" t="s">
        <v>81</v>
      </c>
      <c r="AU123" s="217" t="s">
        <v>90</v>
      </c>
      <c r="AY123" s="216" t="s">
        <v>141</v>
      </c>
      <c r="BK123" s="218">
        <f>SUM(BK124:BK127)</f>
        <v>0</v>
      </c>
    </row>
    <row r="124" spans="1:65" s="2" customFormat="1" ht="16.5" customHeight="1">
      <c r="A124" s="39"/>
      <c r="B124" s="40"/>
      <c r="C124" s="221" t="s">
        <v>90</v>
      </c>
      <c r="D124" s="221" t="s">
        <v>143</v>
      </c>
      <c r="E124" s="222" t="s">
        <v>252</v>
      </c>
      <c r="F124" s="223" t="s">
        <v>253</v>
      </c>
      <c r="G124" s="224" t="s">
        <v>166</v>
      </c>
      <c r="H124" s="225">
        <v>386</v>
      </c>
      <c r="I124" s="226"/>
      <c r="J124" s="227">
        <f>ROUND(I124*H124,2)</f>
        <v>0</v>
      </c>
      <c r="K124" s="223" t="s">
        <v>147</v>
      </c>
      <c r="L124" s="45"/>
      <c r="M124" s="228" t="s">
        <v>1</v>
      </c>
      <c r="N124" s="229" t="s">
        <v>47</v>
      </c>
      <c r="O124" s="92"/>
      <c r="P124" s="230">
        <f>O124*H124</f>
        <v>0</v>
      </c>
      <c r="Q124" s="230">
        <v>0.612</v>
      </c>
      <c r="R124" s="230">
        <f>Q124*H124</f>
        <v>236.232</v>
      </c>
      <c r="S124" s="230">
        <v>0</v>
      </c>
      <c r="T124" s="231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2" t="s">
        <v>148</v>
      </c>
      <c r="AT124" s="232" t="s">
        <v>143</v>
      </c>
      <c r="AU124" s="232" t="s">
        <v>21</v>
      </c>
      <c r="AY124" s="17" t="s">
        <v>141</v>
      </c>
      <c r="BE124" s="233">
        <f>IF(N124="základní",J124,0)</f>
        <v>0</v>
      </c>
      <c r="BF124" s="233">
        <f>IF(N124="snížená",J124,0)</f>
        <v>0</v>
      </c>
      <c r="BG124" s="233">
        <f>IF(N124="zákl. přenesená",J124,0)</f>
        <v>0</v>
      </c>
      <c r="BH124" s="233">
        <f>IF(N124="sníž. přenesená",J124,0)</f>
        <v>0</v>
      </c>
      <c r="BI124" s="233">
        <f>IF(N124="nulová",J124,0)</f>
        <v>0</v>
      </c>
      <c r="BJ124" s="17" t="s">
        <v>90</v>
      </c>
      <c r="BK124" s="233">
        <f>ROUND(I124*H124,2)</f>
        <v>0</v>
      </c>
      <c r="BL124" s="17" t="s">
        <v>148</v>
      </c>
      <c r="BM124" s="232" t="s">
        <v>254</v>
      </c>
    </row>
    <row r="125" spans="1:51" s="13" customFormat="1" ht="12">
      <c r="A125" s="13"/>
      <c r="B125" s="234"/>
      <c r="C125" s="235"/>
      <c r="D125" s="236" t="s">
        <v>150</v>
      </c>
      <c r="E125" s="237" t="s">
        <v>1</v>
      </c>
      <c r="F125" s="238" t="s">
        <v>255</v>
      </c>
      <c r="G125" s="235"/>
      <c r="H125" s="237" t="s">
        <v>1</v>
      </c>
      <c r="I125" s="239"/>
      <c r="J125" s="235"/>
      <c r="K125" s="235"/>
      <c r="L125" s="240"/>
      <c r="M125" s="241"/>
      <c r="N125" s="242"/>
      <c r="O125" s="242"/>
      <c r="P125" s="242"/>
      <c r="Q125" s="242"/>
      <c r="R125" s="242"/>
      <c r="S125" s="242"/>
      <c r="T125" s="24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4" t="s">
        <v>150</v>
      </c>
      <c r="AU125" s="244" t="s">
        <v>21</v>
      </c>
      <c r="AV125" s="13" t="s">
        <v>90</v>
      </c>
      <c r="AW125" s="13" t="s">
        <v>38</v>
      </c>
      <c r="AX125" s="13" t="s">
        <v>82</v>
      </c>
      <c r="AY125" s="244" t="s">
        <v>141</v>
      </c>
    </row>
    <row r="126" spans="1:51" s="14" customFormat="1" ht="12">
      <c r="A126" s="14"/>
      <c r="B126" s="245"/>
      <c r="C126" s="246"/>
      <c r="D126" s="236" t="s">
        <v>150</v>
      </c>
      <c r="E126" s="247" t="s">
        <v>1</v>
      </c>
      <c r="F126" s="248" t="s">
        <v>256</v>
      </c>
      <c r="G126" s="246"/>
      <c r="H126" s="249">
        <v>386</v>
      </c>
      <c r="I126" s="250"/>
      <c r="J126" s="246"/>
      <c r="K126" s="246"/>
      <c r="L126" s="251"/>
      <c r="M126" s="252"/>
      <c r="N126" s="253"/>
      <c r="O126" s="253"/>
      <c r="P126" s="253"/>
      <c r="Q126" s="253"/>
      <c r="R126" s="253"/>
      <c r="S126" s="253"/>
      <c r="T126" s="25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5" t="s">
        <v>150</v>
      </c>
      <c r="AU126" s="255" t="s">
        <v>21</v>
      </c>
      <c r="AV126" s="14" t="s">
        <v>21</v>
      </c>
      <c r="AW126" s="14" t="s">
        <v>38</v>
      </c>
      <c r="AX126" s="14" t="s">
        <v>82</v>
      </c>
      <c r="AY126" s="255" t="s">
        <v>141</v>
      </c>
    </row>
    <row r="127" spans="1:51" s="15" customFormat="1" ht="12">
      <c r="A127" s="15"/>
      <c r="B127" s="256"/>
      <c r="C127" s="257"/>
      <c r="D127" s="236" t="s">
        <v>150</v>
      </c>
      <c r="E127" s="258" t="s">
        <v>1</v>
      </c>
      <c r="F127" s="259" t="s">
        <v>153</v>
      </c>
      <c r="G127" s="257"/>
      <c r="H127" s="260">
        <v>386</v>
      </c>
      <c r="I127" s="261"/>
      <c r="J127" s="257"/>
      <c r="K127" s="257"/>
      <c r="L127" s="262"/>
      <c r="M127" s="263"/>
      <c r="N127" s="264"/>
      <c r="O127" s="264"/>
      <c r="P127" s="264"/>
      <c r="Q127" s="264"/>
      <c r="R127" s="264"/>
      <c r="S127" s="264"/>
      <c r="T127" s="26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T127" s="266" t="s">
        <v>150</v>
      </c>
      <c r="AU127" s="266" t="s">
        <v>21</v>
      </c>
      <c r="AV127" s="15" t="s">
        <v>148</v>
      </c>
      <c r="AW127" s="15" t="s">
        <v>38</v>
      </c>
      <c r="AX127" s="15" t="s">
        <v>90</v>
      </c>
      <c r="AY127" s="266" t="s">
        <v>141</v>
      </c>
    </row>
    <row r="128" spans="1:63" s="12" customFormat="1" ht="22.8" customHeight="1">
      <c r="A128" s="12"/>
      <c r="B128" s="205"/>
      <c r="C128" s="206"/>
      <c r="D128" s="207" t="s">
        <v>81</v>
      </c>
      <c r="E128" s="219" t="s">
        <v>191</v>
      </c>
      <c r="F128" s="219" t="s">
        <v>257</v>
      </c>
      <c r="G128" s="206"/>
      <c r="H128" s="206"/>
      <c r="I128" s="209"/>
      <c r="J128" s="220">
        <f>BK128</f>
        <v>0</v>
      </c>
      <c r="K128" s="206"/>
      <c r="L128" s="211"/>
      <c r="M128" s="212"/>
      <c r="N128" s="213"/>
      <c r="O128" s="213"/>
      <c r="P128" s="214">
        <f>SUM(P129:P143)</f>
        <v>0</v>
      </c>
      <c r="Q128" s="213"/>
      <c r="R128" s="214">
        <f>SUM(R129:R143)</f>
        <v>14.16995</v>
      </c>
      <c r="S128" s="213"/>
      <c r="T128" s="215">
        <f>SUM(T129:T143)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6" t="s">
        <v>90</v>
      </c>
      <c r="AT128" s="217" t="s">
        <v>81</v>
      </c>
      <c r="AU128" s="217" t="s">
        <v>90</v>
      </c>
      <c r="AY128" s="216" t="s">
        <v>141</v>
      </c>
      <c r="BK128" s="218">
        <f>SUM(BK129:BK143)</f>
        <v>0</v>
      </c>
    </row>
    <row r="129" spans="1:65" s="2" customFormat="1" ht="16.5" customHeight="1">
      <c r="A129" s="39"/>
      <c r="B129" s="40"/>
      <c r="C129" s="221" t="s">
        <v>21</v>
      </c>
      <c r="D129" s="221" t="s">
        <v>143</v>
      </c>
      <c r="E129" s="222" t="s">
        <v>258</v>
      </c>
      <c r="F129" s="223" t="s">
        <v>259</v>
      </c>
      <c r="G129" s="224" t="s">
        <v>166</v>
      </c>
      <c r="H129" s="225">
        <v>425</v>
      </c>
      <c r="I129" s="226"/>
      <c r="J129" s="227">
        <f>ROUND(I129*H129,2)</f>
        <v>0</v>
      </c>
      <c r="K129" s="223" t="s">
        <v>147</v>
      </c>
      <c r="L129" s="45"/>
      <c r="M129" s="228" t="s">
        <v>1</v>
      </c>
      <c r="N129" s="229" t="s">
        <v>47</v>
      </c>
      <c r="O129" s="92"/>
      <c r="P129" s="230">
        <f>O129*H129</f>
        <v>0</v>
      </c>
      <c r="Q129" s="230">
        <v>0.00047</v>
      </c>
      <c r="R129" s="230">
        <f>Q129*H129</f>
        <v>0.19974999999999998</v>
      </c>
      <c r="S129" s="230">
        <v>0</v>
      </c>
      <c r="T129" s="231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2" t="s">
        <v>148</v>
      </c>
      <c r="AT129" s="232" t="s">
        <v>143</v>
      </c>
      <c r="AU129" s="232" t="s">
        <v>21</v>
      </c>
      <c r="AY129" s="17" t="s">
        <v>141</v>
      </c>
      <c r="BE129" s="233">
        <f>IF(N129="základní",J129,0)</f>
        <v>0</v>
      </c>
      <c r="BF129" s="233">
        <f>IF(N129="snížená",J129,0)</f>
        <v>0</v>
      </c>
      <c r="BG129" s="233">
        <f>IF(N129="zákl. přenesená",J129,0)</f>
        <v>0</v>
      </c>
      <c r="BH129" s="233">
        <f>IF(N129="sníž. přenesená",J129,0)</f>
        <v>0</v>
      </c>
      <c r="BI129" s="233">
        <f>IF(N129="nulová",J129,0)</f>
        <v>0</v>
      </c>
      <c r="BJ129" s="17" t="s">
        <v>90</v>
      </c>
      <c r="BK129" s="233">
        <f>ROUND(I129*H129,2)</f>
        <v>0</v>
      </c>
      <c r="BL129" s="17" t="s">
        <v>148</v>
      </c>
      <c r="BM129" s="232" t="s">
        <v>260</v>
      </c>
    </row>
    <row r="130" spans="1:51" s="14" customFormat="1" ht="12">
      <c r="A130" s="14"/>
      <c r="B130" s="245"/>
      <c r="C130" s="246"/>
      <c r="D130" s="236" t="s">
        <v>150</v>
      </c>
      <c r="E130" s="247" t="s">
        <v>1</v>
      </c>
      <c r="F130" s="248" t="s">
        <v>261</v>
      </c>
      <c r="G130" s="246"/>
      <c r="H130" s="249">
        <v>425</v>
      </c>
      <c r="I130" s="250"/>
      <c r="J130" s="246"/>
      <c r="K130" s="246"/>
      <c r="L130" s="251"/>
      <c r="M130" s="252"/>
      <c r="N130" s="253"/>
      <c r="O130" s="253"/>
      <c r="P130" s="253"/>
      <c r="Q130" s="253"/>
      <c r="R130" s="253"/>
      <c r="S130" s="253"/>
      <c r="T130" s="25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5" t="s">
        <v>150</v>
      </c>
      <c r="AU130" s="255" t="s">
        <v>21</v>
      </c>
      <c r="AV130" s="14" t="s">
        <v>21</v>
      </c>
      <c r="AW130" s="14" t="s">
        <v>38</v>
      </c>
      <c r="AX130" s="14" t="s">
        <v>82</v>
      </c>
      <c r="AY130" s="255" t="s">
        <v>141</v>
      </c>
    </row>
    <row r="131" spans="1:51" s="15" customFormat="1" ht="12">
      <c r="A131" s="15"/>
      <c r="B131" s="256"/>
      <c r="C131" s="257"/>
      <c r="D131" s="236" t="s">
        <v>150</v>
      </c>
      <c r="E131" s="258" t="s">
        <v>1</v>
      </c>
      <c r="F131" s="259" t="s">
        <v>153</v>
      </c>
      <c r="G131" s="257"/>
      <c r="H131" s="260">
        <v>425</v>
      </c>
      <c r="I131" s="261"/>
      <c r="J131" s="257"/>
      <c r="K131" s="257"/>
      <c r="L131" s="262"/>
      <c r="M131" s="263"/>
      <c r="N131" s="264"/>
      <c r="O131" s="264"/>
      <c r="P131" s="264"/>
      <c r="Q131" s="264"/>
      <c r="R131" s="264"/>
      <c r="S131" s="264"/>
      <c r="T131" s="26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66" t="s">
        <v>150</v>
      </c>
      <c r="AU131" s="266" t="s">
        <v>21</v>
      </c>
      <c r="AV131" s="15" t="s">
        <v>148</v>
      </c>
      <c r="AW131" s="15" t="s">
        <v>38</v>
      </c>
      <c r="AX131" s="15" t="s">
        <v>90</v>
      </c>
      <c r="AY131" s="266" t="s">
        <v>141</v>
      </c>
    </row>
    <row r="132" spans="1:65" s="2" customFormat="1" ht="16.5" customHeight="1">
      <c r="A132" s="39"/>
      <c r="B132" s="40"/>
      <c r="C132" s="221" t="s">
        <v>157</v>
      </c>
      <c r="D132" s="221" t="s">
        <v>143</v>
      </c>
      <c r="E132" s="222" t="s">
        <v>262</v>
      </c>
      <c r="F132" s="223" t="s">
        <v>263</v>
      </c>
      <c r="G132" s="224" t="s">
        <v>264</v>
      </c>
      <c r="H132" s="225">
        <v>1</v>
      </c>
      <c r="I132" s="226"/>
      <c r="J132" s="227">
        <f>ROUND(I132*H132,2)</f>
        <v>0</v>
      </c>
      <c r="K132" s="223" t="s">
        <v>1</v>
      </c>
      <c r="L132" s="45"/>
      <c r="M132" s="228" t="s">
        <v>1</v>
      </c>
      <c r="N132" s="229" t="s">
        <v>47</v>
      </c>
      <c r="O132" s="92"/>
      <c r="P132" s="230">
        <f>O132*H132</f>
        <v>0</v>
      </c>
      <c r="Q132" s="230">
        <v>1.3</v>
      </c>
      <c r="R132" s="230">
        <f>Q132*H132</f>
        <v>1.3</v>
      </c>
      <c r="S132" s="230">
        <v>0</v>
      </c>
      <c r="T132" s="231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2" t="s">
        <v>148</v>
      </c>
      <c r="AT132" s="232" t="s">
        <v>143</v>
      </c>
      <c r="AU132" s="232" t="s">
        <v>21</v>
      </c>
      <c r="AY132" s="17" t="s">
        <v>141</v>
      </c>
      <c r="BE132" s="233">
        <f>IF(N132="základní",J132,0)</f>
        <v>0</v>
      </c>
      <c r="BF132" s="233">
        <f>IF(N132="snížená",J132,0)</f>
        <v>0</v>
      </c>
      <c r="BG132" s="233">
        <f>IF(N132="zákl. přenesená",J132,0)</f>
        <v>0</v>
      </c>
      <c r="BH132" s="233">
        <f>IF(N132="sníž. přenesená",J132,0)</f>
        <v>0</v>
      </c>
      <c r="BI132" s="233">
        <f>IF(N132="nulová",J132,0)</f>
        <v>0</v>
      </c>
      <c r="BJ132" s="17" t="s">
        <v>90</v>
      </c>
      <c r="BK132" s="233">
        <f>ROUND(I132*H132,2)</f>
        <v>0</v>
      </c>
      <c r="BL132" s="17" t="s">
        <v>148</v>
      </c>
      <c r="BM132" s="232" t="s">
        <v>265</v>
      </c>
    </row>
    <row r="133" spans="1:51" s="14" customFormat="1" ht="12">
      <c r="A133" s="14"/>
      <c r="B133" s="245"/>
      <c r="C133" s="246"/>
      <c r="D133" s="236" t="s">
        <v>150</v>
      </c>
      <c r="E133" s="247" t="s">
        <v>1</v>
      </c>
      <c r="F133" s="248" t="s">
        <v>90</v>
      </c>
      <c r="G133" s="246"/>
      <c r="H133" s="249">
        <v>1</v>
      </c>
      <c r="I133" s="250"/>
      <c r="J133" s="246"/>
      <c r="K133" s="246"/>
      <c r="L133" s="251"/>
      <c r="M133" s="252"/>
      <c r="N133" s="253"/>
      <c r="O133" s="253"/>
      <c r="P133" s="253"/>
      <c r="Q133" s="253"/>
      <c r="R133" s="253"/>
      <c r="S133" s="253"/>
      <c r="T133" s="25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5" t="s">
        <v>150</v>
      </c>
      <c r="AU133" s="255" t="s">
        <v>21</v>
      </c>
      <c r="AV133" s="14" t="s">
        <v>21</v>
      </c>
      <c r="AW133" s="14" t="s">
        <v>38</v>
      </c>
      <c r="AX133" s="14" t="s">
        <v>90</v>
      </c>
      <c r="AY133" s="255" t="s">
        <v>141</v>
      </c>
    </row>
    <row r="134" spans="1:65" s="2" customFormat="1" ht="16.5" customHeight="1">
      <c r="A134" s="39"/>
      <c r="B134" s="40"/>
      <c r="C134" s="267" t="s">
        <v>148</v>
      </c>
      <c r="D134" s="267" t="s">
        <v>217</v>
      </c>
      <c r="E134" s="268" t="s">
        <v>266</v>
      </c>
      <c r="F134" s="269" t="s">
        <v>267</v>
      </c>
      <c r="G134" s="270" t="s">
        <v>264</v>
      </c>
      <c r="H134" s="271">
        <v>1</v>
      </c>
      <c r="I134" s="272"/>
      <c r="J134" s="273">
        <f>ROUND(I134*H134,2)</f>
        <v>0</v>
      </c>
      <c r="K134" s="269" t="s">
        <v>1</v>
      </c>
      <c r="L134" s="274"/>
      <c r="M134" s="275" t="s">
        <v>1</v>
      </c>
      <c r="N134" s="276" t="s">
        <v>47</v>
      </c>
      <c r="O134" s="92"/>
      <c r="P134" s="230">
        <f>O134*H134</f>
        <v>0</v>
      </c>
      <c r="Q134" s="230">
        <v>1.5</v>
      </c>
      <c r="R134" s="230">
        <f>Q134*H134</f>
        <v>1.5</v>
      </c>
      <c r="S134" s="230">
        <v>0</v>
      </c>
      <c r="T134" s="231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2" t="s">
        <v>187</v>
      </c>
      <c r="AT134" s="232" t="s">
        <v>217</v>
      </c>
      <c r="AU134" s="232" t="s">
        <v>21</v>
      </c>
      <c r="AY134" s="17" t="s">
        <v>141</v>
      </c>
      <c r="BE134" s="233">
        <f>IF(N134="základní",J134,0)</f>
        <v>0</v>
      </c>
      <c r="BF134" s="233">
        <f>IF(N134="snížená",J134,0)</f>
        <v>0</v>
      </c>
      <c r="BG134" s="233">
        <f>IF(N134="zákl. přenesená",J134,0)</f>
        <v>0</v>
      </c>
      <c r="BH134" s="233">
        <f>IF(N134="sníž. přenesená",J134,0)</f>
        <v>0</v>
      </c>
      <c r="BI134" s="233">
        <f>IF(N134="nulová",J134,0)</f>
        <v>0</v>
      </c>
      <c r="BJ134" s="17" t="s">
        <v>90</v>
      </c>
      <c r="BK134" s="233">
        <f>ROUND(I134*H134,2)</f>
        <v>0</v>
      </c>
      <c r="BL134" s="17" t="s">
        <v>148</v>
      </c>
      <c r="BM134" s="232" t="s">
        <v>268</v>
      </c>
    </row>
    <row r="135" spans="1:65" s="2" customFormat="1" ht="16.5" customHeight="1">
      <c r="A135" s="39"/>
      <c r="B135" s="40"/>
      <c r="C135" s="221" t="s">
        <v>172</v>
      </c>
      <c r="D135" s="221" t="s">
        <v>143</v>
      </c>
      <c r="E135" s="222" t="s">
        <v>269</v>
      </c>
      <c r="F135" s="223" t="s">
        <v>270</v>
      </c>
      <c r="G135" s="224" t="s">
        <v>264</v>
      </c>
      <c r="H135" s="225">
        <v>2</v>
      </c>
      <c r="I135" s="226"/>
      <c r="J135" s="227">
        <f>ROUND(I135*H135,2)</f>
        <v>0</v>
      </c>
      <c r="K135" s="223" t="s">
        <v>147</v>
      </c>
      <c r="L135" s="45"/>
      <c r="M135" s="228" t="s">
        <v>1</v>
      </c>
      <c r="N135" s="229" t="s">
        <v>47</v>
      </c>
      <c r="O135" s="92"/>
      <c r="P135" s="230">
        <f>O135*H135</f>
        <v>0</v>
      </c>
      <c r="Q135" s="230">
        <v>0.3351</v>
      </c>
      <c r="R135" s="230">
        <f>Q135*H135</f>
        <v>0.6702</v>
      </c>
      <c r="S135" s="230">
        <v>0</v>
      </c>
      <c r="T135" s="231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2" t="s">
        <v>148</v>
      </c>
      <c r="AT135" s="232" t="s">
        <v>143</v>
      </c>
      <c r="AU135" s="232" t="s">
        <v>21</v>
      </c>
      <c r="AY135" s="17" t="s">
        <v>141</v>
      </c>
      <c r="BE135" s="233">
        <f>IF(N135="základní",J135,0)</f>
        <v>0</v>
      </c>
      <c r="BF135" s="233">
        <f>IF(N135="snížená",J135,0)</f>
        <v>0</v>
      </c>
      <c r="BG135" s="233">
        <f>IF(N135="zákl. přenesená",J135,0)</f>
        <v>0</v>
      </c>
      <c r="BH135" s="233">
        <f>IF(N135="sníž. přenesená",J135,0)</f>
        <v>0</v>
      </c>
      <c r="BI135" s="233">
        <f>IF(N135="nulová",J135,0)</f>
        <v>0</v>
      </c>
      <c r="BJ135" s="17" t="s">
        <v>90</v>
      </c>
      <c r="BK135" s="233">
        <f>ROUND(I135*H135,2)</f>
        <v>0</v>
      </c>
      <c r="BL135" s="17" t="s">
        <v>148</v>
      </c>
      <c r="BM135" s="232" t="s">
        <v>271</v>
      </c>
    </row>
    <row r="136" spans="1:51" s="13" customFormat="1" ht="12">
      <c r="A136" s="13"/>
      <c r="B136" s="234"/>
      <c r="C136" s="235"/>
      <c r="D136" s="236" t="s">
        <v>150</v>
      </c>
      <c r="E136" s="237" t="s">
        <v>1</v>
      </c>
      <c r="F136" s="238" t="s">
        <v>272</v>
      </c>
      <c r="G136" s="235"/>
      <c r="H136" s="237" t="s">
        <v>1</v>
      </c>
      <c r="I136" s="239"/>
      <c r="J136" s="235"/>
      <c r="K136" s="235"/>
      <c r="L136" s="240"/>
      <c r="M136" s="241"/>
      <c r="N136" s="242"/>
      <c r="O136" s="242"/>
      <c r="P136" s="242"/>
      <c r="Q136" s="242"/>
      <c r="R136" s="242"/>
      <c r="S136" s="242"/>
      <c r="T136" s="24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4" t="s">
        <v>150</v>
      </c>
      <c r="AU136" s="244" t="s">
        <v>21</v>
      </c>
      <c r="AV136" s="13" t="s">
        <v>90</v>
      </c>
      <c r="AW136" s="13" t="s">
        <v>38</v>
      </c>
      <c r="AX136" s="13" t="s">
        <v>82</v>
      </c>
      <c r="AY136" s="244" t="s">
        <v>141</v>
      </c>
    </row>
    <row r="137" spans="1:51" s="14" customFormat="1" ht="12">
      <c r="A137" s="14"/>
      <c r="B137" s="245"/>
      <c r="C137" s="246"/>
      <c r="D137" s="236" t="s">
        <v>150</v>
      </c>
      <c r="E137" s="247" t="s">
        <v>1</v>
      </c>
      <c r="F137" s="248" t="s">
        <v>21</v>
      </c>
      <c r="G137" s="246"/>
      <c r="H137" s="249">
        <v>2</v>
      </c>
      <c r="I137" s="250"/>
      <c r="J137" s="246"/>
      <c r="K137" s="246"/>
      <c r="L137" s="251"/>
      <c r="M137" s="252"/>
      <c r="N137" s="253"/>
      <c r="O137" s="253"/>
      <c r="P137" s="253"/>
      <c r="Q137" s="253"/>
      <c r="R137" s="253"/>
      <c r="S137" s="253"/>
      <c r="T137" s="25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5" t="s">
        <v>150</v>
      </c>
      <c r="AU137" s="255" t="s">
        <v>21</v>
      </c>
      <c r="AV137" s="14" t="s">
        <v>21</v>
      </c>
      <c r="AW137" s="14" t="s">
        <v>38</v>
      </c>
      <c r="AX137" s="14" t="s">
        <v>82</v>
      </c>
      <c r="AY137" s="255" t="s">
        <v>141</v>
      </c>
    </row>
    <row r="138" spans="1:51" s="15" customFormat="1" ht="12">
      <c r="A138" s="15"/>
      <c r="B138" s="256"/>
      <c r="C138" s="257"/>
      <c r="D138" s="236" t="s">
        <v>150</v>
      </c>
      <c r="E138" s="258" t="s">
        <v>1</v>
      </c>
      <c r="F138" s="259" t="s">
        <v>153</v>
      </c>
      <c r="G138" s="257"/>
      <c r="H138" s="260">
        <v>2</v>
      </c>
      <c r="I138" s="261"/>
      <c r="J138" s="257"/>
      <c r="K138" s="257"/>
      <c r="L138" s="262"/>
      <c r="M138" s="263"/>
      <c r="N138" s="264"/>
      <c r="O138" s="264"/>
      <c r="P138" s="264"/>
      <c r="Q138" s="264"/>
      <c r="R138" s="264"/>
      <c r="S138" s="264"/>
      <c r="T138" s="26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66" t="s">
        <v>150</v>
      </c>
      <c r="AU138" s="266" t="s">
        <v>21</v>
      </c>
      <c r="AV138" s="15" t="s">
        <v>148</v>
      </c>
      <c r="AW138" s="15" t="s">
        <v>38</v>
      </c>
      <c r="AX138" s="15" t="s">
        <v>90</v>
      </c>
      <c r="AY138" s="266" t="s">
        <v>141</v>
      </c>
    </row>
    <row r="139" spans="1:65" s="2" customFormat="1" ht="16.5" customHeight="1">
      <c r="A139" s="39"/>
      <c r="B139" s="40"/>
      <c r="C139" s="267" t="s">
        <v>177</v>
      </c>
      <c r="D139" s="267" t="s">
        <v>217</v>
      </c>
      <c r="E139" s="268" t="s">
        <v>273</v>
      </c>
      <c r="F139" s="269" t="s">
        <v>274</v>
      </c>
      <c r="G139" s="270" t="s">
        <v>264</v>
      </c>
      <c r="H139" s="271">
        <v>2</v>
      </c>
      <c r="I139" s="272"/>
      <c r="J139" s="273">
        <f>ROUND(I139*H139,2)</f>
        <v>0</v>
      </c>
      <c r="K139" s="269" t="s">
        <v>1</v>
      </c>
      <c r="L139" s="274"/>
      <c r="M139" s="275" t="s">
        <v>1</v>
      </c>
      <c r="N139" s="276" t="s">
        <v>47</v>
      </c>
      <c r="O139" s="92"/>
      <c r="P139" s="230">
        <f>O139*H139</f>
        <v>0</v>
      </c>
      <c r="Q139" s="230">
        <v>0</v>
      </c>
      <c r="R139" s="230">
        <f>Q139*H139</f>
        <v>0</v>
      </c>
      <c r="S139" s="230">
        <v>0</v>
      </c>
      <c r="T139" s="231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2" t="s">
        <v>187</v>
      </c>
      <c r="AT139" s="232" t="s">
        <v>217</v>
      </c>
      <c r="AU139" s="232" t="s">
        <v>21</v>
      </c>
      <c r="AY139" s="17" t="s">
        <v>141</v>
      </c>
      <c r="BE139" s="233">
        <f>IF(N139="základní",J139,0)</f>
        <v>0</v>
      </c>
      <c r="BF139" s="233">
        <f>IF(N139="snížená",J139,0)</f>
        <v>0</v>
      </c>
      <c r="BG139" s="233">
        <f>IF(N139="zákl. přenesená",J139,0)</f>
        <v>0</v>
      </c>
      <c r="BH139" s="233">
        <f>IF(N139="sníž. přenesená",J139,0)</f>
        <v>0</v>
      </c>
      <c r="BI139" s="233">
        <f>IF(N139="nulová",J139,0)</f>
        <v>0</v>
      </c>
      <c r="BJ139" s="17" t="s">
        <v>90</v>
      </c>
      <c r="BK139" s="233">
        <f>ROUND(I139*H139,2)</f>
        <v>0</v>
      </c>
      <c r="BL139" s="17" t="s">
        <v>148</v>
      </c>
      <c r="BM139" s="232" t="s">
        <v>275</v>
      </c>
    </row>
    <row r="140" spans="1:65" s="2" customFormat="1" ht="16.5" customHeight="1">
      <c r="A140" s="39"/>
      <c r="B140" s="40"/>
      <c r="C140" s="221" t="s">
        <v>182</v>
      </c>
      <c r="D140" s="221" t="s">
        <v>143</v>
      </c>
      <c r="E140" s="222" t="s">
        <v>276</v>
      </c>
      <c r="F140" s="223" t="s">
        <v>277</v>
      </c>
      <c r="G140" s="224" t="s">
        <v>264</v>
      </c>
      <c r="H140" s="225">
        <v>1</v>
      </c>
      <c r="I140" s="226"/>
      <c r="J140" s="227">
        <f>ROUND(I140*H140,2)</f>
        <v>0</v>
      </c>
      <c r="K140" s="223" t="s">
        <v>1</v>
      </c>
      <c r="L140" s="45"/>
      <c r="M140" s="228" t="s">
        <v>1</v>
      </c>
      <c r="N140" s="229" t="s">
        <v>47</v>
      </c>
      <c r="O140" s="92"/>
      <c r="P140" s="230">
        <f>O140*H140</f>
        <v>0</v>
      </c>
      <c r="Q140" s="230">
        <v>2</v>
      </c>
      <c r="R140" s="230">
        <f>Q140*H140</f>
        <v>2</v>
      </c>
      <c r="S140" s="230">
        <v>0</v>
      </c>
      <c r="T140" s="231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2" t="s">
        <v>148</v>
      </c>
      <c r="AT140" s="232" t="s">
        <v>143</v>
      </c>
      <c r="AU140" s="232" t="s">
        <v>21</v>
      </c>
      <c r="AY140" s="17" t="s">
        <v>141</v>
      </c>
      <c r="BE140" s="233">
        <f>IF(N140="základní",J140,0)</f>
        <v>0</v>
      </c>
      <c r="BF140" s="233">
        <f>IF(N140="snížená",J140,0)</f>
        <v>0</v>
      </c>
      <c r="BG140" s="233">
        <f>IF(N140="zákl. přenesená",J140,0)</f>
        <v>0</v>
      </c>
      <c r="BH140" s="233">
        <f>IF(N140="sníž. přenesená",J140,0)</f>
        <v>0</v>
      </c>
      <c r="BI140" s="233">
        <f>IF(N140="nulová",J140,0)</f>
        <v>0</v>
      </c>
      <c r="BJ140" s="17" t="s">
        <v>90</v>
      </c>
      <c r="BK140" s="233">
        <f>ROUND(I140*H140,2)</f>
        <v>0</v>
      </c>
      <c r="BL140" s="17" t="s">
        <v>148</v>
      </c>
      <c r="BM140" s="232" t="s">
        <v>278</v>
      </c>
    </row>
    <row r="141" spans="1:65" s="2" customFormat="1" ht="16.5" customHeight="1">
      <c r="A141" s="39"/>
      <c r="B141" s="40"/>
      <c r="C141" s="267" t="s">
        <v>187</v>
      </c>
      <c r="D141" s="267" t="s">
        <v>217</v>
      </c>
      <c r="E141" s="268" t="s">
        <v>279</v>
      </c>
      <c r="F141" s="269" t="s">
        <v>280</v>
      </c>
      <c r="G141" s="270" t="s">
        <v>264</v>
      </c>
      <c r="H141" s="271">
        <v>1</v>
      </c>
      <c r="I141" s="272"/>
      <c r="J141" s="273">
        <f>ROUND(I141*H141,2)</f>
        <v>0</v>
      </c>
      <c r="K141" s="269" t="s">
        <v>1</v>
      </c>
      <c r="L141" s="274"/>
      <c r="M141" s="275" t="s">
        <v>1</v>
      </c>
      <c r="N141" s="276" t="s">
        <v>47</v>
      </c>
      <c r="O141" s="92"/>
      <c r="P141" s="230">
        <f>O141*H141</f>
        <v>0</v>
      </c>
      <c r="Q141" s="230">
        <v>4</v>
      </c>
      <c r="R141" s="230">
        <f>Q141*H141</f>
        <v>4</v>
      </c>
      <c r="S141" s="230">
        <v>0</v>
      </c>
      <c r="T141" s="231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2" t="s">
        <v>187</v>
      </c>
      <c r="AT141" s="232" t="s">
        <v>217</v>
      </c>
      <c r="AU141" s="232" t="s">
        <v>21</v>
      </c>
      <c r="AY141" s="17" t="s">
        <v>141</v>
      </c>
      <c r="BE141" s="233">
        <f>IF(N141="základní",J141,0)</f>
        <v>0</v>
      </c>
      <c r="BF141" s="233">
        <f>IF(N141="snížená",J141,0)</f>
        <v>0</v>
      </c>
      <c r="BG141" s="233">
        <f>IF(N141="zákl. přenesená",J141,0)</f>
        <v>0</v>
      </c>
      <c r="BH141" s="233">
        <f>IF(N141="sníž. přenesená",J141,0)</f>
        <v>0</v>
      </c>
      <c r="BI141" s="233">
        <f>IF(N141="nulová",J141,0)</f>
        <v>0</v>
      </c>
      <c r="BJ141" s="17" t="s">
        <v>90</v>
      </c>
      <c r="BK141" s="233">
        <f>ROUND(I141*H141,2)</f>
        <v>0</v>
      </c>
      <c r="BL141" s="17" t="s">
        <v>148</v>
      </c>
      <c r="BM141" s="232" t="s">
        <v>281</v>
      </c>
    </row>
    <row r="142" spans="1:65" s="2" customFormat="1" ht="16.5" customHeight="1">
      <c r="A142" s="39"/>
      <c r="B142" s="40"/>
      <c r="C142" s="221" t="s">
        <v>191</v>
      </c>
      <c r="D142" s="221" t="s">
        <v>143</v>
      </c>
      <c r="E142" s="222" t="s">
        <v>282</v>
      </c>
      <c r="F142" s="223" t="s">
        <v>283</v>
      </c>
      <c r="G142" s="224" t="s">
        <v>264</v>
      </c>
      <c r="H142" s="225">
        <v>1</v>
      </c>
      <c r="I142" s="226"/>
      <c r="J142" s="227">
        <f>ROUND(I142*H142,2)</f>
        <v>0</v>
      </c>
      <c r="K142" s="223" t="s">
        <v>1</v>
      </c>
      <c r="L142" s="45"/>
      <c r="M142" s="228" t="s">
        <v>1</v>
      </c>
      <c r="N142" s="229" t="s">
        <v>47</v>
      </c>
      <c r="O142" s="92"/>
      <c r="P142" s="230">
        <f>O142*H142</f>
        <v>0</v>
      </c>
      <c r="Q142" s="230">
        <v>3</v>
      </c>
      <c r="R142" s="230">
        <f>Q142*H142</f>
        <v>3</v>
      </c>
      <c r="S142" s="230">
        <v>0</v>
      </c>
      <c r="T142" s="231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2" t="s">
        <v>148</v>
      </c>
      <c r="AT142" s="232" t="s">
        <v>143</v>
      </c>
      <c r="AU142" s="232" t="s">
        <v>21</v>
      </c>
      <c r="AY142" s="17" t="s">
        <v>141</v>
      </c>
      <c r="BE142" s="233">
        <f>IF(N142="základní",J142,0)</f>
        <v>0</v>
      </c>
      <c r="BF142" s="233">
        <f>IF(N142="snížená",J142,0)</f>
        <v>0</v>
      </c>
      <c r="BG142" s="233">
        <f>IF(N142="zákl. přenesená",J142,0)</f>
        <v>0</v>
      </c>
      <c r="BH142" s="233">
        <f>IF(N142="sníž. přenesená",J142,0)</f>
        <v>0</v>
      </c>
      <c r="BI142" s="233">
        <f>IF(N142="nulová",J142,0)</f>
        <v>0</v>
      </c>
      <c r="BJ142" s="17" t="s">
        <v>90</v>
      </c>
      <c r="BK142" s="233">
        <f>ROUND(I142*H142,2)</f>
        <v>0</v>
      </c>
      <c r="BL142" s="17" t="s">
        <v>148</v>
      </c>
      <c r="BM142" s="232" t="s">
        <v>284</v>
      </c>
    </row>
    <row r="143" spans="1:65" s="2" customFormat="1" ht="16.5" customHeight="1">
      <c r="A143" s="39"/>
      <c r="B143" s="40"/>
      <c r="C143" s="267" t="s">
        <v>196</v>
      </c>
      <c r="D143" s="267" t="s">
        <v>217</v>
      </c>
      <c r="E143" s="268" t="s">
        <v>285</v>
      </c>
      <c r="F143" s="269" t="s">
        <v>286</v>
      </c>
      <c r="G143" s="270" t="s">
        <v>264</v>
      </c>
      <c r="H143" s="271">
        <v>1</v>
      </c>
      <c r="I143" s="272"/>
      <c r="J143" s="273">
        <f>ROUND(I143*H143,2)</f>
        <v>0</v>
      </c>
      <c r="K143" s="269" t="s">
        <v>1</v>
      </c>
      <c r="L143" s="274"/>
      <c r="M143" s="275" t="s">
        <v>1</v>
      </c>
      <c r="N143" s="276" t="s">
        <v>47</v>
      </c>
      <c r="O143" s="92"/>
      <c r="P143" s="230">
        <f>O143*H143</f>
        <v>0</v>
      </c>
      <c r="Q143" s="230">
        <v>1.5</v>
      </c>
      <c r="R143" s="230">
        <f>Q143*H143</f>
        <v>1.5</v>
      </c>
      <c r="S143" s="230">
        <v>0</v>
      </c>
      <c r="T143" s="231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2" t="s">
        <v>187</v>
      </c>
      <c r="AT143" s="232" t="s">
        <v>217</v>
      </c>
      <c r="AU143" s="232" t="s">
        <v>21</v>
      </c>
      <c r="AY143" s="17" t="s">
        <v>141</v>
      </c>
      <c r="BE143" s="233">
        <f>IF(N143="základní",J143,0)</f>
        <v>0</v>
      </c>
      <c r="BF143" s="233">
        <f>IF(N143="snížená",J143,0)</f>
        <v>0</v>
      </c>
      <c r="BG143" s="233">
        <f>IF(N143="zákl. přenesená",J143,0)</f>
        <v>0</v>
      </c>
      <c r="BH143" s="233">
        <f>IF(N143="sníž. přenesená",J143,0)</f>
        <v>0</v>
      </c>
      <c r="BI143" s="233">
        <f>IF(N143="nulová",J143,0)</f>
        <v>0</v>
      </c>
      <c r="BJ143" s="17" t="s">
        <v>90</v>
      </c>
      <c r="BK143" s="233">
        <f>ROUND(I143*H143,2)</f>
        <v>0</v>
      </c>
      <c r="BL143" s="17" t="s">
        <v>148</v>
      </c>
      <c r="BM143" s="232" t="s">
        <v>287</v>
      </c>
    </row>
    <row r="144" spans="1:63" s="12" customFormat="1" ht="22.8" customHeight="1">
      <c r="A144" s="12"/>
      <c r="B144" s="205"/>
      <c r="C144" s="206"/>
      <c r="D144" s="207" t="s">
        <v>81</v>
      </c>
      <c r="E144" s="219" t="s">
        <v>237</v>
      </c>
      <c r="F144" s="219" t="s">
        <v>288</v>
      </c>
      <c r="G144" s="206"/>
      <c r="H144" s="206"/>
      <c r="I144" s="209"/>
      <c r="J144" s="220">
        <f>BK144</f>
        <v>0</v>
      </c>
      <c r="K144" s="206"/>
      <c r="L144" s="211"/>
      <c r="M144" s="212"/>
      <c r="N144" s="213"/>
      <c r="O144" s="213"/>
      <c r="P144" s="214">
        <f>P145</f>
        <v>0</v>
      </c>
      <c r="Q144" s="213"/>
      <c r="R144" s="214">
        <f>R145</f>
        <v>0</v>
      </c>
      <c r="S144" s="213"/>
      <c r="T144" s="215">
        <f>T145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16" t="s">
        <v>90</v>
      </c>
      <c r="AT144" s="217" t="s">
        <v>81</v>
      </c>
      <c r="AU144" s="217" t="s">
        <v>90</v>
      </c>
      <c r="AY144" s="216" t="s">
        <v>141</v>
      </c>
      <c r="BK144" s="218">
        <f>BK145</f>
        <v>0</v>
      </c>
    </row>
    <row r="145" spans="1:65" s="2" customFormat="1" ht="16.5" customHeight="1">
      <c r="A145" s="39"/>
      <c r="B145" s="40"/>
      <c r="C145" s="221" t="s">
        <v>201</v>
      </c>
      <c r="D145" s="221" t="s">
        <v>143</v>
      </c>
      <c r="E145" s="222" t="s">
        <v>289</v>
      </c>
      <c r="F145" s="223" t="s">
        <v>290</v>
      </c>
      <c r="G145" s="224" t="s">
        <v>160</v>
      </c>
      <c r="H145" s="225">
        <v>250.402</v>
      </c>
      <c r="I145" s="226"/>
      <c r="J145" s="227">
        <f>ROUND(I145*H145,2)</f>
        <v>0</v>
      </c>
      <c r="K145" s="223" t="s">
        <v>147</v>
      </c>
      <c r="L145" s="45"/>
      <c r="M145" s="228" t="s">
        <v>1</v>
      </c>
      <c r="N145" s="229" t="s">
        <v>47</v>
      </c>
      <c r="O145" s="92"/>
      <c r="P145" s="230">
        <f>O145*H145</f>
        <v>0</v>
      </c>
      <c r="Q145" s="230">
        <v>0</v>
      </c>
      <c r="R145" s="230">
        <f>Q145*H145</f>
        <v>0</v>
      </c>
      <c r="S145" s="230">
        <v>0</v>
      </c>
      <c r="T145" s="231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2" t="s">
        <v>148</v>
      </c>
      <c r="AT145" s="232" t="s">
        <v>143</v>
      </c>
      <c r="AU145" s="232" t="s">
        <v>21</v>
      </c>
      <c r="AY145" s="17" t="s">
        <v>141</v>
      </c>
      <c r="BE145" s="233">
        <f>IF(N145="základní",J145,0)</f>
        <v>0</v>
      </c>
      <c r="BF145" s="233">
        <f>IF(N145="snížená",J145,0)</f>
        <v>0</v>
      </c>
      <c r="BG145" s="233">
        <f>IF(N145="zákl. přenesená",J145,0)</f>
        <v>0</v>
      </c>
      <c r="BH145" s="233">
        <f>IF(N145="sníž. přenesená",J145,0)</f>
        <v>0</v>
      </c>
      <c r="BI145" s="233">
        <f>IF(N145="nulová",J145,0)</f>
        <v>0</v>
      </c>
      <c r="BJ145" s="17" t="s">
        <v>90</v>
      </c>
      <c r="BK145" s="233">
        <f>ROUND(I145*H145,2)</f>
        <v>0</v>
      </c>
      <c r="BL145" s="17" t="s">
        <v>148</v>
      </c>
      <c r="BM145" s="232" t="s">
        <v>291</v>
      </c>
    </row>
    <row r="146" spans="1:63" s="12" customFormat="1" ht="25.9" customHeight="1">
      <c r="A146" s="12"/>
      <c r="B146" s="205"/>
      <c r="C146" s="206"/>
      <c r="D146" s="207" t="s">
        <v>81</v>
      </c>
      <c r="E146" s="208" t="s">
        <v>292</v>
      </c>
      <c r="F146" s="208" t="s">
        <v>293</v>
      </c>
      <c r="G146" s="206"/>
      <c r="H146" s="206"/>
      <c r="I146" s="209"/>
      <c r="J146" s="210">
        <f>BK146</f>
        <v>0</v>
      </c>
      <c r="K146" s="206"/>
      <c r="L146" s="211"/>
      <c r="M146" s="212"/>
      <c r="N146" s="213"/>
      <c r="O146" s="213"/>
      <c r="P146" s="214">
        <f>P147</f>
        <v>0</v>
      </c>
      <c r="Q146" s="213"/>
      <c r="R146" s="214">
        <f>R147</f>
        <v>0.0352</v>
      </c>
      <c r="S146" s="213"/>
      <c r="T146" s="215">
        <f>T147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16" t="s">
        <v>21</v>
      </c>
      <c r="AT146" s="217" t="s">
        <v>81</v>
      </c>
      <c r="AU146" s="217" t="s">
        <v>82</v>
      </c>
      <c r="AY146" s="216" t="s">
        <v>141</v>
      </c>
      <c r="BK146" s="218">
        <f>BK147</f>
        <v>0</v>
      </c>
    </row>
    <row r="147" spans="1:63" s="12" customFormat="1" ht="22.8" customHeight="1">
      <c r="A147" s="12"/>
      <c r="B147" s="205"/>
      <c r="C147" s="206"/>
      <c r="D147" s="207" t="s">
        <v>81</v>
      </c>
      <c r="E147" s="219" t="s">
        <v>294</v>
      </c>
      <c r="F147" s="219" t="s">
        <v>295</v>
      </c>
      <c r="G147" s="206"/>
      <c r="H147" s="206"/>
      <c r="I147" s="209"/>
      <c r="J147" s="220">
        <f>BK147</f>
        <v>0</v>
      </c>
      <c r="K147" s="206"/>
      <c r="L147" s="211"/>
      <c r="M147" s="212"/>
      <c r="N147" s="213"/>
      <c r="O147" s="213"/>
      <c r="P147" s="214">
        <f>SUM(P148:P151)</f>
        <v>0</v>
      </c>
      <c r="Q147" s="213"/>
      <c r="R147" s="214">
        <f>SUM(R148:R151)</f>
        <v>0.0352</v>
      </c>
      <c r="S147" s="213"/>
      <c r="T147" s="215">
        <f>SUM(T148:T151)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16" t="s">
        <v>21</v>
      </c>
      <c r="AT147" s="217" t="s">
        <v>81</v>
      </c>
      <c r="AU147" s="217" t="s">
        <v>90</v>
      </c>
      <c r="AY147" s="216" t="s">
        <v>141</v>
      </c>
      <c r="BK147" s="218">
        <f>SUM(BK148:BK151)</f>
        <v>0</v>
      </c>
    </row>
    <row r="148" spans="1:65" s="2" customFormat="1" ht="16.5" customHeight="1">
      <c r="A148" s="39"/>
      <c r="B148" s="40"/>
      <c r="C148" s="221" t="s">
        <v>206</v>
      </c>
      <c r="D148" s="221" t="s">
        <v>143</v>
      </c>
      <c r="E148" s="222" t="s">
        <v>296</v>
      </c>
      <c r="F148" s="223" t="s">
        <v>297</v>
      </c>
      <c r="G148" s="224" t="s">
        <v>298</v>
      </c>
      <c r="H148" s="225">
        <v>44</v>
      </c>
      <c r="I148" s="226"/>
      <c r="J148" s="227">
        <f>ROUND(I148*H148,2)</f>
        <v>0</v>
      </c>
      <c r="K148" s="223" t="s">
        <v>1</v>
      </c>
      <c r="L148" s="45"/>
      <c r="M148" s="228" t="s">
        <v>1</v>
      </c>
      <c r="N148" s="229" t="s">
        <v>47</v>
      </c>
      <c r="O148" s="92"/>
      <c r="P148" s="230">
        <f>O148*H148</f>
        <v>0</v>
      </c>
      <c r="Q148" s="230">
        <v>0.0008</v>
      </c>
      <c r="R148" s="230">
        <f>Q148*H148</f>
        <v>0.0352</v>
      </c>
      <c r="S148" s="230">
        <v>0</v>
      </c>
      <c r="T148" s="231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2" t="s">
        <v>227</v>
      </c>
      <c r="AT148" s="232" t="s">
        <v>143</v>
      </c>
      <c r="AU148" s="232" t="s">
        <v>21</v>
      </c>
      <c r="AY148" s="17" t="s">
        <v>141</v>
      </c>
      <c r="BE148" s="233">
        <f>IF(N148="základní",J148,0)</f>
        <v>0</v>
      </c>
      <c r="BF148" s="233">
        <f>IF(N148="snížená",J148,0)</f>
        <v>0</v>
      </c>
      <c r="BG148" s="233">
        <f>IF(N148="zákl. přenesená",J148,0)</f>
        <v>0</v>
      </c>
      <c r="BH148" s="233">
        <f>IF(N148="sníž. přenesená",J148,0)</f>
        <v>0</v>
      </c>
      <c r="BI148" s="233">
        <f>IF(N148="nulová",J148,0)</f>
        <v>0</v>
      </c>
      <c r="BJ148" s="17" t="s">
        <v>90</v>
      </c>
      <c r="BK148" s="233">
        <f>ROUND(I148*H148,2)</f>
        <v>0</v>
      </c>
      <c r="BL148" s="17" t="s">
        <v>227</v>
      </c>
      <c r="BM148" s="232" t="s">
        <v>299</v>
      </c>
    </row>
    <row r="149" spans="1:51" s="14" customFormat="1" ht="12">
      <c r="A149" s="14"/>
      <c r="B149" s="245"/>
      <c r="C149" s="246"/>
      <c r="D149" s="236" t="s">
        <v>150</v>
      </c>
      <c r="E149" s="247" t="s">
        <v>1</v>
      </c>
      <c r="F149" s="248" t="s">
        <v>300</v>
      </c>
      <c r="G149" s="246"/>
      <c r="H149" s="249">
        <v>44</v>
      </c>
      <c r="I149" s="250"/>
      <c r="J149" s="246"/>
      <c r="K149" s="246"/>
      <c r="L149" s="251"/>
      <c r="M149" s="252"/>
      <c r="N149" s="253"/>
      <c r="O149" s="253"/>
      <c r="P149" s="253"/>
      <c r="Q149" s="253"/>
      <c r="R149" s="253"/>
      <c r="S149" s="253"/>
      <c r="T149" s="25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5" t="s">
        <v>150</v>
      </c>
      <c r="AU149" s="255" t="s">
        <v>21</v>
      </c>
      <c r="AV149" s="14" t="s">
        <v>21</v>
      </c>
      <c r="AW149" s="14" t="s">
        <v>38</v>
      </c>
      <c r="AX149" s="14" t="s">
        <v>82</v>
      </c>
      <c r="AY149" s="255" t="s">
        <v>141</v>
      </c>
    </row>
    <row r="150" spans="1:51" s="15" customFormat="1" ht="12">
      <c r="A150" s="15"/>
      <c r="B150" s="256"/>
      <c r="C150" s="257"/>
      <c r="D150" s="236" t="s">
        <v>150</v>
      </c>
      <c r="E150" s="258" t="s">
        <v>1</v>
      </c>
      <c r="F150" s="259" t="s">
        <v>153</v>
      </c>
      <c r="G150" s="257"/>
      <c r="H150" s="260">
        <v>44</v>
      </c>
      <c r="I150" s="261"/>
      <c r="J150" s="257"/>
      <c r="K150" s="257"/>
      <c r="L150" s="262"/>
      <c r="M150" s="263"/>
      <c r="N150" s="264"/>
      <c r="O150" s="264"/>
      <c r="P150" s="264"/>
      <c r="Q150" s="264"/>
      <c r="R150" s="264"/>
      <c r="S150" s="264"/>
      <c r="T150" s="26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66" t="s">
        <v>150</v>
      </c>
      <c r="AU150" s="266" t="s">
        <v>21</v>
      </c>
      <c r="AV150" s="15" t="s">
        <v>148</v>
      </c>
      <c r="AW150" s="15" t="s">
        <v>38</v>
      </c>
      <c r="AX150" s="15" t="s">
        <v>90</v>
      </c>
      <c r="AY150" s="266" t="s">
        <v>141</v>
      </c>
    </row>
    <row r="151" spans="1:65" s="2" customFormat="1" ht="16.5" customHeight="1">
      <c r="A151" s="39"/>
      <c r="B151" s="40"/>
      <c r="C151" s="221" t="s">
        <v>211</v>
      </c>
      <c r="D151" s="221" t="s">
        <v>143</v>
      </c>
      <c r="E151" s="222" t="s">
        <v>301</v>
      </c>
      <c r="F151" s="223" t="s">
        <v>302</v>
      </c>
      <c r="G151" s="224" t="s">
        <v>160</v>
      </c>
      <c r="H151" s="225">
        <v>0.035</v>
      </c>
      <c r="I151" s="226"/>
      <c r="J151" s="227">
        <f>ROUND(I151*H151,2)</f>
        <v>0</v>
      </c>
      <c r="K151" s="223" t="s">
        <v>147</v>
      </c>
      <c r="L151" s="45"/>
      <c r="M151" s="281" t="s">
        <v>1</v>
      </c>
      <c r="N151" s="282" t="s">
        <v>47</v>
      </c>
      <c r="O151" s="283"/>
      <c r="P151" s="284">
        <f>O151*H151</f>
        <v>0</v>
      </c>
      <c r="Q151" s="284">
        <v>0</v>
      </c>
      <c r="R151" s="284">
        <f>Q151*H151</f>
        <v>0</v>
      </c>
      <c r="S151" s="284">
        <v>0</v>
      </c>
      <c r="T151" s="285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2" t="s">
        <v>227</v>
      </c>
      <c r="AT151" s="232" t="s">
        <v>143</v>
      </c>
      <c r="AU151" s="232" t="s">
        <v>21</v>
      </c>
      <c r="AY151" s="17" t="s">
        <v>141</v>
      </c>
      <c r="BE151" s="233">
        <f>IF(N151="základní",J151,0)</f>
        <v>0</v>
      </c>
      <c r="BF151" s="233">
        <f>IF(N151="snížená",J151,0)</f>
        <v>0</v>
      </c>
      <c r="BG151" s="233">
        <f>IF(N151="zákl. přenesená",J151,0)</f>
        <v>0</v>
      </c>
      <c r="BH151" s="233">
        <f>IF(N151="sníž. přenesená",J151,0)</f>
        <v>0</v>
      </c>
      <c r="BI151" s="233">
        <f>IF(N151="nulová",J151,0)</f>
        <v>0</v>
      </c>
      <c r="BJ151" s="17" t="s">
        <v>90</v>
      </c>
      <c r="BK151" s="233">
        <f>ROUND(I151*H151,2)</f>
        <v>0</v>
      </c>
      <c r="BL151" s="17" t="s">
        <v>227</v>
      </c>
      <c r="BM151" s="232" t="s">
        <v>303</v>
      </c>
    </row>
    <row r="152" spans="1:31" s="2" customFormat="1" ht="6.95" customHeight="1">
      <c r="A152" s="39"/>
      <c r="B152" s="67"/>
      <c r="C152" s="68"/>
      <c r="D152" s="68"/>
      <c r="E152" s="68"/>
      <c r="F152" s="68"/>
      <c r="G152" s="68"/>
      <c r="H152" s="68"/>
      <c r="I152" s="68"/>
      <c r="J152" s="68"/>
      <c r="K152" s="68"/>
      <c r="L152" s="45"/>
      <c r="M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</row>
  </sheetData>
  <sheetProtection password="CC35" sheet="1" objects="1" scenarios="1" formatColumns="0" formatRows="0" autoFilter="0"/>
  <autoFilter ref="C120:K151"/>
  <mergeCells count="9">
    <mergeCell ref="E7:H7"/>
    <mergeCell ref="E9:H9"/>
    <mergeCell ref="E18:H18"/>
    <mergeCell ref="E27:H27"/>
    <mergeCell ref="E84:H84"/>
    <mergeCell ref="E86:H86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98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0"/>
      <c r="AT3" s="17" t="s">
        <v>21</v>
      </c>
    </row>
    <row r="4" spans="2:46" s="1" customFormat="1" ht="24.95" customHeight="1">
      <c r="B4" s="20"/>
      <c r="D4" s="139" t="s">
        <v>111</v>
      </c>
      <c r="L4" s="20"/>
      <c r="M4" s="140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1" t="s">
        <v>16</v>
      </c>
      <c r="L6" s="20"/>
    </row>
    <row r="7" spans="2:12" s="1" customFormat="1" ht="16.5" customHeight="1">
      <c r="B7" s="20"/>
      <c r="E7" s="142" t="str">
        <f>'Rekapitulace stavby'!K6</f>
        <v>Sportovní areál Křimice etapa 4</v>
      </c>
      <c r="F7" s="141"/>
      <c r="G7" s="141"/>
      <c r="H7" s="141"/>
      <c r="L7" s="20"/>
    </row>
    <row r="8" spans="1:31" s="2" customFormat="1" ht="12" customHeight="1">
      <c r="A8" s="39"/>
      <c r="B8" s="45"/>
      <c r="C8" s="39"/>
      <c r="D8" s="141" t="s">
        <v>112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304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19</v>
      </c>
      <c r="G11" s="39"/>
      <c r="H11" s="39"/>
      <c r="I11" s="141" t="s">
        <v>20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22</v>
      </c>
      <c r="E12" s="39"/>
      <c r="F12" s="144" t="s">
        <v>23</v>
      </c>
      <c r="G12" s="39"/>
      <c r="H12" s="39"/>
      <c r="I12" s="141" t="s">
        <v>24</v>
      </c>
      <c r="J12" s="145" t="str">
        <f>'Rekapitulace stavby'!AN8</f>
        <v>2. 8. 2023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30</v>
      </c>
      <c r="E14" s="39"/>
      <c r="F14" s="39"/>
      <c r="G14" s="39"/>
      <c r="H14" s="39"/>
      <c r="I14" s="141" t="s">
        <v>31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32</v>
      </c>
      <c r="F15" s="39"/>
      <c r="G15" s="39"/>
      <c r="H15" s="39"/>
      <c r="I15" s="141" t="s">
        <v>33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34</v>
      </c>
      <c r="E17" s="39"/>
      <c r="F17" s="39"/>
      <c r="G17" s="39"/>
      <c r="H17" s="39"/>
      <c r="I17" s="141" t="s">
        <v>31</v>
      </c>
      <c r="J17" s="33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3" t="str">
        <f>'Rekapitulace stavby'!E14</f>
        <v>Vyplň údaj</v>
      </c>
      <c r="F18" s="144"/>
      <c r="G18" s="144"/>
      <c r="H18" s="144"/>
      <c r="I18" s="141" t="s">
        <v>33</v>
      </c>
      <c r="J18" s="33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36</v>
      </c>
      <c r="E20" s="39"/>
      <c r="F20" s="39"/>
      <c r="G20" s="39"/>
      <c r="H20" s="39"/>
      <c r="I20" s="141" t="s">
        <v>31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37</v>
      </c>
      <c r="F21" s="39"/>
      <c r="G21" s="39"/>
      <c r="H21" s="39"/>
      <c r="I21" s="141" t="s">
        <v>33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39</v>
      </c>
      <c r="E23" s="39"/>
      <c r="F23" s="39"/>
      <c r="G23" s="39"/>
      <c r="H23" s="39"/>
      <c r="I23" s="141" t="s">
        <v>31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37</v>
      </c>
      <c r="F24" s="39"/>
      <c r="G24" s="39"/>
      <c r="H24" s="39"/>
      <c r="I24" s="141" t="s">
        <v>33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40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71.25" customHeight="1">
      <c r="A27" s="148"/>
      <c r="B27" s="149"/>
      <c r="C27" s="148"/>
      <c r="D27" s="148"/>
      <c r="E27" s="150" t="s">
        <v>115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2"/>
      <c r="E29" s="152"/>
      <c r="F29" s="152"/>
      <c r="G29" s="152"/>
      <c r="H29" s="152"/>
      <c r="I29" s="152"/>
      <c r="J29" s="152"/>
      <c r="K29" s="152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3" t="s">
        <v>42</v>
      </c>
      <c r="E30" s="39"/>
      <c r="F30" s="39"/>
      <c r="G30" s="39"/>
      <c r="H30" s="39"/>
      <c r="I30" s="39"/>
      <c r="J30" s="154">
        <f>ROUND(J118,2)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5" t="s">
        <v>44</v>
      </c>
      <c r="G32" s="39"/>
      <c r="H32" s="39"/>
      <c r="I32" s="155" t="s">
        <v>43</v>
      </c>
      <c r="J32" s="155" t="s">
        <v>45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6" t="s">
        <v>46</v>
      </c>
      <c r="E33" s="141" t="s">
        <v>47</v>
      </c>
      <c r="F33" s="157">
        <f>ROUND((SUM(BE118:BE127)),2)</f>
        <v>0</v>
      </c>
      <c r="G33" s="39"/>
      <c r="H33" s="39"/>
      <c r="I33" s="158">
        <v>0.21</v>
      </c>
      <c r="J33" s="157">
        <f>ROUND(((SUM(BE118:BE127))*I33),2)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48</v>
      </c>
      <c r="F34" s="157">
        <f>ROUND((SUM(BF118:BF127)),2)</f>
        <v>0</v>
      </c>
      <c r="G34" s="39"/>
      <c r="H34" s="39"/>
      <c r="I34" s="158">
        <v>0.15</v>
      </c>
      <c r="J34" s="157">
        <f>ROUND(((SUM(BF118:BF127))*I34),2)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49</v>
      </c>
      <c r="F35" s="157">
        <f>ROUND((SUM(BG118:BG127)),2)</f>
        <v>0</v>
      </c>
      <c r="G35" s="39"/>
      <c r="H35" s="39"/>
      <c r="I35" s="158">
        <v>0.21</v>
      </c>
      <c r="J35" s="157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50</v>
      </c>
      <c r="F36" s="157">
        <f>ROUND((SUM(BH118:BH127)),2)</f>
        <v>0</v>
      </c>
      <c r="G36" s="39"/>
      <c r="H36" s="39"/>
      <c r="I36" s="158">
        <v>0.15</v>
      </c>
      <c r="J36" s="157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51</v>
      </c>
      <c r="F37" s="157">
        <f>ROUND((SUM(BI118:BI127)),2)</f>
        <v>0</v>
      </c>
      <c r="G37" s="39"/>
      <c r="H37" s="39"/>
      <c r="I37" s="158">
        <v>0</v>
      </c>
      <c r="J37" s="157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9"/>
      <c r="D39" s="160" t="s">
        <v>52</v>
      </c>
      <c r="E39" s="161"/>
      <c r="F39" s="161"/>
      <c r="G39" s="162" t="s">
        <v>53</v>
      </c>
      <c r="H39" s="163" t="s">
        <v>54</v>
      </c>
      <c r="I39" s="161"/>
      <c r="J39" s="164">
        <f>SUM(J30:J37)</f>
        <v>0</v>
      </c>
      <c r="K39" s="165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4"/>
      <c r="D50" s="166" t="s">
        <v>55</v>
      </c>
      <c r="E50" s="167"/>
      <c r="F50" s="167"/>
      <c r="G50" s="166" t="s">
        <v>56</v>
      </c>
      <c r="H50" s="167"/>
      <c r="I50" s="167"/>
      <c r="J50" s="167"/>
      <c r="K50" s="167"/>
      <c r="L50" s="64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9"/>
      <c r="B61" s="45"/>
      <c r="C61" s="39"/>
      <c r="D61" s="168" t="s">
        <v>57</v>
      </c>
      <c r="E61" s="169"/>
      <c r="F61" s="170" t="s">
        <v>58</v>
      </c>
      <c r="G61" s="168" t="s">
        <v>57</v>
      </c>
      <c r="H61" s="169"/>
      <c r="I61" s="169"/>
      <c r="J61" s="171" t="s">
        <v>58</v>
      </c>
      <c r="K61" s="169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9"/>
      <c r="B65" s="45"/>
      <c r="C65" s="39"/>
      <c r="D65" s="166" t="s">
        <v>59</v>
      </c>
      <c r="E65" s="172"/>
      <c r="F65" s="172"/>
      <c r="G65" s="166" t="s">
        <v>60</v>
      </c>
      <c r="H65" s="172"/>
      <c r="I65" s="172"/>
      <c r="J65" s="172"/>
      <c r="K65" s="172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9"/>
      <c r="B76" s="45"/>
      <c r="C76" s="39"/>
      <c r="D76" s="168" t="s">
        <v>57</v>
      </c>
      <c r="E76" s="169"/>
      <c r="F76" s="170" t="s">
        <v>58</v>
      </c>
      <c r="G76" s="168" t="s">
        <v>57</v>
      </c>
      <c r="H76" s="169"/>
      <c r="I76" s="169"/>
      <c r="J76" s="171" t="s">
        <v>58</v>
      </c>
      <c r="K76" s="169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3"/>
      <c r="C77" s="174"/>
      <c r="D77" s="174"/>
      <c r="E77" s="174"/>
      <c r="F77" s="174"/>
      <c r="G77" s="174"/>
      <c r="H77" s="174"/>
      <c r="I77" s="174"/>
      <c r="J77" s="174"/>
      <c r="K77" s="174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5"/>
      <c r="C81" s="176"/>
      <c r="D81" s="176"/>
      <c r="E81" s="176"/>
      <c r="F81" s="176"/>
      <c r="G81" s="176"/>
      <c r="H81" s="176"/>
      <c r="I81" s="176"/>
      <c r="J81" s="176"/>
      <c r="K81" s="176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3" t="s">
        <v>116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2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7" t="str">
        <f>E7</f>
        <v>Sportovní areál Křimice etapa 4</v>
      </c>
      <c r="F85" s="32"/>
      <c r="G85" s="32"/>
      <c r="H85" s="32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2" t="s">
        <v>112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SO 05 - Sportovní areál Křimice SO 05 - Workoutové hřiště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2" t="s">
        <v>22</v>
      </c>
      <c r="D89" s="41"/>
      <c r="E89" s="41"/>
      <c r="F89" s="27" t="str">
        <f>F12</f>
        <v xml:space="preserve">Křimice </v>
      </c>
      <c r="G89" s="41"/>
      <c r="H89" s="41"/>
      <c r="I89" s="32" t="s">
        <v>24</v>
      </c>
      <c r="J89" s="80" t="str">
        <f>IF(J12="","",J12)</f>
        <v>2. 8. 2023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2" t="s">
        <v>30</v>
      </c>
      <c r="D91" s="41"/>
      <c r="E91" s="41"/>
      <c r="F91" s="27" t="str">
        <f>E15</f>
        <v>Střední průmyslová škola dopravní Plzeň</v>
      </c>
      <c r="G91" s="41"/>
      <c r="H91" s="41"/>
      <c r="I91" s="32" t="s">
        <v>36</v>
      </c>
      <c r="J91" s="37" t="str">
        <f>E21</f>
        <v>Labron,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2" t="s">
        <v>34</v>
      </c>
      <c r="D92" s="41"/>
      <c r="E92" s="41"/>
      <c r="F92" s="27" t="str">
        <f>IF(E18="","",E18)</f>
        <v>Vyplň údaj</v>
      </c>
      <c r="G92" s="41"/>
      <c r="H92" s="41"/>
      <c r="I92" s="32" t="s">
        <v>39</v>
      </c>
      <c r="J92" s="37" t="str">
        <f>E24</f>
        <v>Labron, s.r.o.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8" t="s">
        <v>117</v>
      </c>
      <c r="D94" s="179"/>
      <c r="E94" s="179"/>
      <c r="F94" s="179"/>
      <c r="G94" s="179"/>
      <c r="H94" s="179"/>
      <c r="I94" s="179"/>
      <c r="J94" s="180" t="s">
        <v>118</v>
      </c>
      <c r="K94" s="179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1" t="s">
        <v>119</v>
      </c>
      <c r="D96" s="41"/>
      <c r="E96" s="41"/>
      <c r="F96" s="41"/>
      <c r="G96" s="41"/>
      <c r="H96" s="41"/>
      <c r="I96" s="41"/>
      <c r="J96" s="111">
        <f>J118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7" t="s">
        <v>120</v>
      </c>
    </row>
    <row r="97" spans="1:31" s="9" customFormat="1" ht="24.95" customHeight="1">
      <c r="A97" s="9"/>
      <c r="B97" s="182"/>
      <c r="C97" s="183"/>
      <c r="D97" s="184" t="s">
        <v>244</v>
      </c>
      <c r="E97" s="185"/>
      <c r="F97" s="185"/>
      <c r="G97" s="185"/>
      <c r="H97" s="185"/>
      <c r="I97" s="185"/>
      <c r="J97" s="186">
        <f>J119</f>
        <v>0</v>
      </c>
      <c r="K97" s="183"/>
      <c r="L97" s="18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8"/>
      <c r="C98" s="189"/>
      <c r="D98" s="190" t="s">
        <v>246</v>
      </c>
      <c r="E98" s="191"/>
      <c r="F98" s="191"/>
      <c r="G98" s="191"/>
      <c r="H98" s="191"/>
      <c r="I98" s="191"/>
      <c r="J98" s="192">
        <f>J120</f>
        <v>0</v>
      </c>
      <c r="K98" s="189"/>
      <c r="L98" s="19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64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31" s="2" customFormat="1" ht="6.95" customHeight="1">
      <c r="A100" s="39"/>
      <c r="B100" s="67"/>
      <c r="C100" s="68"/>
      <c r="D100" s="68"/>
      <c r="E100" s="68"/>
      <c r="F100" s="68"/>
      <c r="G100" s="68"/>
      <c r="H100" s="68"/>
      <c r="I100" s="68"/>
      <c r="J100" s="68"/>
      <c r="K100" s="68"/>
      <c r="L100" s="6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4" spans="1:31" s="2" customFormat="1" ht="6.95" customHeight="1">
      <c r="A104" s="39"/>
      <c r="B104" s="69"/>
      <c r="C104" s="70"/>
      <c r="D104" s="70"/>
      <c r="E104" s="70"/>
      <c r="F104" s="70"/>
      <c r="G104" s="70"/>
      <c r="H104" s="70"/>
      <c r="I104" s="70"/>
      <c r="J104" s="70"/>
      <c r="K104" s="70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24.95" customHeight="1">
      <c r="A105" s="39"/>
      <c r="B105" s="40"/>
      <c r="C105" s="23" t="s">
        <v>126</v>
      </c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6.95" customHeight="1">
      <c r="A106" s="39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12" customHeight="1">
      <c r="A107" s="39"/>
      <c r="B107" s="40"/>
      <c r="C107" s="32" t="s">
        <v>16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16.5" customHeight="1">
      <c r="A108" s="39"/>
      <c r="B108" s="40"/>
      <c r="C108" s="41"/>
      <c r="D108" s="41"/>
      <c r="E108" s="177" t="str">
        <f>E7</f>
        <v>Sportovní areál Křimice etapa 4</v>
      </c>
      <c r="F108" s="32"/>
      <c r="G108" s="32"/>
      <c r="H108" s="32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2" t="s">
        <v>112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6.5" customHeight="1">
      <c r="A110" s="39"/>
      <c r="B110" s="40"/>
      <c r="C110" s="41"/>
      <c r="D110" s="41"/>
      <c r="E110" s="77" t="str">
        <f>E9</f>
        <v>SO 05 - Sportovní areál Křimice SO 05 - Workoutové hřiště</v>
      </c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2" t="s">
        <v>22</v>
      </c>
      <c r="D112" s="41"/>
      <c r="E112" s="41"/>
      <c r="F112" s="27" t="str">
        <f>F12</f>
        <v xml:space="preserve">Křimice </v>
      </c>
      <c r="G112" s="41"/>
      <c r="H112" s="41"/>
      <c r="I112" s="32" t="s">
        <v>24</v>
      </c>
      <c r="J112" s="80" t="str">
        <f>IF(J12="","",J12)</f>
        <v>2. 8. 2023</v>
      </c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5.15" customHeight="1">
      <c r="A114" s="39"/>
      <c r="B114" s="40"/>
      <c r="C114" s="32" t="s">
        <v>30</v>
      </c>
      <c r="D114" s="41"/>
      <c r="E114" s="41"/>
      <c r="F114" s="27" t="str">
        <f>E15</f>
        <v>Střední průmyslová škola dopravní Plzeň</v>
      </c>
      <c r="G114" s="41"/>
      <c r="H114" s="41"/>
      <c r="I114" s="32" t="s">
        <v>36</v>
      </c>
      <c r="J114" s="37" t="str">
        <f>E21</f>
        <v>Labron, s.r.o.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5.15" customHeight="1">
      <c r="A115" s="39"/>
      <c r="B115" s="40"/>
      <c r="C115" s="32" t="s">
        <v>34</v>
      </c>
      <c r="D115" s="41"/>
      <c r="E115" s="41"/>
      <c r="F115" s="27" t="str">
        <f>IF(E18="","",E18)</f>
        <v>Vyplň údaj</v>
      </c>
      <c r="G115" s="41"/>
      <c r="H115" s="41"/>
      <c r="I115" s="32" t="s">
        <v>39</v>
      </c>
      <c r="J115" s="37" t="str">
        <f>E24</f>
        <v>Labron, s.r.o.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0.3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11" customFormat="1" ht="29.25" customHeight="1">
      <c r="A117" s="194"/>
      <c r="B117" s="195"/>
      <c r="C117" s="196" t="s">
        <v>127</v>
      </c>
      <c r="D117" s="197" t="s">
        <v>67</v>
      </c>
      <c r="E117" s="197" t="s">
        <v>63</v>
      </c>
      <c r="F117" s="197" t="s">
        <v>64</v>
      </c>
      <c r="G117" s="197" t="s">
        <v>128</v>
      </c>
      <c r="H117" s="197" t="s">
        <v>129</v>
      </c>
      <c r="I117" s="197" t="s">
        <v>130</v>
      </c>
      <c r="J117" s="197" t="s">
        <v>118</v>
      </c>
      <c r="K117" s="198" t="s">
        <v>131</v>
      </c>
      <c r="L117" s="199"/>
      <c r="M117" s="101" t="s">
        <v>1</v>
      </c>
      <c r="N117" s="102" t="s">
        <v>46</v>
      </c>
      <c r="O117" s="102" t="s">
        <v>132</v>
      </c>
      <c r="P117" s="102" t="s">
        <v>133</v>
      </c>
      <c r="Q117" s="102" t="s">
        <v>134</v>
      </c>
      <c r="R117" s="102" t="s">
        <v>135</v>
      </c>
      <c r="S117" s="102" t="s">
        <v>136</v>
      </c>
      <c r="T117" s="103" t="s">
        <v>137</v>
      </c>
      <c r="U117" s="194"/>
      <c r="V117" s="194"/>
      <c r="W117" s="194"/>
      <c r="X117" s="194"/>
      <c r="Y117" s="194"/>
      <c r="Z117" s="194"/>
      <c r="AA117" s="194"/>
      <c r="AB117" s="194"/>
      <c r="AC117" s="194"/>
      <c r="AD117" s="194"/>
      <c r="AE117" s="194"/>
    </row>
    <row r="118" spans="1:63" s="2" customFormat="1" ht="22.8" customHeight="1">
      <c r="A118" s="39"/>
      <c r="B118" s="40"/>
      <c r="C118" s="108" t="s">
        <v>138</v>
      </c>
      <c r="D118" s="41"/>
      <c r="E118" s="41"/>
      <c r="F118" s="41"/>
      <c r="G118" s="41"/>
      <c r="H118" s="41"/>
      <c r="I118" s="41"/>
      <c r="J118" s="200">
        <f>BK118</f>
        <v>0</v>
      </c>
      <c r="K118" s="41"/>
      <c r="L118" s="45"/>
      <c r="M118" s="104"/>
      <c r="N118" s="201"/>
      <c r="O118" s="105"/>
      <c r="P118" s="202">
        <f>P119</f>
        <v>0</v>
      </c>
      <c r="Q118" s="105"/>
      <c r="R118" s="202">
        <f>R119</f>
        <v>8</v>
      </c>
      <c r="S118" s="105"/>
      <c r="T118" s="203">
        <f>T119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7" t="s">
        <v>81</v>
      </c>
      <c r="AU118" s="17" t="s">
        <v>120</v>
      </c>
      <c r="BK118" s="204">
        <f>BK119</f>
        <v>0</v>
      </c>
    </row>
    <row r="119" spans="1:63" s="12" customFormat="1" ht="25.9" customHeight="1">
      <c r="A119" s="12"/>
      <c r="B119" s="205"/>
      <c r="C119" s="206"/>
      <c r="D119" s="207" t="s">
        <v>81</v>
      </c>
      <c r="E119" s="208" t="s">
        <v>139</v>
      </c>
      <c r="F119" s="208" t="s">
        <v>250</v>
      </c>
      <c r="G119" s="206"/>
      <c r="H119" s="206"/>
      <c r="I119" s="209"/>
      <c r="J119" s="210">
        <f>BK119</f>
        <v>0</v>
      </c>
      <c r="K119" s="206"/>
      <c r="L119" s="211"/>
      <c r="M119" s="212"/>
      <c r="N119" s="213"/>
      <c r="O119" s="213"/>
      <c r="P119" s="214">
        <f>P120</f>
        <v>0</v>
      </c>
      <c r="Q119" s="213"/>
      <c r="R119" s="214">
        <f>R120</f>
        <v>8</v>
      </c>
      <c r="S119" s="213"/>
      <c r="T119" s="215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6" t="s">
        <v>90</v>
      </c>
      <c r="AT119" s="217" t="s">
        <v>81</v>
      </c>
      <c r="AU119" s="217" t="s">
        <v>82</v>
      </c>
      <c r="AY119" s="216" t="s">
        <v>141</v>
      </c>
      <c r="BK119" s="218">
        <f>BK120</f>
        <v>0</v>
      </c>
    </row>
    <row r="120" spans="1:63" s="12" customFormat="1" ht="22.8" customHeight="1">
      <c r="A120" s="12"/>
      <c r="B120" s="205"/>
      <c r="C120" s="206"/>
      <c r="D120" s="207" t="s">
        <v>81</v>
      </c>
      <c r="E120" s="219" t="s">
        <v>191</v>
      </c>
      <c r="F120" s="219" t="s">
        <v>257</v>
      </c>
      <c r="G120" s="206"/>
      <c r="H120" s="206"/>
      <c r="I120" s="209"/>
      <c r="J120" s="220">
        <f>BK120</f>
        <v>0</v>
      </c>
      <c r="K120" s="206"/>
      <c r="L120" s="211"/>
      <c r="M120" s="212"/>
      <c r="N120" s="213"/>
      <c r="O120" s="213"/>
      <c r="P120" s="214">
        <f>SUM(P121:P127)</f>
        <v>0</v>
      </c>
      <c r="Q120" s="213"/>
      <c r="R120" s="214">
        <f>SUM(R121:R127)</f>
        <v>8</v>
      </c>
      <c r="S120" s="213"/>
      <c r="T120" s="215">
        <f>SUM(T121:T127)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6" t="s">
        <v>90</v>
      </c>
      <c r="AT120" s="217" t="s">
        <v>81</v>
      </c>
      <c r="AU120" s="217" t="s">
        <v>90</v>
      </c>
      <c r="AY120" s="216" t="s">
        <v>141</v>
      </c>
      <c r="BK120" s="218">
        <f>SUM(BK121:BK127)</f>
        <v>0</v>
      </c>
    </row>
    <row r="121" spans="1:65" s="2" customFormat="1" ht="16.5" customHeight="1">
      <c r="A121" s="39"/>
      <c r="B121" s="40"/>
      <c r="C121" s="221" t="s">
        <v>90</v>
      </c>
      <c r="D121" s="221" t="s">
        <v>143</v>
      </c>
      <c r="E121" s="222" t="s">
        <v>305</v>
      </c>
      <c r="F121" s="223" t="s">
        <v>306</v>
      </c>
      <c r="G121" s="224" t="s">
        <v>307</v>
      </c>
      <c r="H121" s="225">
        <v>1</v>
      </c>
      <c r="I121" s="226"/>
      <c r="J121" s="227">
        <f>ROUND(I121*H121,2)</f>
        <v>0</v>
      </c>
      <c r="K121" s="223" t="s">
        <v>1</v>
      </c>
      <c r="L121" s="45"/>
      <c r="M121" s="228" t="s">
        <v>1</v>
      </c>
      <c r="N121" s="229" t="s">
        <v>47</v>
      </c>
      <c r="O121" s="92"/>
      <c r="P121" s="230">
        <f>O121*H121</f>
        <v>0</v>
      </c>
      <c r="Q121" s="230">
        <v>2</v>
      </c>
      <c r="R121" s="230">
        <f>Q121*H121</f>
        <v>2</v>
      </c>
      <c r="S121" s="230">
        <v>0</v>
      </c>
      <c r="T121" s="231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32" t="s">
        <v>148</v>
      </c>
      <c r="AT121" s="232" t="s">
        <v>143</v>
      </c>
      <c r="AU121" s="232" t="s">
        <v>21</v>
      </c>
      <c r="AY121" s="17" t="s">
        <v>141</v>
      </c>
      <c r="BE121" s="233">
        <f>IF(N121="základní",J121,0)</f>
        <v>0</v>
      </c>
      <c r="BF121" s="233">
        <f>IF(N121="snížená",J121,0)</f>
        <v>0</v>
      </c>
      <c r="BG121" s="233">
        <f>IF(N121="zákl. přenesená",J121,0)</f>
        <v>0</v>
      </c>
      <c r="BH121" s="233">
        <f>IF(N121="sníž. přenesená",J121,0)</f>
        <v>0</v>
      </c>
      <c r="BI121" s="233">
        <f>IF(N121="nulová",J121,0)</f>
        <v>0</v>
      </c>
      <c r="BJ121" s="17" t="s">
        <v>90</v>
      </c>
      <c r="BK121" s="233">
        <f>ROUND(I121*H121,2)</f>
        <v>0</v>
      </c>
      <c r="BL121" s="17" t="s">
        <v>148</v>
      </c>
      <c r="BM121" s="232" t="s">
        <v>308</v>
      </c>
    </row>
    <row r="122" spans="1:47" s="2" customFormat="1" ht="12">
      <c r="A122" s="39"/>
      <c r="B122" s="40"/>
      <c r="C122" s="41"/>
      <c r="D122" s="236" t="s">
        <v>221</v>
      </c>
      <c r="E122" s="41"/>
      <c r="F122" s="277" t="s">
        <v>309</v>
      </c>
      <c r="G122" s="41"/>
      <c r="H122" s="41"/>
      <c r="I122" s="278"/>
      <c r="J122" s="41"/>
      <c r="K122" s="41"/>
      <c r="L122" s="45"/>
      <c r="M122" s="279"/>
      <c r="N122" s="280"/>
      <c r="O122" s="92"/>
      <c r="P122" s="92"/>
      <c r="Q122" s="92"/>
      <c r="R122" s="92"/>
      <c r="S122" s="92"/>
      <c r="T122" s="93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7" t="s">
        <v>221</v>
      </c>
      <c r="AU122" s="17" t="s">
        <v>21</v>
      </c>
    </row>
    <row r="123" spans="1:65" s="2" customFormat="1" ht="16.5" customHeight="1">
      <c r="A123" s="39"/>
      <c r="B123" s="40"/>
      <c r="C123" s="221" t="s">
        <v>21</v>
      </c>
      <c r="D123" s="221" t="s">
        <v>143</v>
      </c>
      <c r="E123" s="222" t="s">
        <v>310</v>
      </c>
      <c r="F123" s="223" t="s">
        <v>311</v>
      </c>
      <c r="G123" s="224" t="s">
        <v>307</v>
      </c>
      <c r="H123" s="225">
        <v>1</v>
      </c>
      <c r="I123" s="226"/>
      <c r="J123" s="227">
        <f>ROUND(I123*H123,2)</f>
        <v>0</v>
      </c>
      <c r="K123" s="223" t="s">
        <v>1</v>
      </c>
      <c r="L123" s="45"/>
      <c r="M123" s="228" t="s">
        <v>1</v>
      </c>
      <c r="N123" s="229" t="s">
        <v>47</v>
      </c>
      <c r="O123" s="92"/>
      <c r="P123" s="230">
        <f>O123*H123</f>
        <v>0</v>
      </c>
      <c r="Q123" s="230">
        <v>2</v>
      </c>
      <c r="R123" s="230">
        <f>Q123*H123</f>
        <v>2</v>
      </c>
      <c r="S123" s="230">
        <v>0</v>
      </c>
      <c r="T123" s="231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32" t="s">
        <v>148</v>
      </c>
      <c r="AT123" s="232" t="s">
        <v>143</v>
      </c>
      <c r="AU123" s="232" t="s">
        <v>21</v>
      </c>
      <c r="AY123" s="17" t="s">
        <v>141</v>
      </c>
      <c r="BE123" s="233">
        <f>IF(N123="základní",J123,0)</f>
        <v>0</v>
      </c>
      <c r="BF123" s="233">
        <f>IF(N123="snížená",J123,0)</f>
        <v>0</v>
      </c>
      <c r="BG123" s="233">
        <f>IF(N123="zákl. přenesená",J123,0)</f>
        <v>0</v>
      </c>
      <c r="BH123" s="233">
        <f>IF(N123="sníž. přenesená",J123,0)</f>
        <v>0</v>
      </c>
      <c r="BI123" s="233">
        <f>IF(N123="nulová",J123,0)</f>
        <v>0</v>
      </c>
      <c r="BJ123" s="17" t="s">
        <v>90</v>
      </c>
      <c r="BK123" s="233">
        <f>ROUND(I123*H123,2)</f>
        <v>0</v>
      </c>
      <c r="BL123" s="17" t="s">
        <v>148</v>
      </c>
      <c r="BM123" s="232" t="s">
        <v>312</v>
      </c>
    </row>
    <row r="124" spans="1:47" s="2" customFormat="1" ht="12">
      <c r="A124" s="39"/>
      <c r="B124" s="40"/>
      <c r="C124" s="41"/>
      <c r="D124" s="236" t="s">
        <v>221</v>
      </c>
      <c r="E124" s="41"/>
      <c r="F124" s="277" t="s">
        <v>313</v>
      </c>
      <c r="G124" s="41"/>
      <c r="H124" s="41"/>
      <c r="I124" s="278"/>
      <c r="J124" s="41"/>
      <c r="K124" s="41"/>
      <c r="L124" s="45"/>
      <c r="M124" s="279"/>
      <c r="N124" s="280"/>
      <c r="O124" s="92"/>
      <c r="P124" s="92"/>
      <c r="Q124" s="92"/>
      <c r="R124" s="92"/>
      <c r="S124" s="92"/>
      <c r="T124" s="93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7" t="s">
        <v>221</v>
      </c>
      <c r="AU124" s="17" t="s">
        <v>21</v>
      </c>
    </row>
    <row r="125" spans="1:65" s="2" customFormat="1" ht="16.5" customHeight="1">
      <c r="A125" s="39"/>
      <c r="B125" s="40"/>
      <c r="C125" s="221" t="s">
        <v>157</v>
      </c>
      <c r="D125" s="221" t="s">
        <v>143</v>
      </c>
      <c r="E125" s="222" t="s">
        <v>314</v>
      </c>
      <c r="F125" s="223" t="s">
        <v>315</v>
      </c>
      <c r="G125" s="224" t="s">
        <v>307</v>
      </c>
      <c r="H125" s="225">
        <v>1</v>
      </c>
      <c r="I125" s="226"/>
      <c r="J125" s="227">
        <f>ROUND(I125*H125,2)</f>
        <v>0</v>
      </c>
      <c r="K125" s="223" t="s">
        <v>1</v>
      </c>
      <c r="L125" s="45"/>
      <c r="M125" s="228" t="s">
        <v>1</v>
      </c>
      <c r="N125" s="229" t="s">
        <v>47</v>
      </c>
      <c r="O125" s="92"/>
      <c r="P125" s="230">
        <f>O125*H125</f>
        <v>0</v>
      </c>
      <c r="Q125" s="230">
        <v>2</v>
      </c>
      <c r="R125" s="230">
        <f>Q125*H125</f>
        <v>2</v>
      </c>
      <c r="S125" s="230">
        <v>0</v>
      </c>
      <c r="T125" s="231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2" t="s">
        <v>148</v>
      </c>
      <c r="AT125" s="232" t="s">
        <v>143</v>
      </c>
      <c r="AU125" s="232" t="s">
        <v>21</v>
      </c>
      <c r="AY125" s="17" t="s">
        <v>141</v>
      </c>
      <c r="BE125" s="233">
        <f>IF(N125="základní",J125,0)</f>
        <v>0</v>
      </c>
      <c r="BF125" s="233">
        <f>IF(N125="snížená",J125,0)</f>
        <v>0</v>
      </c>
      <c r="BG125" s="233">
        <f>IF(N125="zákl. přenesená",J125,0)</f>
        <v>0</v>
      </c>
      <c r="BH125" s="233">
        <f>IF(N125="sníž. přenesená",J125,0)</f>
        <v>0</v>
      </c>
      <c r="BI125" s="233">
        <f>IF(N125="nulová",J125,0)</f>
        <v>0</v>
      </c>
      <c r="BJ125" s="17" t="s">
        <v>90</v>
      </c>
      <c r="BK125" s="233">
        <f>ROUND(I125*H125,2)</f>
        <v>0</v>
      </c>
      <c r="BL125" s="17" t="s">
        <v>148</v>
      </c>
      <c r="BM125" s="232" t="s">
        <v>316</v>
      </c>
    </row>
    <row r="126" spans="1:47" s="2" customFormat="1" ht="12">
      <c r="A126" s="39"/>
      <c r="B126" s="40"/>
      <c r="C126" s="41"/>
      <c r="D126" s="236" t="s">
        <v>221</v>
      </c>
      <c r="E126" s="41"/>
      <c r="F126" s="277" t="s">
        <v>317</v>
      </c>
      <c r="G126" s="41"/>
      <c r="H126" s="41"/>
      <c r="I126" s="278"/>
      <c r="J126" s="41"/>
      <c r="K126" s="41"/>
      <c r="L126" s="45"/>
      <c r="M126" s="279"/>
      <c r="N126" s="280"/>
      <c r="O126" s="92"/>
      <c r="P126" s="92"/>
      <c r="Q126" s="92"/>
      <c r="R126" s="92"/>
      <c r="S126" s="92"/>
      <c r="T126" s="93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7" t="s">
        <v>221</v>
      </c>
      <c r="AU126" s="17" t="s">
        <v>21</v>
      </c>
    </row>
    <row r="127" spans="1:65" s="2" customFormat="1" ht="16.5" customHeight="1">
      <c r="A127" s="39"/>
      <c r="B127" s="40"/>
      <c r="C127" s="221" t="s">
        <v>148</v>
      </c>
      <c r="D127" s="221" t="s">
        <v>143</v>
      </c>
      <c r="E127" s="222" t="s">
        <v>318</v>
      </c>
      <c r="F127" s="223" t="s">
        <v>319</v>
      </c>
      <c r="G127" s="224" t="s">
        <v>307</v>
      </c>
      <c r="H127" s="225">
        <v>1</v>
      </c>
      <c r="I127" s="226"/>
      <c r="J127" s="227">
        <f>ROUND(I127*H127,2)</f>
        <v>0</v>
      </c>
      <c r="K127" s="223" t="s">
        <v>1</v>
      </c>
      <c r="L127" s="45"/>
      <c r="M127" s="281" t="s">
        <v>1</v>
      </c>
      <c r="N127" s="282" t="s">
        <v>47</v>
      </c>
      <c r="O127" s="283"/>
      <c r="P127" s="284">
        <f>O127*H127</f>
        <v>0</v>
      </c>
      <c r="Q127" s="284">
        <v>2</v>
      </c>
      <c r="R127" s="284">
        <f>Q127*H127</f>
        <v>2</v>
      </c>
      <c r="S127" s="284">
        <v>0</v>
      </c>
      <c r="T127" s="285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2" t="s">
        <v>148</v>
      </c>
      <c r="AT127" s="232" t="s">
        <v>143</v>
      </c>
      <c r="AU127" s="232" t="s">
        <v>21</v>
      </c>
      <c r="AY127" s="17" t="s">
        <v>141</v>
      </c>
      <c r="BE127" s="233">
        <f>IF(N127="základní",J127,0)</f>
        <v>0</v>
      </c>
      <c r="BF127" s="233">
        <f>IF(N127="snížená",J127,0)</f>
        <v>0</v>
      </c>
      <c r="BG127" s="233">
        <f>IF(N127="zákl. přenesená",J127,0)</f>
        <v>0</v>
      </c>
      <c r="BH127" s="233">
        <f>IF(N127="sníž. přenesená",J127,0)</f>
        <v>0</v>
      </c>
      <c r="BI127" s="233">
        <f>IF(N127="nulová",J127,0)</f>
        <v>0</v>
      </c>
      <c r="BJ127" s="17" t="s">
        <v>90</v>
      </c>
      <c r="BK127" s="233">
        <f>ROUND(I127*H127,2)</f>
        <v>0</v>
      </c>
      <c r="BL127" s="17" t="s">
        <v>148</v>
      </c>
      <c r="BM127" s="232" t="s">
        <v>320</v>
      </c>
    </row>
    <row r="128" spans="1:31" s="2" customFormat="1" ht="6.95" customHeight="1">
      <c r="A128" s="39"/>
      <c r="B128" s="67"/>
      <c r="C128" s="68"/>
      <c r="D128" s="68"/>
      <c r="E128" s="68"/>
      <c r="F128" s="68"/>
      <c r="G128" s="68"/>
      <c r="H128" s="68"/>
      <c r="I128" s="68"/>
      <c r="J128" s="68"/>
      <c r="K128" s="68"/>
      <c r="L128" s="45"/>
      <c r="M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</sheetData>
  <sheetProtection password="CC35" sheet="1" objects="1" scenarios="1" formatColumns="0" formatRows="0" autoFilter="0"/>
  <autoFilter ref="C117:K127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101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0"/>
      <c r="AT3" s="17" t="s">
        <v>21</v>
      </c>
    </row>
    <row r="4" spans="2:46" s="1" customFormat="1" ht="24.95" customHeight="1">
      <c r="B4" s="20"/>
      <c r="D4" s="139" t="s">
        <v>111</v>
      </c>
      <c r="L4" s="20"/>
      <c r="M4" s="140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1" t="s">
        <v>16</v>
      </c>
      <c r="L6" s="20"/>
    </row>
    <row r="7" spans="2:12" s="1" customFormat="1" ht="16.5" customHeight="1">
      <c r="B7" s="20"/>
      <c r="E7" s="142" t="str">
        <f>'Rekapitulace stavby'!K6</f>
        <v>Sportovní areál Křimice etapa 4</v>
      </c>
      <c r="F7" s="141"/>
      <c r="G7" s="141"/>
      <c r="H7" s="141"/>
      <c r="L7" s="20"/>
    </row>
    <row r="8" spans="1:31" s="2" customFormat="1" ht="12" customHeight="1">
      <c r="A8" s="39"/>
      <c r="B8" s="45"/>
      <c r="C8" s="39"/>
      <c r="D8" s="141" t="s">
        <v>112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321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19</v>
      </c>
      <c r="G11" s="39"/>
      <c r="H11" s="39"/>
      <c r="I11" s="141" t="s">
        <v>20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22</v>
      </c>
      <c r="E12" s="39"/>
      <c r="F12" s="144" t="s">
        <v>23</v>
      </c>
      <c r="G12" s="39"/>
      <c r="H12" s="39"/>
      <c r="I12" s="141" t="s">
        <v>24</v>
      </c>
      <c r="J12" s="145" t="str">
        <f>'Rekapitulace stavby'!AN8</f>
        <v>2. 8. 2023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30</v>
      </c>
      <c r="E14" s="39"/>
      <c r="F14" s="39"/>
      <c r="G14" s="39"/>
      <c r="H14" s="39"/>
      <c r="I14" s="141" t="s">
        <v>31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32</v>
      </c>
      <c r="F15" s="39"/>
      <c r="G15" s="39"/>
      <c r="H15" s="39"/>
      <c r="I15" s="141" t="s">
        <v>33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34</v>
      </c>
      <c r="E17" s="39"/>
      <c r="F17" s="39"/>
      <c r="G17" s="39"/>
      <c r="H17" s="39"/>
      <c r="I17" s="141" t="s">
        <v>31</v>
      </c>
      <c r="J17" s="33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3" t="str">
        <f>'Rekapitulace stavby'!E14</f>
        <v>Vyplň údaj</v>
      </c>
      <c r="F18" s="144"/>
      <c r="G18" s="144"/>
      <c r="H18" s="144"/>
      <c r="I18" s="141" t="s">
        <v>33</v>
      </c>
      <c r="J18" s="33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36</v>
      </c>
      <c r="E20" s="39"/>
      <c r="F20" s="39"/>
      <c r="G20" s="39"/>
      <c r="H20" s="39"/>
      <c r="I20" s="141" t="s">
        <v>31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37</v>
      </c>
      <c r="F21" s="39"/>
      <c r="G21" s="39"/>
      <c r="H21" s="39"/>
      <c r="I21" s="141" t="s">
        <v>33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39</v>
      </c>
      <c r="E23" s="39"/>
      <c r="F23" s="39"/>
      <c r="G23" s="39"/>
      <c r="H23" s="39"/>
      <c r="I23" s="141" t="s">
        <v>31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37</v>
      </c>
      <c r="F24" s="39"/>
      <c r="G24" s="39"/>
      <c r="H24" s="39"/>
      <c r="I24" s="141" t="s">
        <v>33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40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71.25" customHeight="1">
      <c r="A27" s="148"/>
      <c r="B27" s="149"/>
      <c r="C27" s="148"/>
      <c r="D27" s="148"/>
      <c r="E27" s="150" t="s">
        <v>115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2"/>
      <c r="E29" s="152"/>
      <c r="F29" s="152"/>
      <c r="G29" s="152"/>
      <c r="H29" s="152"/>
      <c r="I29" s="152"/>
      <c r="J29" s="152"/>
      <c r="K29" s="152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3" t="s">
        <v>42</v>
      </c>
      <c r="E30" s="39"/>
      <c r="F30" s="39"/>
      <c r="G30" s="39"/>
      <c r="H30" s="39"/>
      <c r="I30" s="39"/>
      <c r="J30" s="154">
        <f>ROUND(J121,2)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5" t="s">
        <v>44</v>
      </c>
      <c r="G32" s="39"/>
      <c r="H32" s="39"/>
      <c r="I32" s="155" t="s">
        <v>43</v>
      </c>
      <c r="J32" s="155" t="s">
        <v>45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6" t="s">
        <v>46</v>
      </c>
      <c r="E33" s="141" t="s">
        <v>47</v>
      </c>
      <c r="F33" s="157">
        <f>ROUND((SUM(BE121:BE185)),2)</f>
        <v>0</v>
      </c>
      <c r="G33" s="39"/>
      <c r="H33" s="39"/>
      <c r="I33" s="158">
        <v>0.21</v>
      </c>
      <c r="J33" s="157">
        <f>ROUND(((SUM(BE121:BE185))*I33),2)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48</v>
      </c>
      <c r="F34" s="157">
        <f>ROUND((SUM(BF121:BF185)),2)</f>
        <v>0</v>
      </c>
      <c r="G34" s="39"/>
      <c r="H34" s="39"/>
      <c r="I34" s="158">
        <v>0.15</v>
      </c>
      <c r="J34" s="157">
        <f>ROUND(((SUM(BF121:BF185))*I34),2)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49</v>
      </c>
      <c r="F35" s="157">
        <f>ROUND((SUM(BG121:BG185)),2)</f>
        <v>0</v>
      </c>
      <c r="G35" s="39"/>
      <c r="H35" s="39"/>
      <c r="I35" s="158">
        <v>0.21</v>
      </c>
      <c r="J35" s="157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50</v>
      </c>
      <c r="F36" s="157">
        <f>ROUND((SUM(BH121:BH185)),2)</f>
        <v>0</v>
      </c>
      <c r="G36" s="39"/>
      <c r="H36" s="39"/>
      <c r="I36" s="158">
        <v>0.15</v>
      </c>
      <c r="J36" s="157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51</v>
      </c>
      <c r="F37" s="157">
        <f>ROUND((SUM(BI121:BI185)),2)</f>
        <v>0</v>
      </c>
      <c r="G37" s="39"/>
      <c r="H37" s="39"/>
      <c r="I37" s="158">
        <v>0</v>
      </c>
      <c r="J37" s="157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9"/>
      <c r="D39" s="160" t="s">
        <v>52</v>
      </c>
      <c r="E39" s="161"/>
      <c r="F39" s="161"/>
      <c r="G39" s="162" t="s">
        <v>53</v>
      </c>
      <c r="H39" s="163" t="s">
        <v>54</v>
      </c>
      <c r="I39" s="161"/>
      <c r="J39" s="164">
        <f>SUM(J30:J37)</f>
        <v>0</v>
      </c>
      <c r="K39" s="165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4"/>
      <c r="D50" s="166" t="s">
        <v>55</v>
      </c>
      <c r="E50" s="167"/>
      <c r="F50" s="167"/>
      <c r="G50" s="166" t="s">
        <v>56</v>
      </c>
      <c r="H50" s="167"/>
      <c r="I50" s="167"/>
      <c r="J50" s="167"/>
      <c r="K50" s="167"/>
      <c r="L50" s="64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9"/>
      <c r="B61" s="45"/>
      <c r="C61" s="39"/>
      <c r="D61" s="168" t="s">
        <v>57</v>
      </c>
      <c r="E61" s="169"/>
      <c r="F61" s="170" t="s">
        <v>58</v>
      </c>
      <c r="G61" s="168" t="s">
        <v>57</v>
      </c>
      <c r="H61" s="169"/>
      <c r="I61" s="169"/>
      <c r="J61" s="171" t="s">
        <v>58</v>
      </c>
      <c r="K61" s="169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9"/>
      <c r="B65" s="45"/>
      <c r="C65" s="39"/>
      <c r="D65" s="166" t="s">
        <v>59</v>
      </c>
      <c r="E65" s="172"/>
      <c r="F65" s="172"/>
      <c r="G65" s="166" t="s">
        <v>60</v>
      </c>
      <c r="H65" s="172"/>
      <c r="I65" s="172"/>
      <c r="J65" s="172"/>
      <c r="K65" s="172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9"/>
      <c r="B76" s="45"/>
      <c r="C76" s="39"/>
      <c r="D76" s="168" t="s">
        <v>57</v>
      </c>
      <c r="E76" s="169"/>
      <c r="F76" s="170" t="s">
        <v>58</v>
      </c>
      <c r="G76" s="168" t="s">
        <v>57</v>
      </c>
      <c r="H76" s="169"/>
      <c r="I76" s="169"/>
      <c r="J76" s="171" t="s">
        <v>58</v>
      </c>
      <c r="K76" s="169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3"/>
      <c r="C77" s="174"/>
      <c r="D77" s="174"/>
      <c r="E77" s="174"/>
      <c r="F77" s="174"/>
      <c r="G77" s="174"/>
      <c r="H77" s="174"/>
      <c r="I77" s="174"/>
      <c r="J77" s="174"/>
      <c r="K77" s="174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5"/>
      <c r="C81" s="176"/>
      <c r="D81" s="176"/>
      <c r="E81" s="176"/>
      <c r="F81" s="176"/>
      <c r="G81" s="176"/>
      <c r="H81" s="176"/>
      <c r="I81" s="176"/>
      <c r="J81" s="176"/>
      <c r="K81" s="176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3" t="s">
        <v>116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2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7" t="str">
        <f>E7</f>
        <v>Sportovní areál Křimice etapa 4</v>
      </c>
      <c r="F85" s="32"/>
      <c r="G85" s="32"/>
      <c r="H85" s="32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2" t="s">
        <v>112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IO 100 - Sportovní areál Křimice IO 100 - Areálové IS a přípojky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2" t="s">
        <v>22</v>
      </c>
      <c r="D89" s="41"/>
      <c r="E89" s="41"/>
      <c r="F89" s="27" t="str">
        <f>F12</f>
        <v xml:space="preserve">Křimice </v>
      </c>
      <c r="G89" s="41"/>
      <c r="H89" s="41"/>
      <c r="I89" s="32" t="s">
        <v>24</v>
      </c>
      <c r="J89" s="80" t="str">
        <f>IF(J12="","",J12)</f>
        <v>2. 8. 2023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2" t="s">
        <v>30</v>
      </c>
      <c r="D91" s="41"/>
      <c r="E91" s="41"/>
      <c r="F91" s="27" t="str">
        <f>E15</f>
        <v>Střední průmyslová škola dopravní Plzeň</v>
      </c>
      <c r="G91" s="41"/>
      <c r="H91" s="41"/>
      <c r="I91" s="32" t="s">
        <v>36</v>
      </c>
      <c r="J91" s="37" t="str">
        <f>E21</f>
        <v>Labron,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2" t="s">
        <v>34</v>
      </c>
      <c r="D92" s="41"/>
      <c r="E92" s="41"/>
      <c r="F92" s="27" t="str">
        <f>IF(E18="","",E18)</f>
        <v>Vyplň údaj</v>
      </c>
      <c r="G92" s="41"/>
      <c r="H92" s="41"/>
      <c r="I92" s="32" t="s">
        <v>39</v>
      </c>
      <c r="J92" s="37" t="str">
        <f>E24</f>
        <v>Labron, s.r.o.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8" t="s">
        <v>117</v>
      </c>
      <c r="D94" s="179"/>
      <c r="E94" s="179"/>
      <c r="F94" s="179"/>
      <c r="G94" s="179"/>
      <c r="H94" s="179"/>
      <c r="I94" s="179"/>
      <c r="J94" s="180" t="s">
        <v>118</v>
      </c>
      <c r="K94" s="179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1" t="s">
        <v>119</v>
      </c>
      <c r="D96" s="41"/>
      <c r="E96" s="41"/>
      <c r="F96" s="41"/>
      <c r="G96" s="41"/>
      <c r="H96" s="41"/>
      <c r="I96" s="41"/>
      <c r="J96" s="111">
        <f>J121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7" t="s">
        <v>120</v>
      </c>
    </row>
    <row r="97" spans="1:31" s="9" customFormat="1" ht="24.95" customHeight="1">
      <c r="A97" s="9"/>
      <c r="B97" s="182"/>
      <c r="C97" s="183"/>
      <c r="D97" s="184" t="s">
        <v>244</v>
      </c>
      <c r="E97" s="185"/>
      <c r="F97" s="185"/>
      <c r="G97" s="185"/>
      <c r="H97" s="185"/>
      <c r="I97" s="185"/>
      <c r="J97" s="186">
        <f>J122</f>
        <v>0</v>
      </c>
      <c r="K97" s="183"/>
      <c r="L97" s="18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8"/>
      <c r="C98" s="189"/>
      <c r="D98" s="190" t="s">
        <v>322</v>
      </c>
      <c r="E98" s="191"/>
      <c r="F98" s="191"/>
      <c r="G98" s="191"/>
      <c r="H98" s="191"/>
      <c r="I98" s="191"/>
      <c r="J98" s="192">
        <f>J123</f>
        <v>0</v>
      </c>
      <c r="K98" s="189"/>
      <c r="L98" s="19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8"/>
      <c r="C99" s="189"/>
      <c r="D99" s="190" t="s">
        <v>323</v>
      </c>
      <c r="E99" s="191"/>
      <c r="F99" s="191"/>
      <c r="G99" s="191"/>
      <c r="H99" s="191"/>
      <c r="I99" s="191"/>
      <c r="J99" s="192">
        <f>J156</f>
        <v>0</v>
      </c>
      <c r="K99" s="189"/>
      <c r="L99" s="19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8"/>
      <c r="C100" s="189"/>
      <c r="D100" s="190" t="s">
        <v>324</v>
      </c>
      <c r="E100" s="191"/>
      <c r="F100" s="191"/>
      <c r="G100" s="191"/>
      <c r="H100" s="191"/>
      <c r="I100" s="191"/>
      <c r="J100" s="192">
        <f>J160</f>
        <v>0</v>
      </c>
      <c r="K100" s="189"/>
      <c r="L100" s="19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8"/>
      <c r="C101" s="189"/>
      <c r="D101" s="190" t="s">
        <v>247</v>
      </c>
      <c r="E101" s="191"/>
      <c r="F101" s="191"/>
      <c r="G101" s="191"/>
      <c r="H101" s="191"/>
      <c r="I101" s="191"/>
      <c r="J101" s="192">
        <f>J184</f>
        <v>0</v>
      </c>
      <c r="K101" s="189"/>
      <c r="L101" s="19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9"/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s="2" customFormat="1" ht="6.95" customHeight="1">
      <c r="A103" s="39"/>
      <c r="B103" s="67"/>
      <c r="C103" s="68"/>
      <c r="D103" s="68"/>
      <c r="E103" s="68"/>
      <c r="F103" s="68"/>
      <c r="G103" s="68"/>
      <c r="H103" s="68"/>
      <c r="I103" s="68"/>
      <c r="J103" s="68"/>
      <c r="K103" s="68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7" spans="1:31" s="2" customFormat="1" ht="6.95" customHeight="1">
      <c r="A107" s="39"/>
      <c r="B107" s="69"/>
      <c r="C107" s="70"/>
      <c r="D107" s="70"/>
      <c r="E107" s="70"/>
      <c r="F107" s="70"/>
      <c r="G107" s="70"/>
      <c r="H107" s="70"/>
      <c r="I107" s="70"/>
      <c r="J107" s="70"/>
      <c r="K107" s="70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24.95" customHeight="1">
      <c r="A108" s="39"/>
      <c r="B108" s="40"/>
      <c r="C108" s="23" t="s">
        <v>126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6.95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2" customHeight="1">
      <c r="A110" s="39"/>
      <c r="B110" s="40"/>
      <c r="C110" s="32" t="s">
        <v>16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6.5" customHeight="1">
      <c r="A111" s="39"/>
      <c r="B111" s="40"/>
      <c r="C111" s="41"/>
      <c r="D111" s="41"/>
      <c r="E111" s="177" t="str">
        <f>E7</f>
        <v>Sportovní areál Křimice etapa 4</v>
      </c>
      <c r="F111" s="32"/>
      <c r="G111" s="32"/>
      <c r="H111" s="32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2" t="s">
        <v>112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6.5" customHeight="1">
      <c r="A113" s="39"/>
      <c r="B113" s="40"/>
      <c r="C113" s="41"/>
      <c r="D113" s="41"/>
      <c r="E113" s="77" t="str">
        <f>E9</f>
        <v>IO 100 - Sportovní areál Křimice IO 100 - Areálové IS a přípojky</v>
      </c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2" t="s">
        <v>22</v>
      </c>
      <c r="D115" s="41"/>
      <c r="E115" s="41"/>
      <c r="F115" s="27" t="str">
        <f>F12</f>
        <v xml:space="preserve">Křimice </v>
      </c>
      <c r="G115" s="41"/>
      <c r="H115" s="41"/>
      <c r="I115" s="32" t="s">
        <v>24</v>
      </c>
      <c r="J115" s="80" t="str">
        <f>IF(J12="","",J12)</f>
        <v>2. 8. 2023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5.15" customHeight="1">
      <c r="A117" s="39"/>
      <c r="B117" s="40"/>
      <c r="C117" s="32" t="s">
        <v>30</v>
      </c>
      <c r="D117" s="41"/>
      <c r="E117" s="41"/>
      <c r="F117" s="27" t="str">
        <f>E15</f>
        <v>Střední průmyslová škola dopravní Plzeň</v>
      </c>
      <c r="G117" s="41"/>
      <c r="H117" s="41"/>
      <c r="I117" s="32" t="s">
        <v>36</v>
      </c>
      <c r="J117" s="37" t="str">
        <f>E21</f>
        <v>Labron, s.r.o.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5.15" customHeight="1">
      <c r="A118" s="39"/>
      <c r="B118" s="40"/>
      <c r="C118" s="32" t="s">
        <v>34</v>
      </c>
      <c r="D118" s="41"/>
      <c r="E118" s="41"/>
      <c r="F118" s="27" t="str">
        <f>IF(E18="","",E18)</f>
        <v>Vyplň údaj</v>
      </c>
      <c r="G118" s="41"/>
      <c r="H118" s="41"/>
      <c r="I118" s="32" t="s">
        <v>39</v>
      </c>
      <c r="J118" s="37" t="str">
        <f>E24</f>
        <v>Labron, s.r.o.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0.3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11" customFormat="1" ht="29.25" customHeight="1">
      <c r="A120" s="194"/>
      <c r="B120" s="195"/>
      <c r="C120" s="196" t="s">
        <v>127</v>
      </c>
      <c r="D120" s="197" t="s">
        <v>67</v>
      </c>
      <c r="E120" s="197" t="s">
        <v>63</v>
      </c>
      <c r="F120" s="197" t="s">
        <v>64</v>
      </c>
      <c r="G120" s="197" t="s">
        <v>128</v>
      </c>
      <c r="H120" s="197" t="s">
        <v>129</v>
      </c>
      <c r="I120" s="197" t="s">
        <v>130</v>
      </c>
      <c r="J120" s="197" t="s">
        <v>118</v>
      </c>
      <c r="K120" s="198" t="s">
        <v>131</v>
      </c>
      <c r="L120" s="199"/>
      <c r="M120" s="101" t="s">
        <v>1</v>
      </c>
      <c r="N120" s="102" t="s">
        <v>46</v>
      </c>
      <c r="O120" s="102" t="s">
        <v>132</v>
      </c>
      <c r="P120" s="102" t="s">
        <v>133</v>
      </c>
      <c r="Q120" s="102" t="s">
        <v>134</v>
      </c>
      <c r="R120" s="102" t="s">
        <v>135</v>
      </c>
      <c r="S120" s="102" t="s">
        <v>136</v>
      </c>
      <c r="T120" s="103" t="s">
        <v>137</v>
      </c>
      <c r="U120" s="194"/>
      <c r="V120" s="194"/>
      <c r="W120" s="194"/>
      <c r="X120" s="194"/>
      <c r="Y120" s="194"/>
      <c r="Z120" s="194"/>
      <c r="AA120" s="194"/>
      <c r="AB120" s="194"/>
      <c r="AC120" s="194"/>
      <c r="AD120" s="194"/>
      <c r="AE120" s="194"/>
    </row>
    <row r="121" spans="1:63" s="2" customFormat="1" ht="22.8" customHeight="1">
      <c r="A121" s="39"/>
      <c r="B121" s="40"/>
      <c r="C121" s="108" t="s">
        <v>138</v>
      </c>
      <c r="D121" s="41"/>
      <c r="E121" s="41"/>
      <c r="F121" s="41"/>
      <c r="G121" s="41"/>
      <c r="H121" s="41"/>
      <c r="I121" s="41"/>
      <c r="J121" s="200">
        <f>BK121</f>
        <v>0</v>
      </c>
      <c r="K121" s="41"/>
      <c r="L121" s="45"/>
      <c r="M121" s="104"/>
      <c r="N121" s="201"/>
      <c r="O121" s="105"/>
      <c r="P121" s="202">
        <f>P122</f>
        <v>0</v>
      </c>
      <c r="Q121" s="105"/>
      <c r="R121" s="202">
        <f>R122</f>
        <v>24.832654</v>
      </c>
      <c r="S121" s="105"/>
      <c r="T121" s="203">
        <f>T122</f>
        <v>0.06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7" t="s">
        <v>81</v>
      </c>
      <c r="AU121" s="17" t="s">
        <v>120</v>
      </c>
      <c r="BK121" s="204">
        <f>BK122</f>
        <v>0</v>
      </c>
    </row>
    <row r="122" spans="1:63" s="12" customFormat="1" ht="25.9" customHeight="1">
      <c r="A122" s="12"/>
      <c r="B122" s="205"/>
      <c r="C122" s="206"/>
      <c r="D122" s="207" t="s">
        <v>81</v>
      </c>
      <c r="E122" s="208" t="s">
        <v>139</v>
      </c>
      <c r="F122" s="208" t="s">
        <v>250</v>
      </c>
      <c r="G122" s="206"/>
      <c r="H122" s="206"/>
      <c r="I122" s="209"/>
      <c r="J122" s="210">
        <f>BK122</f>
        <v>0</v>
      </c>
      <c r="K122" s="206"/>
      <c r="L122" s="211"/>
      <c r="M122" s="212"/>
      <c r="N122" s="213"/>
      <c r="O122" s="213"/>
      <c r="P122" s="214">
        <f>P123+P156+P160+P184</f>
        <v>0</v>
      </c>
      <c r="Q122" s="213"/>
      <c r="R122" s="214">
        <f>R123+R156+R160+R184</f>
        <v>24.832654</v>
      </c>
      <c r="S122" s="213"/>
      <c r="T122" s="215">
        <f>T123+T156+T160+T184</f>
        <v>0.06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6" t="s">
        <v>90</v>
      </c>
      <c r="AT122" s="217" t="s">
        <v>81</v>
      </c>
      <c r="AU122" s="217" t="s">
        <v>82</v>
      </c>
      <c r="AY122" s="216" t="s">
        <v>141</v>
      </c>
      <c r="BK122" s="218">
        <f>BK123+BK156+BK160+BK184</f>
        <v>0</v>
      </c>
    </row>
    <row r="123" spans="1:63" s="12" customFormat="1" ht="22.8" customHeight="1">
      <c r="A123" s="12"/>
      <c r="B123" s="205"/>
      <c r="C123" s="206"/>
      <c r="D123" s="207" t="s">
        <v>81</v>
      </c>
      <c r="E123" s="219" t="s">
        <v>90</v>
      </c>
      <c r="F123" s="219" t="s">
        <v>325</v>
      </c>
      <c r="G123" s="206"/>
      <c r="H123" s="206"/>
      <c r="I123" s="209"/>
      <c r="J123" s="220">
        <f>BK123</f>
        <v>0</v>
      </c>
      <c r="K123" s="206"/>
      <c r="L123" s="211"/>
      <c r="M123" s="212"/>
      <c r="N123" s="213"/>
      <c r="O123" s="213"/>
      <c r="P123" s="214">
        <f>SUM(P124:P155)</f>
        <v>0</v>
      </c>
      <c r="Q123" s="213"/>
      <c r="R123" s="214">
        <f>SUM(R124:R155)</f>
        <v>23.269144</v>
      </c>
      <c r="S123" s="213"/>
      <c r="T123" s="215">
        <f>SUM(T124:T155)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6" t="s">
        <v>90</v>
      </c>
      <c r="AT123" s="217" t="s">
        <v>81</v>
      </c>
      <c r="AU123" s="217" t="s">
        <v>90</v>
      </c>
      <c r="AY123" s="216" t="s">
        <v>141</v>
      </c>
      <c r="BK123" s="218">
        <f>SUM(BK124:BK155)</f>
        <v>0</v>
      </c>
    </row>
    <row r="124" spans="1:65" s="2" customFormat="1" ht="21.75" customHeight="1">
      <c r="A124" s="39"/>
      <c r="B124" s="40"/>
      <c r="C124" s="221" t="s">
        <v>90</v>
      </c>
      <c r="D124" s="221" t="s">
        <v>143</v>
      </c>
      <c r="E124" s="222" t="s">
        <v>326</v>
      </c>
      <c r="F124" s="223" t="s">
        <v>327</v>
      </c>
      <c r="G124" s="224" t="s">
        <v>146</v>
      </c>
      <c r="H124" s="225">
        <v>15.8</v>
      </c>
      <c r="I124" s="226"/>
      <c r="J124" s="227">
        <f>ROUND(I124*H124,2)</f>
        <v>0</v>
      </c>
      <c r="K124" s="223" t="s">
        <v>147</v>
      </c>
      <c r="L124" s="45"/>
      <c r="M124" s="228" t="s">
        <v>1</v>
      </c>
      <c r="N124" s="229" t="s">
        <v>47</v>
      </c>
      <c r="O124" s="92"/>
      <c r="P124" s="230">
        <f>O124*H124</f>
        <v>0</v>
      </c>
      <c r="Q124" s="230">
        <v>0</v>
      </c>
      <c r="R124" s="230">
        <f>Q124*H124</f>
        <v>0</v>
      </c>
      <c r="S124" s="230">
        <v>0</v>
      </c>
      <c r="T124" s="231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2" t="s">
        <v>148</v>
      </c>
      <c r="AT124" s="232" t="s">
        <v>143</v>
      </c>
      <c r="AU124" s="232" t="s">
        <v>21</v>
      </c>
      <c r="AY124" s="17" t="s">
        <v>141</v>
      </c>
      <c r="BE124" s="233">
        <f>IF(N124="základní",J124,0)</f>
        <v>0</v>
      </c>
      <c r="BF124" s="233">
        <f>IF(N124="snížená",J124,0)</f>
        <v>0</v>
      </c>
      <c r="BG124" s="233">
        <f>IF(N124="zákl. přenesená",J124,0)</f>
        <v>0</v>
      </c>
      <c r="BH124" s="233">
        <f>IF(N124="sníž. přenesená",J124,0)</f>
        <v>0</v>
      </c>
      <c r="BI124" s="233">
        <f>IF(N124="nulová",J124,0)</f>
        <v>0</v>
      </c>
      <c r="BJ124" s="17" t="s">
        <v>90</v>
      </c>
      <c r="BK124" s="233">
        <f>ROUND(I124*H124,2)</f>
        <v>0</v>
      </c>
      <c r="BL124" s="17" t="s">
        <v>148</v>
      </c>
      <c r="BM124" s="232" t="s">
        <v>328</v>
      </c>
    </row>
    <row r="125" spans="1:51" s="13" customFormat="1" ht="12">
      <c r="A125" s="13"/>
      <c r="B125" s="234"/>
      <c r="C125" s="235"/>
      <c r="D125" s="236" t="s">
        <v>150</v>
      </c>
      <c r="E125" s="237" t="s">
        <v>1</v>
      </c>
      <c r="F125" s="238" t="s">
        <v>329</v>
      </c>
      <c r="G125" s="235"/>
      <c r="H125" s="237" t="s">
        <v>1</v>
      </c>
      <c r="I125" s="239"/>
      <c r="J125" s="235"/>
      <c r="K125" s="235"/>
      <c r="L125" s="240"/>
      <c r="M125" s="241"/>
      <c r="N125" s="242"/>
      <c r="O125" s="242"/>
      <c r="P125" s="242"/>
      <c r="Q125" s="242"/>
      <c r="R125" s="242"/>
      <c r="S125" s="242"/>
      <c r="T125" s="24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4" t="s">
        <v>150</v>
      </c>
      <c r="AU125" s="244" t="s">
        <v>21</v>
      </c>
      <c r="AV125" s="13" t="s">
        <v>90</v>
      </c>
      <c r="AW125" s="13" t="s">
        <v>38</v>
      </c>
      <c r="AX125" s="13" t="s">
        <v>82</v>
      </c>
      <c r="AY125" s="244" t="s">
        <v>141</v>
      </c>
    </row>
    <row r="126" spans="1:51" s="14" customFormat="1" ht="12">
      <c r="A126" s="14"/>
      <c r="B126" s="245"/>
      <c r="C126" s="246"/>
      <c r="D126" s="236" t="s">
        <v>150</v>
      </c>
      <c r="E126" s="247" t="s">
        <v>1</v>
      </c>
      <c r="F126" s="248" t="s">
        <v>330</v>
      </c>
      <c r="G126" s="246"/>
      <c r="H126" s="249">
        <v>10.4</v>
      </c>
      <c r="I126" s="250"/>
      <c r="J126" s="246"/>
      <c r="K126" s="246"/>
      <c r="L126" s="251"/>
      <c r="M126" s="252"/>
      <c r="N126" s="253"/>
      <c r="O126" s="253"/>
      <c r="P126" s="253"/>
      <c r="Q126" s="253"/>
      <c r="R126" s="253"/>
      <c r="S126" s="253"/>
      <c r="T126" s="25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5" t="s">
        <v>150</v>
      </c>
      <c r="AU126" s="255" t="s">
        <v>21</v>
      </c>
      <c r="AV126" s="14" t="s">
        <v>21</v>
      </c>
      <c r="AW126" s="14" t="s">
        <v>38</v>
      </c>
      <c r="AX126" s="14" t="s">
        <v>82</v>
      </c>
      <c r="AY126" s="255" t="s">
        <v>141</v>
      </c>
    </row>
    <row r="127" spans="1:51" s="14" customFormat="1" ht="12">
      <c r="A127" s="14"/>
      <c r="B127" s="245"/>
      <c r="C127" s="246"/>
      <c r="D127" s="236" t="s">
        <v>150</v>
      </c>
      <c r="E127" s="247" t="s">
        <v>1</v>
      </c>
      <c r="F127" s="248" t="s">
        <v>331</v>
      </c>
      <c r="G127" s="246"/>
      <c r="H127" s="249">
        <v>5.4</v>
      </c>
      <c r="I127" s="250"/>
      <c r="J127" s="246"/>
      <c r="K127" s="246"/>
      <c r="L127" s="251"/>
      <c r="M127" s="252"/>
      <c r="N127" s="253"/>
      <c r="O127" s="253"/>
      <c r="P127" s="253"/>
      <c r="Q127" s="253"/>
      <c r="R127" s="253"/>
      <c r="S127" s="253"/>
      <c r="T127" s="25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5" t="s">
        <v>150</v>
      </c>
      <c r="AU127" s="255" t="s">
        <v>21</v>
      </c>
      <c r="AV127" s="14" t="s">
        <v>21</v>
      </c>
      <c r="AW127" s="14" t="s">
        <v>38</v>
      </c>
      <c r="AX127" s="14" t="s">
        <v>82</v>
      </c>
      <c r="AY127" s="255" t="s">
        <v>141</v>
      </c>
    </row>
    <row r="128" spans="1:51" s="15" customFormat="1" ht="12">
      <c r="A128" s="15"/>
      <c r="B128" s="256"/>
      <c r="C128" s="257"/>
      <c r="D128" s="236" t="s">
        <v>150</v>
      </c>
      <c r="E128" s="258" t="s">
        <v>1</v>
      </c>
      <c r="F128" s="259" t="s">
        <v>153</v>
      </c>
      <c r="G128" s="257"/>
      <c r="H128" s="260">
        <v>15.8</v>
      </c>
      <c r="I128" s="261"/>
      <c r="J128" s="257"/>
      <c r="K128" s="257"/>
      <c r="L128" s="262"/>
      <c r="M128" s="263"/>
      <c r="N128" s="264"/>
      <c r="O128" s="264"/>
      <c r="P128" s="264"/>
      <c r="Q128" s="264"/>
      <c r="R128" s="264"/>
      <c r="S128" s="264"/>
      <c r="T128" s="26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66" t="s">
        <v>150</v>
      </c>
      <c r="AU128" s="266" t="s">
        <v>21</v>
      </c>
      <c r="AV128" s="15" t="s">
        <v>148</v>
      </c>
      <c r="AW128" s="15" t="s">
        <v>38</v>
      </c>
      <c r="AX128" s="15" t="s">
        <v>90</v>
      </c>
      <c r="AY128" s="266" t="s">
        <v>141</v>
      </c>
    </row>
    <row r="129" spans="1:65" s="2" customFormat="1" ht="21.75" customHeight="1">
      <c r="A129" s="39"/>
      <c r="B129" s="40"/>
      <c r="C129" s="221" t="s">
        <v>21</v>
      </c>
      <c r="D129" s="221" t="s">
        <v>143</v>
      </c>
      <c r="E129" s="222" t="s">
        <v>332</v>
      </c>
      <c r="F129" s="223" t="s">
        <v>333</v>
      </c>
      <c r="G129" s="224" t="s">
        <v>146</v>
      </c>
      <c r="H129" s="225">
        <v>15.8</v>
      </c>
      <c r="I129" s="226"/>
      <c r="J129" s="227">
        <f>ROUND(I129*H129,2)</f>
        <v>0</v>
      </c>
      <c r="K129" s="223" t="s">
        <v>147</v>
      </c>
      <c r="L129" s="45"/>
      <c r="M129" s="228" t="s">
        <v>1</v>
      </c>
      <c r="N129" s="229" t="s">
        <v>47</v>
      </c>
      <c r="O129" s="92"/>
      <c r="P129" s="230">
        <f>O129*H129</f>
        <v>0</v>
      </c>
      <c r="Q129" s="230">
        <v>0</v>
      </c>
      <c r="R129" s="230">
        <f>Q129*H129</f>
        <v>0</v>
      </c>
      <c r="S129" s="230">
        <v>0</v>
      </c>
      <c r="T129" s="231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2" t="s">
        <v>148</v>
      </c>
      <c r="AT129" s="232" t="s">
        <v>143</v>
      </c>
      <c r="AU129" s="232" t="s">
        <v>21</v>
      </c>
      <c r="AY129" s="17" t="s">
        <v>141</v>
      </c>
      <c r="BE129" s="233">
        <f>IF(N129="základní",J129,0)</f>
        <v>0</v>
      </c>
      <c r="BF129" s="233">
        <f>IF(N129="snížená",J129,0)</f>
        <v>0</v>
      </c>
      <c r="BG129" s="233">
        <f>IF(N129="zákl. přenesená",J129,0)</f>
        <v>0</v>
      </c>
      <c r="BH129" s="233">
        <f>IF(N129="sníž. přenesená",J129,0)</f>
        <v>0</v>
      </c>
      <c r="BI129" s="233">
        <f>IF(N129="nulová",J129,0)</f>
        <v>0</v>
      </c>
      <c r="BJ129" s="17" t="s">
        <v>90</v>
      </c>
      <c r="BK129" s="233">
        <f>ROUND(I129*H129,2)</f>
        <v>0</v>
      </c>
      <c r="BL129" s="17" t="s">
        <v>148</v>
      </c>
      <c r="BM129" s="232" t="s">
        <v>334</v>
      </c>
    </row>
    <row r="130" spans="1:51" s="13" customFormat="1" ht="12">
      <c r="A130" s="13"/>
      <c r="B130" s="234"/>
      <c r="C130" s="235"/>
      <c r="D130" s="236" t="s">
        <v>150</v>
      </c>
      <c r="E130" s="237" t="s">
        <v>1</v>
      </c>
      <c r="F130" s="238" t="s">
        <v>329</v>
      </c>
      <c r="G130" s="235"/>
      <c r="H130" s="237" t="s">
        <v>1</v>
      </c>
      <c r="I130" s="239"/>
      <c r="J130" s="235"/>
      <c r="K130" s="235"/>
      <c r="L130" s="240"/>
      <c r="M130" s="241"/>
      <c r="N130" s="242"/>
      <c r="O130" s="242"/>
      <c r="P130" s="242"/>
      <c r="Q130" s="242"/>
      <c r="R130" s="242"/>
      <c r="S130" s="242"/>
      <c r="T130" s="24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4" t="s">
        <v>150</v>
      </c>
      <c r="AU130" s="244" t="s">
        <v>21</v>
      </c>
      <c r="AV130" s="13" t="s">
        <v>90</v>
      </c>
      <c r="AW130" s="13" t="s">
        <v>38</v>
      </c>
      <c r="AX130" s="13" t="s">
        <v>82</v>
      </c>
      <c r="AY130" s="244" t="s">
        <v>141</v>
      </c>
    </row>
    <row r="131" spans="1:51" s="14" customFormat="1" ht="12">
      <c r="A131" s="14"/>
      <c r="B131" s="245"/>
      <c r="C131" s="246"/>
      <c r="D131" s="236" t="s">
        <v>150</v>
      </c>
      <c r="E131" s="247" t="s">
        <v>1</v>
      </c>
      <c r="F131" s="248" t="s">
        <v>330</v>
      </c>
      <c r="G131" s="246"/>
      <c r="H131" s="249">
        <v>10.4</v>
      </c>
      <c r="I131" s="250"/>
      <c r="J131" s="246"/>
      <c r="K131" s="246"/>
      <c r="L131" s="251"/>
      <c r="M131" s="252"/>
      <c r="N131" s="253"/>
      <c r="O131" s="253"/>
      <c r="P131" s="253"/>
      <c r="Q131" s="253"/>
      <c r="R131" s="253"/>
      <c r="S131" s="253"/>
      <c r="T131" s="25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5" t="s">
        <v>150</v>
      </c>
      <c r="AU131" s="255" t="s">
        <v>21</v>
      </c>
      <c r="AV131" s="14" t="s">
        <v>21</v>
      </c>
      <c r="AW131" s="14" t="s">
        <v>38</v>
      </c>
      <c r="AX131" s="14" t="s">
        <v>82</v>
      </c>
      <c r="AY131" s="255" t="s">
        <v>141</v>
      </c>
    </row>
    <row r="132" spans="1:51" s="14" customFormat="1" ht="12">
      <c r="A132" s="14"/>
      <c r="B132" s="245"/>
      <c r="C132" s="246"/>
      <c r="D132" s="236" t="s">
        <v>150</v>
      </c>
      <c r="E132" s="247" t="s">
        <v>1</v>
      </c>
      <c r="F132" s="248" t="s">
        <v>331</v>
      </c>
      <c r="G132" s="246"/>
      <c r="H132" s="249">
        <v>5.4</v>
      </c>
      <c r="I132" s="250"/>
      <c r="J132" s="246"/>
      <c r="K132" s="246"/>
      <c r="L132" s="251"/>
      <c r="M132" s="252"/>
      <c r="N132" s="253"/>
      <c r="O132" s="253"/>
      <c r="P132" s="253"/>
      <c r="Q132" s="253"/>
      <c r="R132" s="253"/>
      <c r="S132" s="253"/>
      <c r="T132" s="25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5" t="s">
        <v>150</v>
      </c>
      <c r="AU132" s="255" t="s">
        <v>21</v>
      </c>
      <c r="AV132" s="14" t="s">
        <v>21</v>
      </c>
      <c r="AW132" s="14" t="s">
        <v>38</v>
      </c>
      <c r="AX132" s="14" t="s">
        <v>82</v>
      </c>
      <c r="AY132" s="255" t="s">
        <v>141</v>
      </c>
    </row>
    <row r="133" spans="1:51" s="15" customFormat="1" ht="12">
      <c r="A133" s="15"/>
      <c r="B133" s="256"/>
      <c r="C133" s="257"/>
      <c r="D133" s="236" t="s">
        <v>150</v>
      </c>
      <c r="E133" s="258" t="s">
        <v>1</v>
      </c>
      <c r="F133" s="259" t="s">
        <v>153</v>
      </c>
      <c r="G133" s="257"/>
      <c r="H133" s="260">
        <v>15.8</v>
      </c>
      <c r="I133" s="261"/>
      <c r="J133" s="257"/>
      <c r="K133" s="257"/>
      <c r="L133" s="262"/>
      <c r="M133" s="263"/>
      <c r="N133" s="264"/>
      <c r="O133" s="264"/>
      <c r="P133" s="264"/>
      <c r="Q133" s="264"/>
      <c r="R133" s="264"/>
      <c r="S133" s="264"/>
      <c r="T133" s="26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66" t="s">
        <v>150</v>
      </c>
      <c r="AU133" s="266" t="s">
        <v>21</v>
      </c>
      <c r="AV133" s="15" t="s">
        <v>148</v>
      </c>
      <c r="AW133" s="15" t="s">
        <v>38</v>
      </c>
      <c r="AX133" s="15" t="s">
        <v>90</v>
      </c>
      <c r="AY133" s="266" t="s">
        <v>141</v>
      </c>
    </row>
    <row r="134" spans="1:65" s="2" customFormat="1" ht="16.5" customHeight="1">
      <c r="A134" s="39"/>
      <c r="B134" s="40"/>
      <c r="C134" s="221" t="s">
        <v>157</v>
      </c>
      <c r="D134" s="221" t="s">
        <v>143</v>
      </c>
      <c r="E134" s="222" t="s">
        <v>335</v>
      </c>
      <c r="F134" s="223" t="s">
        <v>336</v>
      </c>
      <c r="G134" s="224" t="s">
        <v>166</v>
      </c>
      <c r="H134" s="225">
        <v>21.6</v>
      </c>
      <c r="I134" s="226"/>
      <c r="J134" s="227">
        <f>ROUND(I134*H134,2)</f>
        <v>0</v>
      </c>
      <c r="K134" s="223" t="s">
        <v>147</v>
      </c>
      <c r="L134" s="45"/>
      <c r="M134" s="228" t="s">
        <v>1</v>
      </c>
      <c r="N134" s="229" t="s">
        <v>47</v>
      </c>
      <c r="O134" s="92"/>
      <c r="P134" s="230">
        <f>O134*H134</f>
        <v>0</v>
      </c>
      <c r="Q134" s="230">
        <v>0.00084</v>
      </c>
      <c r="R134" s="230">
        <f>Q134*H134</f>
        <v>0.018144</v>
      </c>
      <c r="S134" s="230">
        <v>0</v>
      </c>
      <c r="T134" s="231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2" t="s">
        <v>148</v>
      </c>
      <c r="AT134" s="232" t="s">
        <v>143</v>
      </c>
      <c r="AU134" s="232" t="s">
        <v>21</v>
      </c>
      <c r="AY134" s="17" t="s">
        <v>141</v>
      </c>
      <c r="BE134" s="233">
        <f>IF(N134="základní",J134,0)</f>
        <v>0</v>
      </c>
      <c r="BF134" s="233">
        <f>IF(N134="snížená",J134,0)</f>
        <v>0</v>
      </c>
      <c r="BG134" s="233">
        <f>IF(N134="zákl. přenesená",J134,0)</f>
        <v>0</v>
      </c>
      <c r="BH134" s="233">
        <f>IF(N134="sníž. přenesená",J134,0)</f>
        <v>0</v>
      </c>
      <c r="BI134" s="233">
        <f>IF(N134="nulová",J134,0)</f>
        <v>0</v>
      </c>
      <c r="BJ134" s="17" t="s">
        <v>90</v>
      </c>
      <c r="BK134" s="233">
        <f>ROUND(I134*H134,2)</f>
        <v>0</v>
      </c>
      <c r="BL134" s="17" t="s">
        <v>148</v>
      </c>
      <c r="BM134" s="232" t="s">
        <v>337</v>
      </c>
    </row>
    <row r="135" spans="1:51" s="14" customFormat="1" ht="12">
      <c r="A135" s="14"/>
      <c r="B135" s="245"/>
      <c r="C135" s="246"/>
      <c r="D135" s="236" t="s">
        <v>150</v>
      </c>
      <c r="E135" s="247" t="s">
        <v>1</v>
      </c>
      <c r="F135" s="248" t="s">
        <v>338</v>
      </c>
      <c r="G135" s="246"/>
      <c r="H135" s="249">
        <v>21.6</v>
      </c>
      <c r="I135" s="250"/>
      <c r="J135" s="246"/>
      <c r="K135" s="246"/>
      <c r="L135" s="251"/>
      <c r="M135" s="252"/>
      <c r="N135" s="253"/>
      <c r="O135" s="253"/>
      <c r="P135" s="253"/>
      <c r="Q135" s="253"/>
      <c r="R135" s="253"/>
      <c r="S135" s="253"/>
      <c r="T135" s="25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5" t="s">
        <v>150</v>
      </c>
      <c r="AU135" s="255" t="s">
        <v>21</v>
      </c>
      <c r="AV135" s="14" t="s">
        <v>21</v>
      </c>
      <c r="AW135" s="14" t="s">
        <v>38</v>
      </c>
      <c r="AX135" s="14" t="s">
        <v>90</v>
      </c>
      <c r="AY135" s="255" t="s">
        <v>141</v>
      </c>
    </row>
    <row r="136" spans="1:65" s="2" customFormat="1" ht="16.5" customHeight="1">
      <c r="A136" s="39"/>
      <c r="B136" s="40"/>
      <c r="C136" s="221" t="s">
        <v>148</v>
      </c>
      <c r="D136" s="221" t="s">
        <v>143</v>
      </c>
      <c r="E136" s="222" t="s">
        <v>339</v>
      </c>
      <c r="F136" s="223" t="s">
        <v>340</v>
      </c>
      <c r="G136" s="224" t="s">
        <v>166</v>
      </c>
      <c r="H136" s="225">
        <v>21.6</v>
      </c>
      <c r="I136" s="226"/>
      <c r="J136" s="227">
        <f>ROUND(I136*H136,2)</f>
        <v>0</v>
      </c>
      <c r="K136" s="223" t="s">
        <v>147</v>
      </c>
      <c r="L136" s="45"/>
      <c r="M136" s="228" t="s">
        <v>1</v>
      </c>
      <c r="N136" s="229" t="s">
        <v>47</v>
      </c>
      <c r="O136" s="92"/>
      <c r="P136" s="230">
        <f>O136*H136</f>
        <v>0</v>
      </c>
      <c r="Q136" s="230">
        <v>0</v>
      </c>
      <c r="R136" s="230">
        <f>Q136*H136</f>
        <v>0</v>
      </c>
      <c r="S136" s="230">
        <v>0</v>
      </c>
      <c r="T136" s="231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2" t="s">
        <v>148</v>
      </c>
      <c r="AT136" s="232" t="s">
        <v>143</v>
      </c>
      <c r="AU136" s="232" t="s">
        <v>21</v>
      </c>
      <c r="AY136" s="17" t="s">
        <v>141</v>
      </c>
      <c r="BE136" s="233">
        <f>IF(N136="základní",J136,0)</f>
        <v>0</v>
      </c>
      <c r="BF136" s="233">
        <f>IF(N136="snížená",J136,0)</f>
        <v>0</v>
      </c>
      <c r="BG136" s="233">
        <f>IF(N136="zákl. přenesená",J136,0)</f>
        <v>0</v>
      </c>
      <c r="BH136" s="233">
        <f>IF(N136="sníž. přenesená",J136,0)</f>
        <v>0</v>
      </c>
      <c r="BI136" s="233">
        <f>IF(N136="nulová",J136,0)</f>
        <v>0</v>
      </c>
      <c r="BJ136" s="17" t="s">
        <v>90</v>
      </c>
      <c r="BK136" s="233">
        <f>ROUND(I136*H136,2)</f>
        <v>0</v>
      </c>
      <c r="BL136" s="17" t="s">
        <v>148</v>
      </c>
      <c r="BM136" s="232" t="s">
        <v>341</v>
      </c>
    </row>
    <row r="137" spans="1:65" s="2" customFormat="1" ht="21.75" customHeight="1">
      <c r="A137" s="39"/>
      <c r="B137" s="40"/>
      <c r="C137" s="221" t="s">
        <v>172</v>
      </c>
      <c r="D137" s="221" t="s">
        <v>143</v>
      </c>
      <c r="E137" s="222" t="s">
        <v>342</v>
      </c>
      <c r="F137" s="223" t="s">
        <v>343</v>
      </c>
      <c r="G137" s="224" t="s">
        <v>146</v>
      </c>
      <c r="H137" s="225">
        <v>7.624</v>
      </c>
      <c r="I137" s="226"/>
      <c r="J137" s="227">
        <f>ROUND(I137*H137,2)</f>
        <v>0</v>
      </c>
      <c r="K137" s="223" t="s">
        <v>147</v>
      </c>
      <c r="L137" s="45"/>
      <c r="M137" s="228" t="s">
        <v>1</v>
      </c>
      <c r="N137" s="229" t="s">
        <v>47</v>
      </c>
      <c r="O137" s="92"/>
      <c r="P137" s="230">
        <f>O137*H137</f>
        <v>0</v>
      </c>
      <c r="Q137" s="230">
        <v>0</v>
      </c>
      <c r="R137" s="230">
        <f>Q137*H137</f>
        <v>0</v>
      </c>
      <c r="S137" s="230">
        <v>0</v>
      </c>
      <c r="T137" s="231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2" t="s">
        <v>148</v>
      </c>
      <c r="AT137" s="232" t="s">
        <v>143</v>
      </c>
      <c r="AU137" s="232" t="s">
        <v>21</v>
      </c>
      <c r="AY137" s="17" t="s">
        <v>141</v>
      </c>
      <c r="BE137" s="233">
        <f>IF(N137="základní",J137,0)</f>
        <v>0</v>
      </c>
      <c r="BF137" s="233">
        <f>IF(N137="snížená",J137,0)</f>
        <v>0</v>
      </c>
      <c r="BG137" s="233">
        <f>IF(N137="zákl. přenesená",J137,0)</f>
        <v>0</v>
      </c>
      <c r="BH137" s="233">
        <f>IF(N137="sníž. přenesená",J137,0)</f>
        <v>0</v>
      </c>
      <c r="BI137" s="233">
        <f>IF(N137="nulová",J137,0)</f>
        <v>0</v>
      </c>
      <c r="BJ137" s="17" t="s">
        <v>90</v>
      </c>
      <c r="BK137" s="233">
        <f>ROUND(I137*H137,2)</f>
        <v>0</v>
      </c>
      <c r="BL137" s="17" t="s">
        <v>148</v>
      </c>
      <c r="BM137" s="232" t="s">
        <v>344</v>
      </c>
    </row>
    <row r="138" spans="1:51" s="13" customFormat="1" ht="12">
      <c r="A138" s="13"/>
      <c r="B138" s="234"/>
      <c r="C138" s="235"/>
      <c r="D138" s="236" t="s">
        <v>150</v>
      </c>
      <c r="E138" s="237" t="s">
        <v>1</v>
      </c>
      <c r="F138" s="238" t="s">
        <v>345</v>
      </c>
      <c r="G138" s="235"/>
      <c r="H138" s="237" t="s">
        <v>1</v>
      </c>
      <c r="I138" s="239"/>
      <c r="J138" s="235"/>
      <c r="K138" s="235"/>
      <c r="L138" s="240"/>
      <c r="M138" s="241"/>
      <c r="N138" s="242"/>
      <c r="O138" s="242"/>
      <c r="P138" s="242"/>
      <c r="Q138" s="242"/>
      <c r="R138" s="242"/>
      <c r="S138" s="242"/>
      <c r="T138" s="24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4" t="s">
        <v>150</v>
      </c>
      <c r="AU138" s="244" t="s">
        <v>21</v>
      </c>
      <c r="AV138" s="13" t="s">
        <v>90</v>
      </c>
      <c r="AW138" s="13" t="s">
        <v>38</v>
      </c>
      <c r="AX138" s="13" t="s">
        <v>82</v>
      </c>
      <c r="AY138" s="244" t="s">
        <v>141</v>
      </c>
    </row>
    <row r="139" spans="1:51" s="14" customFormat="1" ht="12">
      <c r="A139" s="14"/>
      <c r="B139" s="245"/>
      <c r="C139" s="246"/>
      <c r="D139" s="236" t="s">
        <v>150</v>
      </c>
      <c r="E139" s="247" t="s">
        <v>1</v>
      </c>
      <c r="F139" s="248" t="s">
        <v>346</v>
      </c>
      <c r="G139" s="246"/>
      <c r="H139" s="249">
        <v>7.624</v>
      </c>
      <c r="I139" s="250"/>
      <c r="J139" s="246"/>
      <c r="K139" s="246"/>
      <c r="L139" s="251"/>
      <c r="M139" s="252"/>
      <c r="N139" s="253"/>
      <c r="O139" s="253"/>
      <c r="P139" s="253"/>
      <c r="Q139" s="253"/>
      <c r="R139" s="253"/>
      <c r="S139" s="253"/>
      <c r="T139" s="25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5" t="s">
        <v>150</v>
      </c>
      <c r="AU139" s="255" t="s">
        <v>21</v>
      </c>
      <c r="AV139" s="14" t="s">
        <v>21</v>
      </c>
      <c r="AW139" s="14" t="s">
        <v>38</v>
      </c>
      <c r="AX139" s="14" t="s">
        <v>90</v>
      </c>
      <c r="AY139" s="255" t="s">
        <v>141</v>
      </c>
    </row>
    <row r="140" spans="1:65" s="2" customFormat="1" ht="21.75" customHeight="1">
      <c r="A140" s="39"/>
      <c r="B140" s="40"/>
      <c r="C140" s="221" t="s">
        <v>177</v>
      </c>
      <c r="D140" s="221" t="s">
        <v>143</v>
      </c>
      <c r="E140" s="222" t="s">
        <v>347</v>
      </c>
      <c r="F140" s="223" t="s">
        <v>348</v>
      </c>
      <c r="G140" s="224" t="s">
        <v>146</v>
      </c>
      <c r="H140" s="225">
        <v>7.624</v>
      </c>
      <c r="I140" s="226"/>
      <c r="J140" s="227">
        <f>ROUND(I140*H140,2)</f>
        <v>0</v>
      </c>
      <c r="K140" s="223" t="s">
        <v>147</v>
      </c>
      <c r="L140" s="45"/>
      <c r="M140" s="228" t="s">
        <v>1</v>
      </c>
      <c r="N140" s="229" t="s">
        <v>47</v>
      </c>
      <c r="O140" s="92"/>
      <c r="P140" s="230">
        <f>O140*H140</f>
        <v>0</v>
      </c>
      <c r="Q140" s="230">
        <v>0</v>
      </c>
      <c r="R140" s="230">
        <f>Q140*H140</f>
        <v>0</v>
      </c>
      <c r="S140" s="230">
        <v>0</v>
      </c>
      <c r="T140" s="231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2" t="s">
        <v>148</v>
      </c>
      <c r="AT140" s="232" t="s">
        <v>143</v>
      </c>
      <c r="AU140" s="232" t="s">
        <v>21</v>
      </c>
      <c r="AY140" s="17" t="s">
        <v>141</v>
      </c>
      <c r="BE140" s="233">
        <f>IF(N140="základní",J140,0)</f>
        <v>0</v>
      </c>
      <c r="BF140" s="233">
        <f>IF(N140="snížená",J140,0)</f>
        <v>0</v>
      </c>
      <c r="BG140" s="233">
        <f>IF(N140="zákl. přenesená",J140,0)</f>
        <v>0</v>
      </c>
      <c r="BH140" s="233">
        <f>IF(N140="sníž. přenesená",J140,0)</f>
        <v>0</v>
      </c>
      <c r="BI140" s="233">
        <f>IF(N140="nulová",J140,0)</f>
        <v>0</v>
      </c>
      <c r="BJ140" s="17" t="s">
        <v>90</v>
      </c>
      <c r="BK140" s="233">
        <f>ROUND(I140*H140,2)</f>
        <v>0</v>
      </c>
      <c r="BL140" s="17" t="s">
        <v>148</v>
      </c>
      <c r="BM140" s="232" t="s">
        <v>349</v>
      </c>
    </row>
    <row r="141" spans="1:51" s="13" customFormat="1" ht="12">
      <c r="A141" s="13"/>
      <c r="B141" s="234"/>
      <c r="C141" s="235"/>
      <c r="D141" s="236" t="s">
        <v>150</v>
      </c>
      <c r="E141" s="237" t="s">
        <v>1</v>
      </c>
      <c r="F141" s="238" t="s">
        <v>345</v>
      </c>
      <c r="G141" s="235"/>
      <c r="H141" s="237" t="s">
        <v>1</v>
      </c>
      <c r="I141" s="239"/>
      <c r="J141" s="235"/>
      <c r="K141" s="235"/>
      <c r="L141" s="240"/>
      <c r="M141" s="241"/>
      <c r="N141" s="242"/>
      <c r="O141" s="242"/>
      <c r="P141" s="242"/>
      <c r="Q141" s="242"/>
      <c r="R141" s="242"/>
      <c r="S141" s="242"/>
      <c r="T141" s="24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4" t="s">
        <v>150</v>
      </c>
      <c r="AU141" s="244" t="s">
        <v>21</v>
      </c>
      <c r="AV141" s="13" t="s">
        <v>90</v>
      </c>
      <c r="AW141" s="13" t="s">
        <v>38</v>
      </c>
      <c r="AX141" s="13" t="s">
        <v>82</v>
      </c>
      <c r="AY141" s="244" t="s">
        <v>141</v>
      </c>
    </row>
    <row r="142" spans="1:51" s="14" customFormat="1" ht="12">
      <c r="A142" s="14"/>
      <c r="B142" s="245"/>
      <c r="C142" s="246"/>
      <c r="D142" s="236" t="s">
        <v>150</v>
      </c>
      <c r="E142" s="247" t="s">
        <v>1</v>
      </c>
      <c r="F142" s="248" t="s">
        <v>346</v>
      </c>
      <c r="G142" s="246"/>
      <c r="H142" s="249">
        <v>7.624</v>
      </c>
      <c r="I142" s="250"/>
      <c r="J142" s="246"/>
      <c r="K142" s="246"/>
      <c r="L142" s="251"/>
      <c r="M142" s="252"/>
      <c r="N142" s="253"/>
      <c r="O142" s="253"/>
      <c r="P142" s="253"/>
      <c r="Q142" s="253"/>
      <c r="R142" s="253"/>
      <c r="S142" s="253"/>
      <c r="T142" s="25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5" t="s">
        <v>150</v>
      </c>
      <c r="AU142" s="255" t="s">
        <v>21</v>
      </c>
      <c r="AV142" s="14" t="s">
        <v>21</v>
      </c>
      <c r="AW142" s="14" t="s">
        <v>38</v>
      </c>
      <c r="AX142" s="14" t="s">
        <v>90</v>
      </c>
      <c r="AY142" s="255" t="s">
        <v>141</v>
      </c>
    </row>
    <row r="143" spans="1:65" s="2" customFormat="1" ht="16.5" customHeight="1">
      <c r="A143" s="39"/>
      <c r="B143" s="40"/>
      <c r="C143" s="221" t="s">
        <v>182</v>
      </c>
      <c r="D143" s="221" t="s">
        <v>143</v>
      </c>
      <c r="E143" s="222" t="s">
        <v>350</v>
      </c>
      <c r="F143" s="223" t="s">
        <v>351</v>
      </c>
      <c r="G143" s="224" t="s">
        <v>146</v>
      </c>
      <c r="H143" s="225">
        <v>7.624</v>
      </c>
      <c r="I143" s="226"/>
      <c r="J143" s="227">
        <f>ROUND(I143*H143,2)</f>
        <v>0</v>
      </c>
      <c r="K143" s="223" t="s">
        <v>147</v>
      </c>
      <c r="L143" s="45"/>
      <c r="M143" s="228" t="s">
        <v>1</v>
      </c>
      <c r="N143" s="229" t="s">
        <v>47</v>
      </c>
      <c r="O143" s="92"/>
      <c r="P143" s="230">
        <f>O143*H143</f>
        <v>0</v>
      </c>
      <c r="Q143" s="230">
        <v>0</v>
      </c>
      <c r="R143" s="230">
        <f>Q143*H143</f>
        <v>0</v>
      </c>
      <c r="S143" s="230">
        <v>0</v>
      </c>
      <c r="T143" s="231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2" t="s">
        <v>148</v>
      </c>
      <c r="AT143" s="232" t="s">
        <v>143</v>
      </c>
      <c r="AU143" s="232" t="s">
        <v>21</v>
      </c>
      <c r="AY143" s="17" t="s">
        <v>141</v>
      </c>
      <c r="BE143" s="233">
        <f>IF(N143="základní",J143,0)</f>
        <v>0</v>
      </c>
      <c r="BF143" s="233">
        <f>IF(N143="snížená",J143,0)</f>
        <v>0</v>
      </c>
      <c r="BG143" s="233">
        <f>IF(N143="zákl. přenesená",J143,0)</f>
        <v>0</v>
      </c>
      <c r="BH143" s="233">
        <f>IF(N143="sníž. přenesená",J143,0)</f>
        <v>0</v>
      </c>
      <c r="BI143" s="233">
        <f>IF(N143="nulová",J143,0)</f>
        <v>0</v>
      </c>
      <c r="BJ143" s="17" t="s">
        <v>90</v>
      </c>
      <c r="BK143" s="233">
        <f>ROUND(I143*H143,2)</f>
        <v>0</v>
      </c>
      <c r="BL143" s="17" t="s">
        <v>148</v>
      </c>
      <c r="BM143" s="232" t="s">
        <v>352</v>
      </c>
    </row>
    <row r="144" spans="1:51" s="14" customFormat="1" ht="12">
      <c r="A144" s="14"/>
      <c r="B144" s="245"/>
      <c r="C144" s="246"/>
      <c r="D144" s="236" t="s">
        <v>150</v>
      </c>
      <c r="E144" s="247" t="s">
        <v>1</v>
      </c>
      <c r="F144" s="248" t="s">
        <v>353</v>
      </c>
      <c r="G144" s="246"/>
      <c r="H144" s="249">
        <v>7.624</v>
      </c>
      <c r="I144" s="250"/>
      <c r="J144" s="246"/>
      <c r="K144" s="246"/>
      <c r="L144" s="251"/>
      <c r="M144" s="252"/>
      <c r="N144" s="253"/>
      <c r="O144" s="253"/>
      <c r="P144" s="253"/>
      <c r="Q144" s="253"/>
      <c r="R144" s="253"/>
      <c r="S144" s="253"/>
      <c r="T144" s="25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5" t="s">
        <v>150</v>
      </c>
      <c r="AU144" s="255" t="s">
        <v>21</v>
      </c>
      <c r="AV144" s="14" t="s">
        <v>21</v>
      </c>
      <c r="AW144" s="14" t="s">
        <v>38</v>
      </c>
      <c r="AX144" s="14" t="s">
        <v>90</v>
      </c>
      <c r="AY144" s="255" t="s">
        <v>141</v>
      </c>
    </row>
    <row r="145" spans="1:65" s="2" customFormat="1" ht="16.5" customHeight="1">
      <c r="A145" s="39"/>
      <c r="B145" s="40"/>
      <c r="C145" s="221" t="s">
        <v>187</v>
      </c>
      <c r="D145" s="221" t="s">
        <v>143</v>
      </c>
      <c r="E145" s="222" t="s">
        <v>354</v>
      </c>
      <c r="F145" s="223" t="s">
        <v>355</v>
      </c>
      <c r="G145" s="224" t="s">
        <v>146</v>
      </c>
      <c r="H145" s="225">
        <v>7.624</v>
      </c>
      <c r="I145" s="226"/>
      <c r="J145" s="227">
        <f>ROUND(I145*H145,2)</f>
        <v>0</v>
      </c>
      <c r="K145" s="223" t="s">
        <v>147</v>
      </c>
      <c r="L145" s="45"/>
      <c r="M145" s="228" t="s">
        <v>1</v>
      </c>
      <c r="N145" s="229" t="s">
        <v>47</v>
      </c>
      <c r="O145" s="92"/>
      <c r="P145" s="230">
        <f>O145*H145</f>
        <v>0</v>
      </c>
      <c r="Q145" s="230">
        <v>0</v>
      </c>
      <c r="R145" s="230">
        <f>Q145*H145</f>
        <v>0</v>
      </c>
      <c r="S145" s="230">
        <v>0</v>
      </c>
      <c r="T145" s="231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2" t="s">
        <v>148</v>
      </c>
      <c r="AT145" s="232" t="s">
        <v>143</v>
      </c>
      <c r="AU145" s="232" t="s">
        <v>21</v>
      </c>
      <c r="AY145" s="17" t="s">
        <v>141</v>
      </c>
      <c r="BE145" s="233">
        <f>IF(N145="základní",J145,0)</f>
        <v>0</v>
      </c>
      <c r="BF145" s="233">
        <f>IF(N145="snížená",J145,0)</f>
        <v>0</v>
      </c>
      <c r="BG145" s="233">
        <f>IF(N145="zákl. přenesená",J145,0)</f>
        <v>0</v>
      </c>
      <c r="BH145" s="233">
        <f>IF(N145="sníž. přenesená",J145,0)</f>
        <v>0</v>
      </c>
      <c r="BI145" s="233">
        <f>IF(N145="nulová",J145,0)</f>
        <v>0</v>
      </c>
      <c r="BJ145" s="17" t="s">
        <v>90</v>
      </c>
      <c r="BK145" s="233">
        <f>ROUND(I145*H145,2)</f>
        <v>0</v>
      </c>
      <c r="BL145" s="17" t="s">
        <v>148</v>
      </c>
      <c r="BM145" s="232" t="s">
        <v>356</v>
      </c>
    </row>
    <row r="146" spans="1:51" s="14" customFormat="1" ht="12">
      <c r="A146" s="14"/>
      <c r="B146" s="245"/>
      <c r="C146" s="246"/>
      <c r="D146" s="236" t="s">
        <v>150</v>
      </c>
      <c r="E146" s="247" t="s">
        <v>1</v>
      </c>
      <c r="F146" s="248" t="s">
        <v>353</v>
      </c>
      <c r="G146" s="246"/>
      <c r="H146" s="249">
        <v>7.624</v>
      </c>
      <c r="I146" s="250"/>
      <c r="J146" s="246"/>
      <c r="K146" s="246"/>
      <c r="L146" s="251"/>
      <c r="M146" s="252"/>
      <c r="N146" s="253"/>
      <c r="O146" s="253"/>
      <c r="P146" s="253"/>
      <c r="Q146" s="253"/>
      <c r="R146" s="253"/>
      <c r="S146" s="253"/>
      <c r="T146" s="25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5" t="s">
        <v>150</v>
      </c>
      <c r="AU146" s="255" t="s">
        <v>21</v>
      </c>
      <c r="AV146" s="14" t="s">
        <v>21</v>
      </c>
      <c r="AW146" s="14" t="s">
        <v>38</v>
      </c>
      <c r="AX146" s="14" t="s">
        <v>90</v>
      </c>
      <c r="AY146" s="255" t="s">
        <v>141</v>
      </c>
    </row>
    <row r="147" spans="1:65" s="2" customFormat="1" ht="16.5" customHeight="1">
      <c r="A147" s="39"/>
      <c r="B147" s="40"/>
      <c r="C147" s="221" t="s">
        <v>191</v>
      </c>
      <c r="D147" s="221" t="s">
        <v>143</v>
      </c>
      <c r="E147" s="222" t="s">
        <v>357</v>
      </c>
      <c r="F147" s="223" t="s">
        <v>358</v>
      </c>
      <c r="G147" s="224" t="s">
        <v>146</v>
      </c>
      <c r="H147" s="225">
        <v>15.248</v>
      </c>
      <c r="I147" s="226"/>
      <c r="J147" s="227">
        <f>ROUND(I147*H147,2)</f>
        <v>0</v>
      </c>
      <c r="K147" s="223" t="s">
        <v>147</v>
      </c>
      <c r="L147" s="45"/>
      <c r="M147" s="228" t="s">
        <v>1</v>
      </c>
      <c r="N147" s="229" t="s">
        <v>47</v>
      </c>
      <c r="O147" s="92"/>
      <c r="P147" s="230">
        <f>O147*H147</f>
        <v>0</v>
      </c>
      <c r="Q147" s="230">
        <v>0</v>
      </c>
      <c r="R147" s="230">
        <f>Q147*H147</f>
        <v>0</v>
      </c>
      <c r="S147" s="230">
        <v>0</v>
      </c>
      <c r="T147" s="231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2" t="s">
        <v>148</v>
      </c>
      <c r="AT147" s="232" t="s">
        <v>143</v>
      </c>
      <c r="AU147" s="232" t="s">
        <v>21</v>
      </c>
      <c r="AY147" s="17" t="s">
        <v>141</v>
      </c>
      <c r="BE147" s="233">
        <f>IF(N147="základní",J147,0)</f>
        <v>0</v>
      </c>
      <c r="BF147" s="233">
        <f>IF(N147="snížená",J147,0)</f>
        <v>0</v>
      </c>
      <c r="BG147" s="233">
        <f>IF(N147="zákl. přenesená",J147,0)</f>
        <v>0</v>
      </c>
      <c r="BH147" s="233">
        <f>IF(N147="sníž. přenesená",J147,0)</f>
        <v>0</v>
      </c>
      <c r="BI147" s="233">
        <f>IF(N147="nulová",J147,0)</f>
        <v>0</v>
      </c>
      <c r="BJ147" s="17" t="s">
        <v>90</v>
      </c>
      <c r="BK147" s="233">
        <f>ROUND(I147*H147,2)</f>
        <v>0</v>
      </c>
      <c r="BL147" s="17" t="s">
        <v>148</v>
      </c>
      <c r="BM147" s="232" t="s">
        <v>359</v>
      </c>
    </row>
    <row r="148" spans="1:51" s="14" customFormat="1" ht="12">
      <c r="A148" s="14"/>
      <c r="B148" s="245"/>
      <c r="C148" s="246"/>
      <c r="D148" s="236" t="s">
        <v>150</v>
      </c>
      <c r="E148" s="247" t="s">
        <v>1</v>
      </c>
      <c r="F148" s="248" t="s">
        <v>360</v>
      </c>
      <c r="G148" s="246"/>
      <c r="H148" s="249">
        <v>15.248</v>
      </c>
      <c r="I148" s="250"/>
      <c r="J148" s="246"/>
      <c r="K148" s="246"/>
      <c r="L148" s="251"/>
      <c r="M148" s="252"/>
      <c r="N148" s="253"/>
      <c r="O148" s="253"/>
      <c r="P148" s="253"/>
      <c r="Q148" s="253"/>
      <c r="R148" s="253"/>
      <c r="S148" s="253"/>
      <c r="T148" s="25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5" t="s">
        <v>150</v>
      </c>
      <c r="AU148" s="255" t="s">
        <v>21</v>
      </c>
      <c r="AV148" s="14" t="s">
        <v>21</v>
      </c>
      <c r="AW148" s="14" t="s">
        <v>38</v>
      </c>
      <c r="AX148" s="14" t="s">
        <v>90</v>
      </c>
      <c r="AY148" s="255" t="s">
        <v>141</v>
      </c>
    </row>
    <row r="149" spans="1:65" s="2" customFormat="1" ht="16.5" customHeight="1">
      <c r="A149" s="39"/>
      <c r="B149" s="40"/>
      <c r="C149" s="221" t="s">
        <v>196</v>
      </c>
      <c r="D149" s="221" t="s">
        <v>143</v>
      </c>
      <c r="E149" s="222" t="s">
        <v>361</v>
      </c>
      <c r="F149" s="223" t="s">
        <v>362</v>
      </c>
      <c r="G149" s="224" t="s">
        <v>146</v>
      </c>
      <c r="H149" s="225">
        <v>16.352</v>
      </c>
      <c r="I149" s="226"/>
      <c r="J149" s="227">
        <f>ROUND(I149*H149,2)</f>
        <v>0</v>
      </c>
      <c r="K149" s="223" t="s">
        <v>147</v>
      </c>
      <c r="L149" s="45"/>
      <c r="M149" s="228" t="s">
        <v>1</v>
      </c>
      <c r="N149" s="229" t="s">
        <v>47</v>
      </c>
      <c r="O149" s="92"/>
      <c r="P149" s="230">
        <f>O149*H149</f>
        <v>0</v>
      </c>
      <c r="Q149" s="230">
        <v>0</v>
      </c>
      <c r="R149" s="230">
        <f>Q149*H149</f>
        <v>0</v>
      </c>
      <c r="S149" s="230">
        <v>0</v>
      </c>
      <c r="T149" s="231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2" t="s">
        <v>148</v>
      </c>
      <c r="AT149" s="232" t="s">
        <v>143</v>
      </c>
      <c r="AU149" s="232" t="s">
        <v>21</v>
      </c>
      <c r="AY149" s="17" t="s">
        <v>141</v>
      </c>
      <c r="BE149" s="233">
        <f>IF(N149="základní",J149,0)</f>
        <v>0</v>
      </c>
      <c r="BF149" s="233">
        <f>IF(N149="snížená",J149,0)</f>
        <v>0</v>
      </c>
      <c r="BG149" s="233">
        <f>IF(N149="zákl. přenesená",J149,0)</f>
        <v>0</v>
      </c>
      <c r="BH149" s="233">
        <f>IF(N149="sníž. přenesená",J149,0)</f>
        <v>0</v>
      </c>
      <c r="BI149" s="233">
        <f>IF(N149="nulová",J149,0)</f>
        <v>0</v>
      </c>
      <c r="BJ149" s="17" t="s">
        <v>90</v>
      </c>
      <c r="BK149" s="233">
        <f>ROUND(I149*H149,2)</f>
        <v>0</v>
      </c>
      <c r="BL149" s="17" t="s">
        <v>148</v>
      </c>
      <c r="BM149" s="232" t="s">
        <v>363</v>
      </c>
    </row>
    <row r="150" spans="1:51" s="14" customFormat="1" ht="12">
      <c r="A150" s="14"/>
      <c r="B150" s="245"/>
      <c r="C150" s="246"/>
      <c r="D150" s="236" t="s">
        <v>150</v>
      </c>
      <c r="E150" s="247" t="s">
        <v>1</v>
      </c>
      <c r="F150" s="248" t="s">
        <v>364</v>
      </c>
      <c r="G150" s="246"/>
      <c r="H150" s="249">
        <v>16.352</v>
      </c>
      <c r="I150" s="250"/>
      <c r="J150" s="246"/>
      <c r="K150" s="246"/>
      <c r="L150" s="251"/>
      <c r="M150" s="252"/>
      <c r="N150" s="253"/>
      <c r="O150" s="253"/>
      <c r="P150" s="253"/>
      <c r="Q150" s="253"/>
      <c r="R150" s="253"/>
      <c r="S150" s="253"/>
      <c r="T150" s="25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5" t="s">
        <v>150</v>
      </c>
      <c r="AU150" s="255" t="s">
        <v>21</v>
      </c>
      <c r="AV150" s="14" t="s">
        <v>21</v>
      </c>
      <c r="AW150" s="14" t="s">
        <v>38</v>
      </c>
      <c r="AX150" s="14" t="s">
        <v>90</v>
      </c>
      <c r="AY150" s="255" t="s">
        <v>141</v>
      </c>
    </row>
    <row r="151" spans="1:65" s="2" customFormat="1" ht="16.5" customHeight="1">
      <c r="A151" s="39"/>
      <c r="B151" s="40"/>
      <c r="C151" s="221" t="s">
        <v>201</v>
      </c>
      <c r="D151" s="221" t="s">
        <v>143</v>
      </c>
      <c r="E151" s="222" t="s">
        <v>365</v>
      </c>
      <c r="F151" s="223" t="s">
        <v>366</v>
      </c>
      <c r="G151" s="224" t="s">
        <v>146</v>
      </c>
      <c r="H151" s="225">
        <v>12.568</v>
      </c>
      <c r="I151" s="226"/>
      <c r="J151" s="227">
        <f>ROUND(I151*H151,2)</f>
        <v>0</v>
      </c>
      <c r="K151" s="223" t="s">
        <v>147</v>
      </c>
      <c r="L151" s="45"/>
      <c r="M151" s="228" t="s">
        <v>1</v>
      </c>
      <c r="N151" s="229" t="s">
        <v>47</v>
      </c>
      <c r="O151" s="92"/>
      <c r="P151" s="230">
        <f>O151*H151</f>
        <v>0</v>
      </c>
      <c r="Q151" s="230">
        <v>0</v>
      </c>
      <c r="R151" s="230">
        <f>Q151*H151</f>
        <v>0</v>
      </c>
      <c r="S151" s="230">
        <v>0</v>
      </c>
      <c r="T151" s="231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2" t="s">
        <v>148</v>
      </c>
      <c r="AT151" s="232" t="s">
        <v>143</v>
      </c>
      <c r="AU151" s="232" t="s">
        <v>21</v>
      </c>
      <c r="AY151" s="17" t="s">
        <v>141</v>
      </c>
      <c r="BE151" s="233">
        <f>IF(N151="základní",J151,0)</f>
        <v>0</v>
      </c>
      <c r="BF151" s="233">
        <f>IF(N151="snížená",J151,0)</f>
        <v>0</v>
      </c>
      <c r="BG151" s="233">
        <f>IF(N151="zákl. přenesená",J151,0)</f>
        <v>0</v>
      </c>
      <c r="BH151" s="233">
        <f>IF(N151="sníž. přenesená",J151,0)</f>
        <v>0</v>
      </c>
      <c r="BI151" s="233">
        <f>IF(N151="nulová",J151,0)</f>
        <v>0</v>
      </c>
      <c r="BJ151" s="17" t="s">
        <v>90</v>
      </c>
      <c r="BK151" s="233">
        <f>ROUND(I151*H151,2)</f>
        <v>0</v>
      </c>
      <c r="BL151" s="17" t="s">
        <v>148</v>
      </c>
      <c r="BM151" s="232" t="s">
        <v>367</v>
      </c>
    </row>
    <row r="152" spans="1:51" s="14" customFormat="1" ht="12">
      <c r="A152" s="14"/>
      <c r="B152" s="245"/>
      <c r="C152" s="246"/>
      <c r="D152" s="236" t="s">
        <v>150</v>
      </c>
      <c r="E152" s="247" t="s">
        <v>1</v>
      </c>
      <c r="F152" s="248" t="s">
        <v>368</v>
      </c>
      <c r="G152" s="246"/>
      <c r="H152" s="249">
        <v>12.568</v>
      </c>
      <c r="I152" s="250"/>
      <c r="J152" s="246"/>
      <c r="K152" s="246"/>
      <c r="L152" s="251"/>
      <c r="M152" s="252"/>
      <c r="N152" s="253"/>
      <c r="O152" s="253"/>
      <c r="P152" s="253"/>
      <c r="Q152" s="253"/>
      <c r="R152" s="253"/>
      <c r="S152" s="253"/>
      <c r="T152" s="25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5" t="s">
        <v>150</v>
      </c>
      <c r="AU152" s="255" t="s">
        <v>21</v>
      </c>
      <c r="AV152" s="14" t="s">
        <v>21</v>
      </c>
      <c r="AW152" s="14" t="s">
        <v>38</v>
      </c>
      <c r="AX152" s="14" t="s">
        <v>82</v>
      </c>
      <c r="AY152" s="255" t="s">
        <v>141</v>
      </c>
    </row>
    <row r="153" spans="1:51" s="15" customFormat="1" ht="12">
      <c r="A153" s="15"/>
      <c r="B153" s="256"/>
      <c r="C153" s="257"/>
      <c r="D153" s="236" t="s">
        <v>150</v>
      </c>
      <c r="E153" s="258" t="s">
        <v>1</v>
      </c>
      <c r="F153" s="259" t="s">
        <v>153</v>
      </c>
      <c r="G153" s="257"/>
      <c r="H153" s="260">
        <v>12.568</v>
      </c>
      <c r="I153" s="261"/>
      <c r="J153" s="257"/>
      <c r="K153" s="257"/>
      <c r="L153" s="262"/>
      <c r="M153" s="263"/>
      <c r="N153" s="264"/>
      <c r="O153" s="264"/>
      <c r="P153" s="264"/>
      <c r="Q153" s="264"/>
      <c r="R153" s="264"/>
      <c r="S153" s="264"/>
      <c r="T153" s="26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66" t="s">
        <v>150</v>
      </c>
      <c r="AU153" s="266" t="s">
        <v>21</v>
      </c>
      <c r="AV153" s="15" t="s">
        <v>148</v>
      </c>
      <c r="AW153" s="15" t="s">
        <v>38</v>
      </c>
      <c r="AX153" s="15" t="s">
        <v>90</v>
      </c>
      <c r="AY153" s="266" t="s">
        <v>141</v>
      </c>
    </row>
    <row r="154" spans="1:65" s="2" customFormat="1" ht="16.5" customHeight="1">
      <c r="A154" s="39"/>
      <c r="B154" s="40"/>
      <c r="C154" s="267" t="s">
        <v>206</v>
      </c>
      <c r="D154" s="267" t="s">
        <v>217</v>
      </c>
      <c r="E154" s="268" t="s">
        <v>369</v>
      </c>
      <c r="F154" s="269" t="s">
        <v>370</v>
      </c>
      <c r="G154" s="270" t="s">
        <v>160</v>
      </c>
      <c r="H154" s="271">
        <v>23.251</v>
      </c>
      <c r="I154" s="272"/>
      <c r="J154" s="273">
        <f>ROUND(I154*H154,2)</f>
        <v>0</v>
      </c>
      <c r="K154" s="269" t="s">
        <v>147</v>
      </c>
      <c r="L154" s="274"/>
      <c r="M154" s="275" t="s">
        <v>1</v>
      </c>
      <c r="N154" s="276" t="s">
        <v>47</v>
      </c>
      <c r="O154" s="92"/>
      <c r="P154" s="230">
        <f>O154*H154</f>
        <v>0</v>
      </c>
      <c r="Q154" s="230">
        <v>1</v>
      </c>
      <c r="R154" s="230">
        <f>Q154*H154</f>
        <v>23.251</v>
      </c>
      <c r="S154" s="230">
        <v>0</v>
      </c>
      <c r="T154" s="231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2" t="s">
        <v>187</v>
      </c>
      <c r="AT154" s="232" t="s">
        <v>217</v>
      </c>
      <c r="AU154" s="232" t="s">
        <v>21</v>
      </c>
      <c r="AY154" s="17" t="s">
        <v>141</v>
      </c>
      <c r="BE154" s="233">
        <f>IF(N154="základní",J154,0)</f>
        <v>0</v>
      </c>
      <c r="BF154" s="233">
        <f>IF(N154="snížená",J154,0)</f>
        <v>0</v>
      </c>
      <c r="BG154" s="233">
        <f>IF(N154="zákl. přenesená",J154,0)</f>
        <v>0</v>
      </c>
      <c r="BH154" s="233">
        <f>IF(N154="sníž. přenesená",J154,0)</f>
        <v>0</v>
      </c>
      <c r="BI154" s="233">
        <f>IF(N154="nulová",J154,0)</f>
        <v>0</v>
      </c>
      <c r="BJ154" s="17" t="s">
        <v>90</v>
      </c>
      <c r="BK154" s="233">
        <f>ROUND(I154*H154,2)</f>
        <v>0</v>
      </c>
      <c r="BL154" s="17" t="s">
        <v>148</v>
      </c>
      <c r="BM154" s="232" t="s">
        <v>371</v>
      </c>
    </row>
    <row r="155" spans="1:51" s="14" customFormat="1" ht="12">
      <c r="A155" s="14"/>
      <c r="B155" s="245"/>
      <c r="C155" s="246"/>
      <c r="D155" s="236" t="s">
        <v>150</v>
      </c>
      <c r="E155" s="247" t="s">
        <v>1</v>
      </c>
      <c r="F155" s="248" t="s">
        <v>372</v>
      </c>
      <c r="G155" s="246"/>
      <c r="H155" s="249">
        <v>23.251</v>
      </c>
      <c r="I155" s="250"/>
      <c r="J155" s="246"/>
      <c r="K155" s="246"/>
      <c r="L155" s="251"/>
      <c r="M155" s="252"/>
      <c r="N155" s="253"/>
      <c r="O155" s="253"/>
      <c r="P155" s="253"/>
      <c r="Q155" s="253"/>
      <c r="R155" s="253"/>
      <c r="S155" s="253"/>
      <c r="T155" s="25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5" t="s">
        <v>150</v>
      </c>
      <c r="AU155" s="255" t="s">
        <v>21</v>
      </c>
      <c r="AV155" s="14" t="s">
        <v>21</v>
      </c>
      <c r="AW155" s="14" t="s">
        <v>38</v>
      </c>
      <c r="AX155" s="14" t="s">
        <v>90</v>
      </c>
      <c r="AY155" s="255" t="s">
        <v>141</v>
      </c>
    </row>
    <row r="156" spans="1:63" s="12" customFormat="1" ht="22.8" customHeight="1">
      <c r="A156" s="12"/>
      <c r="B156" s="205"/>
      <c r="C156" s="206"/>
      <c r="D156" s="207" t="s">
        <v>81</v>
      </c>
      <c r="E156" s="219" t="s">
        <v>148</v>
      </c>
      <c r="F156" s="219" t="s">
        <v>373</v>
      </c>
      <c r="G156" s="206"/>
      <c r="H156" s="206"/>
      <c r="I156" s="209"/>
      <c r="J156" s="220">
        <f>BK156</f>
        <v>0</v>
      </c>
      <c r="K156" s="206"/>
      <c r="L156" s="211"/>
      <c r="M156" s="212"/>
      <c r="N156" s="213"/>
      <c r="O156" s="213"/>
      <c r="P156" s="214">
        <f>SUM(P157:P159)</f>
        <v>0</v>
      </c>
      <c r="Q156" s="213"/>
      <c r="R156" s="214">
        <f>SUM(R157:R159)</f>
        <v>0</v>
      </c>
      <c r="S156" s="213"/>
      <c r="T156" s="215">
        <f>SUM(T157:T159)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16" t="s">
        <v>90</v>
      </c>
      <c r="AT156" s="217" t="s">
        <v>81</v>
      </c>
      <c r="AU156" s="217" t="s">
        <v>90</v>
      </c>
      <c r="AY156" s="216" t="s">
        <v>141</v>
      </c>
      <c r="BK156" s="218">
        <f>SUM(BK157:BK159)</f>
        <v>0</v>
      </c>
    </row>
    <row r="157" spans="1:65" s="2" customFormat="1" ht="16.5" customHeight="1">
      <c r="A157" s="39"/>
      <c r="B157" s="40"/>
      <c r="C157" s="221" t="s">
        <v>211</v>
      </c>
      <c r="D157" s="221" t="s">
        <v>143</v>
      </c>
      <c r="E157" s="222" t="s">
        <v>374</v>
      </c>
      <c r="F157" s="223" t="s">
        <v>375</v>
      </c>
      <c r="G157" s="224" t="s">
        <v>146</v>
      </c>
      <c r="H157" s="225">
        <v>2.68</v>
      </c>
      <c r="I157" s="226"/>
      <c r="J157" s="227">
        <f>ROUND(I157*H157,2)</f>
        <v>0</v>
      </c>
      <c r="K157" s="223" t="s">
        <v>147</v>
      </c>
      <c r="L157" s="45"/>
      <c r="M157" s="228" t="s">
        <v>1</v>
      </c>
      <c r="N157" s="229" t="s">
        <v>47</v>
      </c>
      <c r="O157" s="92"/>
      <c r="P157" s="230">
        <f>O157*H157</f>
        <v>0</v>
      </c>
      <c r="Q157" s="230">
        <v>0</v>
      </c>
      <c r="R157" s="230">
        <f>Q157*H157</f>
        <v>0</v>
      </c>
      <c r="S157" s="230">
        <v>0</v>
      </c>
      <c r="T157" s="231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2" t="s">
        <v>148</v>
      </c>
      <c r="AT157" s="232" t="s">
        <v>143</v>
      </c>
      <c r="AU157" s="232" t="s">
        <v>21</v>
      </c>
      <c r="AY157" s="17" t="s">
        <v>141</v>
      </c>
      <c r="BE157" s="233">
        <f>IF(N157="základní",J157,0)</f>
        <v>0</v>
      </c>
      <c r="BF157" s="233">
        <f>IF(N157="snížená",J157,0)</f>
        <v>0</v>
      </c>
      <c r="BG157" s="233">
        <f>IF(N157="zákl. přenesená",J157,0)</f>
        <v>0</v>
      </c>
      <c r="BH157" s="233">
        <f>IF(N157="sníž. přenesená",J157,0)</f>
        <v>0</v>
      </c>
      <c r="BI157" s="233">
        <f>IF(N157="nulová",J157,0)</f>
        <v>0</v>
      </c>
      <c r="BJ157" s="17" t="s">
        <v>90</v>
      </c>
      <c r="BK157" s="233">
        <f>ROUND(I157*H157,2)</f>
        <v>0</v>
      </c>
      <c r="BL157" s="17" t="s">
        <v>148</v>
      </c>
      <c r="BM157" s="232" t="s">
        <v>376</v>
      </c>
    </row>
    <row r="158" spans="1:51" s="14" customFormat="1" ht="12">
      <c r="A158" s="14"/>
      <c r="B158" s="245"/>
      <c r="C158" s="246"/>
      <c r="D158" s="236" t="s">
        <v>150</v>
      </c>
      <c r="E158" s="247" t="s">
        <v>1</v>
      </c>
      <c r="F158" s="248" t="s">
        <v>377</v>
      </c>
      <c r="G158" s="246"/>
      <c r="H158" s="249">
        <v>2.68</v>
      </c>
      <c r="I158" s="250"/>
      <c r="J158" s="246"/>
      <c r="K158" s="246"/>
      <c r="L158" s="251"/>
      <c r="M158" s="252"/>
      <c r="N158" s="253"/>
      <c r="O158" s="253"/>
      <c r="P158" s="253"/>
      <c r="Q158" s="253"/>
      <c r="R158" s="253"/>
      <c r="S158" s="253"/>
      <c r="T158" s="25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5" t="s">
        <v>150</v>
      </c>
      <c r="AU158" s="255" t="s">
        <v>21</v>
      </c>
      <c r="AV158" s="14" t="s">
        <v>21</v>
      </c>
      <c r="AW158" s="14" t="s">
        <v>38</v>
      </c>
      <c r="AX158" s="14" t="s">
        <v>82</v>
      </c>
      <c r="AY158" s="255" t="s">
        <v>141</v>
      </c>
    </row>
    <row r="159" spans="1:51" s="15" customFormat="1" ht="12">
      <c r="A159" s="15"/>
      <c r="B159" s="256"/>
      <c r="C159" s="257"/>
      <c r="D159" s="236" t="s">
        <v>150</v>
      </c>
      <c r="E159" s="258" t="s">
        <v>1</v>
      </c>
      <c r="F159" s="259" t="s">
        <v>153</v>
      </c>
      <c r="G159" s="257"/>
      <c r="H159" s="260">
        <v>2.68</v>
      </c>
      <c r="I159" s="261"/>
      <c r="J159" s="257"/>
      <c r="K159" s="257"/>
      <c r="L159" s="262"/>
      <c r="M159" s="263"/>
      <c r="N159" s="264"/>
      <c r="O159" s="264"/>
      <c r="P159" s="264"/>
      <c r="Q159" s="264"/>
      <c r="R159" s="264"/>
      <c r="S159" s="264"/>
      <c r="T159" s="26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66" t="s">
        <v>150</v>
      </c>
      <c r="AU159" s="266" t="s">
        <v>21</v>
      </c>
      <c r="AV159" s="15" t="s">
        <v>148</v>
      </c>
      <c r="AW159" s="15" t="s">
        <v>38</v>
      </c>
      <c r="AX159" s="15" t="s">
        <v>90</v>
      </c>
      <c r="AY159" s="266" t="s">
        <v>141</v>
      </c>
    </row>
    <row r="160" spans="1:63" s="12" customFormat="1" ht="22.8" customHeight="1">
      <c r="A160" s="12"/>
      <c r="B160" s="205"/>
      <c r="C160" s="206"/>
      <c r="D160" s="207" t="s">
        <v>81</v>
      </c>
      <c r="E160" s="219" t="s">
        <v>187</v>
      </c>
      <c r="F160" s="219" t="s">
        <v>378</v>
      </c>
      <c r="G160" s="206"/>
      <c r="H160" s="206"/>
      <c r="I160" s="209"/>
      <c r="J160" s="220">
        <f>BK160</f>
        <v>0</v>
      </c>
      <c r="K160" s="206"/>
      <c r="L160" s="211"/>
      <c r="M160" s="212"/>
      <c r="N160" s="213"/>
      <c r="O160" s="213"/>
      <c r="P160" s="214">
        <f>SUM(P161:P183)</f>
        <v>0</v>
      </c>
      <c r="Q160" s="213"/>
      <c r="R160" s="214">
        <f>SUM(R161:R183)</f>
        <v>1.56351</v>
      </c>
      <c r="S160" s="213"/>
      <c r="T160" s="215">
        <f>SUM(T161:T183)</f>
        <v>0.06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16" t="s">
        <v>90</v>
      </c>
      <c r="AT160" s="217" t="s">
        <v>81</v>
      </c>
      <c r="AU160" s="217" t="s">
        <v>90</v>
      </c>
      <c r="AY160" s="216" t="s">
        <v>141</v>
      </c>
      <c r="BK160" s="218">
        <f>SUM(BK161:BK183)</f>
        <v>0</v>
      </c>
    </row>
    <row r="161" spans="1:65" s="2" customFormat="1" ht="16.5" customHeight="1">
      <c r="A161" s="39"/>
      <c r="B161" s="40"/>
      <c r="C161" s="221" t="s">
        <v>216</v>
      </c>
      <c r="D161" s="221" t="s">
        <v>143</v>
      </c>
      <c r="E161" s="222" t="s">
        <v>379</v>
      </c>
      <c r="F161" s="223" t="s">
        <v>380</v>
      </c>
      <c r="G161" s="224" t="s">
        <v>298</v>
      </c>
      <c r="H161" s="225">
        <v>26</v>
      </c>
      <c r="I161" s="226"/>
      <c r="J161" s="227">
        <f>ROUND(I161*H161,2)</f>
        <v>0</v>
      </c>
      <c r="K161" s="223" t="s">
        <v>147</v>
      </c>
      <c r="L161" s="45"/>
      <c r="M161" s="228" t="s">
        <v>1</v>
      </c>
      <c r="N161" s="229" t="s">
        <v>47</v>
      </c>
      <c r="O161" s="92"/>
      <c r="P161" s="230">
        <f>O161*H161</f>
        <v>0</v>
      </c>
      <c r="Q161" s="230">
        <v>0.00276</v>
      </c>
      <c r="R161" s="230">
        <f>Q161*H161</f>
        <v>0.07175999999999999</v>
      </c>
      <c r="S161" s="230">
        <v>0</v>
      </c>
      <c r="T161" s="231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2" t="s">
        <v>148</v>
      </c>
      <c r="AT161" s="232" t="s">
        <v>143</v>
      </c>
      <c r="AU161" s="232" t="s">
        <v>21</v>
      </c>
      <c r="AY161" s="17" t="s">
        <v>141</v>
      </c>
      <c r="BE161" s="233">
        <f>IF(N161="základní",J161,0)</f>
        <v>0</v>
      </c>
      <c r="BF161" s="233">
        <f>IF(N161="snížená",J161,0)</f>
        <v>0</v>
      </c>
      <c r="BG161" s="233">
        <f>IF(N161="zákl. přenesená",J161,0)</f>
        <v>0</v>
      </c>
      <c r="BH161" s="233">
        <f>IF(N161="sníž. přenesená",J161,0)</f>
        <v>0</v>
      </c>
      <c r="BI161" s="233">
        <f>IF(N161="nulová",J161,0)</f>
        <v>0</v>
      </c>
      <c r="BJ161" s="17" t="s">
        <v>90</v>
      </c>
      <c r="BK161" s="233">
        <f>ROUND(I161*H161,2)</f>
        <v>0</v>
      </c>
      <c r="BL161" s="17" t="s">
        <v>148</v>
      </c>
      <c r="BM161" s="232" t="s">
        <v>381</v>
      </c>
    </row>
    <row r="162" spans="1:51" s="14" customFormat="1" ht="12">
      <c r="A162" s="14"/>
      <c r="B162" s="245"/>
      <c r="C162" s="246"/>
      <c r="D162" s="236" t="s">
        <v>150</v>
      </c>
      <c r="E162" s="247" t="s">
        <v>1</v>
      </c>
      <c r="F162" s="248" t="s">
        <v>382</v>
      </c>
      <c r="G162" s="246"/>
      <c r="H162" s="249">
        <v>26</v>
      </c>
      <c r="I162" s="250"/>
      <c r="J162" s="246"/>
      <c r="K162" s="246"/>
      <c r="L162" s="251"/>
      <c r="M162" s="252"/>
      <c r="N162" s="253"/>
      <c r="O162" s="253"/>
      <c r="P162" s="253"/>
      <c r="Q162" s="253"/>
      <c r="R162" s="253"/>
      <c r="S162" s="253"/>
      <c r="T162" s="25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5" t="s">
        <v>150</v>
      </c>
      <c r="AU162" s="255" t="s">
        <v>21</v>
      </c>
      <c r="AV162" s="14" t="s">
        <v>21</v>
      </c>
      <c r="AW162" s="14" t="s">
        <v>38</v>
      </c>
      <c r="AX162" s="14" t="s">
        <v>90</v>
      </c>
      <c r="AY162" s="255" t="s">
        <v>141</v>
      </c>
    </row>
    <row r="163" spans="1:65" s="2" customFormat="1" ht="16.5" customHeight="1">
      <c r="A163" s="39"/>
      <c r="B163" s="40"/>
      <c r="C163" s="221" t="s">
        <v>8</v>
      </c>
      <c r="D163" s="221" t="s">
        <v>143</v>
      </c>
      <c r="E163" s="222" t="s">
        <v>383</v>
      </c>
      <c r="F163" s="223" t="s">
        <v>384</v>
      </c>
      <c r="G163" s="224" t="s">
        <v>298</v>
      </c>
      <c r="H163" s="225">
        <v>6</v>
      </c>
      <c r="I163" s="226"/>
      <c r="J163" s="227">
        <f>ROUND(I163*H163,2)</f>
        <v>0</v>
      </c>
      <c r="K163" s="223" t="s">
        <v>147</v>
      </c>
      <c r="L163" s="45"/>
      <c r="M163" s="228" t="s">
        <v>1</v>
      </c>
      <c r="N163" s="229" t="s">
        <v>47</v>
      </c>
      <c r="O163" s="92"/>
      <c r="P163" s="230">
        <f>O163*H163</f>
        <v>0</v>
      </c>
      <c r="Q163" s="230">
        <v>0.0044</v>
      </c>
      <c r="R163" s="230">
        <f>Q163*H163</f>
        <v>0.0264</v>
      </c>
      <c r="S163" s="230">
        <v>0</v>
      </c>
      <c r="T163" s="231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2" t="s">
        <v>148</v>
      </c>
      <c r="AT163" s="232" t="s">
        <v>143</v>
      </c>
      <c r="AU163" s="232" t="s">
        <v>21</v>
      </c>
      <c r="AY163" s="17" t="s">
        <v>141</v>
      </c>
      <c r="BE163" s="233">
        <f>IF(N163="základní",J163,0)</f>
        <v>0</v>
      </c>
      <c r="BF163" s="233">
        <f>IF(N163="snížená",J163,0)</f>
        <v>0</v>
      </c>
      <c r="BG163" s="233">
        <f>IF(N163="zákl. přenesená",J163,0)</f>
        <v>0</v>
      </c>
      <c r="BH163" s="233">
        <f>IF(N163="sníž. přenesená",J163,0)</f>
        <v>0</v>
      </c>
      <c r="BI163" s="233">
        <f>IF(N163="nulová",J163,0)</f>
        <v>0</v>
      </c>
      <c r="BJ163" s="17" t="s">
        <v>90</v>
      </c>
      <c r="BK163" s="233">
        <f>ROUND(I163*H163,2)</f>
        <v>0</v>
      </c>
      <c r="BL163" s="17" t="s">
        <v>148</v>
      </c>
      <c r="BM163" s="232" t="s">
        <v>385</v>
      </c>
    </row>
    <row r="164" spans="1:51" s="14" customFormat="1" ht="12">
      <c r="A164" s="14"/>
      <c r="B164" s="245"/>
      <c r="C164" s="246"/>
      <c r="D164" s="236" t="s">
        <v>150</v>
      </c>
      <c r="E164" s="247" t="s">
        <v>1</v>
      </c>
      <c r="F164" s="248" t="s">
        <v>386</v>
      </c>
      <c r="G164" s="246"/>
      <c r="H164" s="249">
        <v>6</v>
      </c>
      <c r="I164" s="250"/>
      <c r="J164" s="246"/>
      <c r="K164" s="246"/>
      <c r="L164" s="251"/>
      <c r="M164" s="252"/>
      <c r="N164" s="253"/>
      <c r="O164" s="253"/>
      <c r="P164" s="253"/>
      <c r="Q164" s="253"/>
      <c r="R164" s="253"/>
      <c r="S164" s="253"/>
      <c r="T164" s="25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5" t="s">
        <v>150</v>
      </c>
      <c r="AU164" s="255" t="s">
        <v>21</v>
      </c>
      <c r="AV164" s="14" t="s">
        <v>21</v>
      </c>
      <c r="AW164" s="14" t="s">
        <v>38</v>
      </c>
      <c r="AX164" s="14" t="s">
        <v>90</v>
      </c>
      <c r="AY164" s="255" t="s">
        <v>141</v>
      </c>
    </row>
    <row r="165" spans="1:65" s="2" customFormat="1" ht="16.5" customHeight="1">
      <c r="A165" s="39"/>
      <c r="B165" s="40"/>
      <c r="C165" s="221" t="s">
        <v>227</v>
      </c>
      <c r="D165" s="221" t="s">
        <v>143</v>
      </c>
      <c r="E165" s="222" t="s">
        <v>387</v>
      </c>
      <c r="F165" s="223" t="s">
        <v>388</v>
      </c>
      <c r="G165" s="224" t="s">
        <v>389</v>
      </c>
      <c r="H165" s="225">
        <v>2</v>
      </c>
      <c r="I165" s="226"/>
      <c r="J165" s="227">
        <f>ROUND(I165*H165,2)</f>
        <v>0</v>
      </c>
      <c r="K165" s="223" t="s">
        <v>1</v>
      </c>
      <c r="L165" s="45"/>
      <c r="M165" s="228" t="s">
        <v>1</v>
      </c>
      <c r="N165" s="229" t="s">
        <v>47</v>
      </c>
      <c r="O165" s="92"/>
      <c r="P165" s="230">
        <f>O165*H165</f>
        <v>0</v>
      </c>
      <c r="Q165" s="230">
        <v>0.02</v>
      </c>
      <c r="R165" s="230">
        <f>Q165*H165</f>
        <v>0.04</v>
      </c>
      <c r="S165" s="230">
        <v>0.02</v>
      </c>
      <c r="T165" s="231">
        <f>S165*H165</f>
        <v>0.04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2" t="s">
        <v>148</v>
      </c>
      <c r="AT165" s="232" t="s">
        <v>143</v>
      </c>
      <c r="AU165" s="232" t="s">
        <v>21</v>
      </c>
      <c r="AY165" s="17" t="s">
        <v>141</v>
      </c>
      <c r="BE165" s="233">
        <f>IF(N165="základní",J165,0)</f>
        <v>0</v>
      </c>
      <c r="BF165" s="233">
        <f>IF(N165="snížená",J165,0)</f>
        <v>0</v>
      </c>
      <c r="BG165" s="233">
        <f>IF(N165="zákl. přenesená",J165,0)</f>
        <v>0</v>
      </c>
      <c r="BH165" s="233">
        <f>IF(N165="sníž. přenesená",J165,0)</f>
        <v>0</v>
      </c>
      <c r="BI165" s="233">
        <f>IF(N165="nulová",J165,0)</f>
        <v>0</v>
      </c>
      <c r="BJ165" s="17" t="s">
        <v>90</v>
      </c>
      <c r="BK165" s="233">
        <f>ROUND(I165*H165,2)</f>
        <v>0</v>
      </c>
      <c r="BL165" s="17" t="s">
        <v>148</v>
      </c>
      <c r="BM165" s="232" t="s">
        <v>390</v>
      </c>
    </row>
    <row r="166" spans="1:51" s="13" customFormat="1" ht="12">
      <c r="A166" s="13"/>
      <c r="B166" s="234"/>
      <c r="C166" s="235"/>
      <c r="D166" s="236" t="s">
        <v>150</v>
      </c>
      <c r="E166" s="237" t="s">
        <v>1</v>
      </c>
      <c r="F166" s="238" t="s">
        <v>391</v>
      </c>
      <c r="G166" s="235"/>
      <c r="H166" s="237" t="s">
        <v>1</v>
      </c>
      <c r="I166" s="239"/>
      <c r="J166" s="235"/>
      <c r="K166" s="235"/>
      <c r="L166" s="240"/>
      <c r="M166" s="241"/>
      <c r="N166" s="242"/>
      <c r="O166" s="242"/>
      <c r="P166" s="242"/>
      <c r="Q166" s="242"/>
      <c r="R166" s="242"/>
      <c r="S166" s="242"/>
      <c r="T166" s="24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4" t="s">
        <v>150</v>
      </c>
      <c r="AU166" s="244" t="s">
        <v>21</v>
      </c>
      <c r="AV166" s="13" t="s">
        <v>90</v>
      </c>
      <c r="AW166" s="13" t="s">
        <v>38</v>
      </c>
      <c r="AX166" s="13" t="s">
        <v>82</v>
      </c>
      <c r="AY166" s="244" t="s">
        <v>141</v>
      </c>
    </row>
    <row r="167" spans="1:51" s="14" customFormat="1" ht="12">
      <c r="A167" s="14"/>
      <c r="B167" s="245"/>
      <c r="C167" s="246"/>
      <c r="D167" s="236" t="s">
        <v>150</v>
      </c>
      <c r="E167" s="247" t="s">
        <v>1</v>
      </c>
      <c r="F167" s="248" t="s">
        <v>21</v>
      </c>
      <c r="G167" s="246"/>
      <c r="H167" s="249">
        <v>2</v>
      </c>
      <c r="I167" s="250"/>
      <c r="J167" s="246"/>
      <c r="K167" s="246"/>
      <c r="L167" s="251"/>
      <c r="M167" s="252"/>
      <c r="N167" s="253"/>
      <c r="O167" s="253"/>
      <c r="P167" s="253"/>
      <c r="Q167" s="253"/>
      <c r="R167" s="253"/>
      <c r="S167" s="253"/>
      <c r="T167" s="25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5" t="s">
        <v>150</v>
      </c>
      <c r="AU167" s="255" t="s">
        <v>21</v>
      </c>
      <c r="AV167" s="14" t="s">
        <v>21</v>
      </c>
      <c r="AW167" s="14" t="s">
        <v>38</v>
      </c>
      <c r="AX167" s="14" t="s">
        <v>82</v>
      </c>
      <c r="AY167" s="255" t="s">
        <v>141</v>
      </c>
    </row>
    <row r="168" spans="1:51" s="15" customFormat="1" ht="12">
      <c r="A168" s="15"/>
      <c r="B168" s="256"/>
      <c r="C168" s="257"/>
      <c r="D168" s="236" t="s">
        <v>150</v>
      </c>
      <c r="E168" s="258" t="s">
        <v>1</v>
      </c>
      <c r="F168" s="259" t="s">
        <v>153</v>
      </c>
      <c r="G168" s="257"/>
      <c r="H168" s="260">
        <v>2</v>
      </c>
      <c r="I168" s="261"/>
      <c r="J168" s="257"/>
      <c r="K168" s="257"/>
      <c r="L168" s="262"/>
      <c r="M168" s="263"/>
      <c r="N168" s="264"/>
      <c r="O168" s="264"/>
      <c r="P168" s="264"/>
      <c r="Q168" s="264"/>
      <c r="R168" s="264"/>
      <c r="S168" s="264"/>
      <c r="T168" s="26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66" t="s">
        <v>150</v>
      </c>
      <c r="AU168" s="266" t="s">
        <v>21</v>
      </c>
      <c r="AV168" s="15" t="s">
        <v>148</v>
      </c>
      <c r="AW168" s="15" t="s">
        <v>38</v>
      </c>
      <c r="AX168" s="15" t="s">
        <v>90</v>
      </c>
      <c r="AY168" s="266" t="s">
        <v>141</v>
      </c>
    </row>
    <row r="169" spans="1:65" s="2" customFormat="1" ht="16.5" customHeight="1">
      <c r="A169" s="39"/>
      <c r="B169" s="40"/>
      <c r="C169" s="221" t="s">
        <v>232</v>
      </c>
      <c r="D169" s="221" t="s">
        <v>143</v>
      </c>
      <c r="E169" s="222" t="s">
        <v>392</v>
      </c>
      <c r="F169" s="223" t="s">
        <v>393</v>
      </c>
      <c r="G169" s="224" t="s">
        <v>389</v>
      </c>
      <c r="H169" s="225">
        <v>1</v>
      </c>
      <c r="I169" s="226"/>
      <c r="J169" s="227">
        <f>ROUND(I169*H169,2)</f>
        <v>0</v>
      </c>
      <c r="K169" s="223" t="s">
        <v>1</v>
      </c>
      <c r="L169" s="45"/>
      <c r="M169" s="228" t="s">
        <v>1</v>
      </c>
      <c r="N169" s="229" t="s">
        <v>47</v>
      </c>
      <c r="O169" s="92"/>
      <c r="P169" s="230">
        <f>O169*H169</f>
        <v>0</v>
      </c>
      <c r="Q169" s="230">
        <v>0.02</v>
      </c>
      <c r="R169" s="230">
        <f>Q169*H169</f>
        <v>0.02</v>
      </c>
      <c r="S169" s="230">
        <v>0.02</v>
      </c>
      <c r="T169" s="231">
        <f>S169*H169</f>
        <v>0.02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2" t="s">
        <v>148</v>
      </c>
      <c r="AT169" s="232" t="s">
        <v>143</v>
      </c>
      <c r="AU169" s="232" t="s">
        <v>21</v>
      </c>
      <c r="AY169" s="17" t="s">
        <v>141</v>
      </c>
      <c r="BE169" s="233">
        <f>IF(N169="základní",J169,0)</f>
        <v>0</v>
      </c>
      <c r="BF169" s="233">
        <f>IF(N169="snížená",J169,0)</f>
        <v>0</v>
      </c>
      <c r="BG169" s="233">
        <f>IF(N169="zákl. přenesená",J169,0)</f>
        <v>0</v>
      </c>
      <c r="BH169" s="233">
        <f>IF(N169="sníž. přenesená",J169,0)</f>
        <v>0</v>
      </c>
      <c r="BI169" s="233">
        <f>IF(N169="nulová",J169,0)</f>
        <v>0</v>
      </c>
      <c r="BJ169" s="17" t="s">
        <v>90</v>
      </c>
      <c r="BK169" s="233">
        <f>ROUND(I169*H169,2)</f>
        <v>0</v>
      </c>
      <c r="BL169" s="17" t="s">
        <v>148</v>
      </c>
      <c r="BM169" s="232" t="s">
        <v>394</v>
      </c>
    </row>
    <row r="170" spans="1:51" s="13" customFormat="1" ht="12">
      <c r="A170" s="13"/>
      <c r="B170" s="234"/>
      <c r="C170" s="235"/>
      <c r="D170" s="236" t="s">
        <v>150</v>
      </c>
      <c r="E170" s="237" t="s">
        <v>1</v>
      </c>
      <c r="F170" s="238" t="s">
        <v>391</v>
      </c>
      <c r="G170" s="235"/>
      <c r="H170" s="237" t="s">
        <v>1</v>
      </c>
      <c r="I170" s="239"/>
      <c r="J170" s="235"/>
      <c r="K170" s="235"/>
      <c r="L170" s="240"/>
      <c r="M170" s="241"/>
      <c r="N170" s="242"/>
      <c r="O170" s="242"/>
      <c r="P170" s="242"/>
      <c r="Q170" s="242"/>
      <c r="R170" s="242"/>
      <c r="S170" s="242"/>
      <c r="T170" s="24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4" t="s">
        <v>150</v>
      </c>
      <c r="AU170" s="244" t="s">
        <v>21</v>
      </c>
      <c r="AV170" s="13" t="s">
        <v>90</v>
      </c>
      <c r="AW170" s="13" t="s">
        <v>38</v>
      </c>
      <c r="AX170" s="13" t="s">
        <v>82</v>
      </c>
      <c r="AY170" s="244" t="s">
        <v>141</v>
      </c>
    </row>
    <row r="171" spans="1:51" s="14" customFormat="1" ht="12">
      <c r="A171" s="14"/>
      <c r="B171" s="245"/>
      <c r="C171" s="246"/>
      <c r="D171" s="236" t="s">
        <v>150</v>
      </c>
      <c r="E171" s="247" t="s">
        <v>1</v>
      </c>
      <c r="F171" s="248" t="s">
        <v>90</v>
      </c>
      <c r="G171" s="246"/>
      <c r="H171" s="249">
        <v>1</v>
      </c>
      <c r="I171" s="250"/>
      <c r="J171" s="246"/>
      <c r="K171" s="246"/>
      <c r="L171" s="251"/>
      <c r="M171" s="252"/>
      <c r="N171" s="253"/>
      <c r="O171" s="253"/>
      <c r="P171" s="253"/>
      <c r="Q171" s="253"/>
      <c r="R171" s="253"/>
      <c r="S171" s="253"/>
      <c r="T171" s="25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5" t="s">
        <v>150</v>
      </c>
      <c r="AU171" s="255" t="s">
        <v>21</v>
      </c>
      <c r="AV171" s="14" t="s">
        <v>21</v>
      </c>
      <c r="AW171" s="14" t="s">
        <v>38</v>
      </c>
      <c r="AX171" s="14" t="s">
        <v>82</v>
      </c>
      <c r="AY171" s="255" t="s">
        <v>141</v>
      </c>
    </row>
    <row r="172" spans="1:51" s="15" customFormat="1" ht="12">
      <c r="A172" s="15"/>
      <c r="B172" s="256"/>
      <c r="C172" s="257"/>
      <c r="D172" s="236" t="s">
        <v>150</v>
      </c>
      <c r="E172" s="258" t="s">
        <v>1</v>
      </c>
      <c r="F172" s="259" t="s">
        <v>153</v>
      </c>
      <c r="G172" s="257"/>
      <c r="H172" s="260">
        <v>1</v>
      </c>
      <c r="I172" s="261"/>
      <c r="J172" s="257"/>
      <c r="K172" s="257"/>
      <c r="L172" s="262"/>
      <c r="M172" s="263"/>
      <c r="N172" s="264"/>
      <c r="O172" s="264"/>
      <c r="P172" s="264"/>
      <c r="Q172" s="264"/>
      <c r="R172" s="264"/>
      <c r="S172" s="264"/>
      <c r="T172" s="26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66" t="s">
        <v>150</v>
      </c>
      <c r="AU172" s="266" t="s">
        <v>21</v>
      </c>
      <c r="AV172" s="15" t="s">
        <v>148</v>
      </c>
      <c r="AW172" s="15" t="s">
        <v>38</v>
      </c>
      <c r="AX172" s="15" t="s">
        <v>90</v>
      </c>
      <c r="AY172" s="266" t="s">
        <v>141</v>
      </c>
    </row>
    <row r="173" spans="1:65" s="2" customFormat="1" ht="16.5" customHeight="1">
      <c r="A173" s="39"/>
      <c r="B173" s="40"/>
      <c r="C173" s="221" t="s">
        <v>239</v>
      </c>
      <c r="D173" s="221" t="s">
        <v>143</v>
      </c>
      <c r="E173" s="222" t="s">
        <v>395</v>
      </c>
      <c r="F173" s="223" t="s">
        <v>396</v>
      </c>
      <c r="G173" s="224" t="s">
        <v>389</v>
      </c>
      <c r="H173" s="225">
        <v>1</v>
      </c>
      <c r="I173" s="226"/>
      <c r="J173" s="227">
        <f>ROUND(I173*H173,2)</f>
        <v>0</v>
      </c>
      <c r="K173" s="223" t="s">
        <v>1</v>
      </c>
      <c r="L173" s="45"/>
      <c r="M173" s="228" t="s">
        <v>1</v>
      </c>
      <c r="N173" s="229" t="s">
        <v>47</v>
      </c>
      <c r="O173" s="92"/>
      <c r="P173" s="230">
        <f>O173*H173</f>
        <v>0</v>
      </c>
      <c r="Q173" s="230">
        <v>0.025</v>
      </c>
      <c r="R173" s="230">
        <f>Q173*H173</f>
        <v>0.025</v>
      </c>
      <c r="S173" s="230">
        <v>0</v>
      </c>
      <c r="T173" s="231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2" t="s">
        <v>148</v>
      </c>
      <c r="AT173" s="232" t="s">
        <v>143</v>
      </c>
      <c r="AU173" s="232" t="s">
        <v>21</v>
      </c>
      <c r="AY173" s="17" t="s">
        <v>141</v>
      </c>
      <c r="BE173" s="233">
        <f>IF(N173="základní",J173,0)</f>
        <v>0</v>
      </c>
      <c r="BF173" s="233">
        <f>IF(N173="snížená",J173,0)</f>
        <v>0</v>
      </c>
      <c r="BG173" s="233">
        <f>IF(N173="zákl. přenesená",J173,0)</f>
        <v>0</v>
      </c>
      <c r="BH173" s="233">
        <f>IF(N173="sníž. přenesená",J173,0)</f>
        <v>0</v>
      </c>
      <c r="BI173" s="233">
        <f>IF(N173="nulová",J173,0)</f>
        <v>0</v>
      </c>
      <c r="BJ173" s="17" t="s">
        <v>90</v>
      </c>
      <c r="BK173" s="233">
        <f>ROUND(I173*H173,2)</f>
        <v>0</v>
      </c>
      <c r="BL173" s="17" t="s">
        <v>148</v>
      </c>
      <c r="BM173" s="232" t="s">
        <v>397</v>
      </c>
    </row>
    <row r="174" spans="1:51" s="13" customFormat="1" ht="12">
      <c r="A174" s="13"/>
      <c r="B174" s="234"/>
      <c r="C174" s="235"/>
      <c r="D174" s="236" t="s">
        <v>150</v>
      </c>
      <c r="E174" s="237" t="s">
        <v>1</v>
      </c>
      <c r="F174" s="238" t="s">
        <v>398</v>
      </c>
      <c r="G174" s="235"/>
      <c r="H174" s="237" t="s">
        <v>1</v>
      </c>
      <c r="I174" s="239"/>
      <c r="J174" s="235"/>
      <c r="K174" s="235"/>
      <c r="L174" s="240"/>
      <c r="M174" s="241"/>
      <c r="N174" s="242"/>
      <c r="O174" s="242"/>
      <c r="P174" s="242"/>
      <c r="Q174" s="242"/>
      <c r="R174" s="242"/>
      <c r="S174" s="242"/>
      <c r="T174" s="24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4" t="s">
        <v>150</v>
      </c>
      <c r="AU174" s="244" t="s">
        <v>21</v>
      </c>
      <c r="AV174" s="13" t="s">
        <v>90</v>
      </c>
      <c r="AW174" s="13" t="s">
        <v>38</v>
      </c>
      <c r="AX174" s="13" t="s">
        <v>82</v>
      </c>
      <c r="AY174" s="244" t="s">
        <v>141</v>
      </c>
    </row>
    <row r="175" spans="1:51" s="14" customFormat="1" ht="12">
      <c r="A175" s="14"/>
      <c r="B175" s="245"/>
      <c r="C175" s="246"/>
      <c r="D175" s="236" t="s">
        <v>150</v>
      </c>
      <c r="E175" s="247" t="s">
        <v>1</v>
      </c>
      <c r="F175" s="248" t="s">
        <v>90</v>
      </c>
      <c r="G175" s="246"/>
      <c r="H175" s="249">
        <v>1</v>
      </c>
      <c r="I175" s="250"/>
      <c r="J175" s="246"/>
      <c r="K175" s="246"/>
      <c r="L175" s="251"/>
      <c r="M175" s="252"/>
      <c r="N175" s="253"/>
      <c r="O175" s="253"/>
      <c r="P175" s="253"/>
      <c r="Q175" s="253"/>
      <c r="R175" s="253"/>
      <c r="S175" s="253"/>
      <c r="T175" s="25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5" t="s">
        <v>150</v>
      </c>
      <c r="AU175" s="255" t="s">
        <v>21</v>
      </c>
      <c r="AV175" s="14" t="s">
        <v>21</v>
      </c>
      <c r="AW175" s="14" t="s">
        <v>38</v>
      </c>
      <c r="AX175" s="14" t="s">
        <v>82</v>
      </c>
      <c r="AY175" s="255" t="s">
        <v>141</v>
      </c>
    </row>
    <row r="176" spans="1:51" s="15" customFormat="1" ht="12">
      <c r="A176" s="15"/>
      <c r="B176" s="256"/>
      <c r="C176" s="257"/>
      <c r="D176" s="236" t="s">
        <v>150</v>
      </c>
      <c r="E176" s="258" t="s">
        <v>1</v>
      </c>
      <c r="F176" s="259" t="s">
        <v>153</v>
      </c>
      <c r="G176" s="257"/>
      <c r="H176" s="260">
        <v>1</v>
      </c>
      <c r="I176" s="261"/>
      <c r="J176" s="257"/>
      <c r="K176" s="257"/>
      <c r="L176" s="262"/>
      <c r="M176" s="263"/>
      <c r="N176" s="264"/>
      <c r="O176" s="264"/>
      <c r="P176" s="264"/>
      <c r="Q176" s="264"/>
      <c r="R176" s="264"/>
      <c r="S176" s="264"/>
      <c r="T176" s="26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66" t="s">
        <v>150</v>
      </c>
      <c r="AU176" s="266" t="s">
        <v>21</v>
      </c>
      <c r="AV176" s="15" t="s">
        <v>148</v>
      </c>
      <c r="AW176" s="15" t="s">
        <v>38</v>
      </c>
      <c r="AX176" s="15" t="s">
        <v>90</v>
      </c>
      <c r="AY176" s="266" t="s">
        <v>141</v>
      </c>
    </row>
    <row r="177" spans="1:65" s="2" customFormat="1" ht="16.5" customHeight="1">
      <c r="A177" s="39"/>
      <c r="B177" s="40"/>
      <c r="C177" s="221" t="s">
        <v>399</v>
      </c>
      <c r="D177" s="221" t="s">
        <v>143</v>
      </c>
      <c r="E177" s="222" t="s">
        <v>400</v>
      </c>
      <c r="F177" s="223" t="s">
        <v>401</v>
      </c>
      <c r="G177" s="224" t="s">
        <v>298</v>
      </c>
      <c r="H177" s="225">
        <v>32</v>
      </c>
      <c r="I177" s="226"/>
      <c r="J177" s="227">
        <f>ROUND(I177*H177,2)</f>
        <v>0</v>
      </c>
      <c r="K177" s="223" t="s">
        <v>147</v>
      </c>
      <c r="L177" s="45"/>
      <c r="M177" s="228" t="s">
        <v>1</v>
      </c>
      <c r="N177" s="229" t="s">
        <v>47</v>
      </c>
      <c r="O177" s="92"/>
      <c r="P177" s="230">
        <f>O177*H177</f>
        <v>0</v>
      </c>
      <c r="Q177" s="230">
        <v>0</v>
      </c>
      <c r="R177" s="230">
        <f>Q177*H177</f>
        <v>0</v>
      </c>
      <c r="S177" s="230">
        <v>0</v>
      </c>
      <c r="T177" s="231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2" t="s">
        <v>148</v>
      </c>
      <c r="AT177" s="232" t="s">
        <v>143</v>
      </c>
      <c r="AU177" s="232" t="s">
        <v>21</v>
      </c>
      <c r="AY177" s="17" t="s">
        <v>141</v>
      </c>
      <c r="BE177" s="233">
        <f>IF(N177="základní",J177,0)</f>
        <v>0</v>
      </c>
      <c r="BF177" s="233">
        <f>IF(N177="snížená",J177,0)</f>
        <v>0</v>
      </c>
      <c r="BG177" s="233">
        <f>IF(N177="zákl. přenesená",J177,0)</f>
        <v>0</v>
      </c>
      <c r="BH177" s="233">
        <f>IF(N177="sníž. přenesená",J177,0)</f>
        <v>0</v>
      </c>
      <c r="BI177" s="233">
        <f>IF(N177="nulová",J177,0)</f>
        <v>0</v>
      </c>
      <c r="BJ177" s="17" t="s">
        <v>90</v>
      </c>
      <c r="BK177" s="233">
        <f>ROUND(I177*H177,2)</f>
        <v>0</v>
      </c>
      <c r="BL177" s="17" t="s">
        <v>148</v>
      </c>
      <c r="BM177" s="232" t="s">
        <v>402</v>
      </c>
    </row>
    <row r="178" spans="1:51" s="14" customFormat="1" ht="12">
      <c r="A178" s="14"/>
      <c r="B178" s="245"/>
      <c r="C178" s="246"/>
      <c r="D178" s="236" t="s">
        <v>150</v>
      </c>
      <c r="E178" s="247" t="s">
        <v>1</v>
      </c>
      <c r="F178" s="248" t="s">
        <v>403</v>
      </c>
      <c r="G178" s="246"/>
      <c r="H178" s="249">
        <v>32</v>
      </c>
      <c r="I178" s="250"/>
      <c r="J178" s="246"/>
      <c r="K178" s="246"/>
      <c r="L178" s="251"/>
      <c r="M178" s="252"/>
      <c r="N178" s="253"/>
      <c r="O178" s="253"/>
      <c r="P178" s="253"/>
      <c r="Q178" s="253"/>
      <c r="R178" s="253"/>
      <c r="S178" s="253"/>
      <c r="T178" s="25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5" t="s">
        <v>150</v>
      </c>
      <c r="AU178" s="255" t="s">
        <v>21</v>
      </c>
      <c r="AV178" s="14" t="s">
        <v>21</v>
      </c>
      <c r="AW178" s="14" t="s">
        <v>38</v>
      </c>
      <c r="AX178" s="14" t="s">
        <v>90</v>
      </c>
      <c r="AY178" s="255" t="s">
        <v>141</v>
      </c>
    </row>
    <row r="179" spans="1:65" s="2" customFormat="1" ht="16.5" customHeight="1">
      <c r="A179" s="39"/>
      <c r="B179" s="40"/>
      <c r="C179" s="221" t="s">
        <v>404</v>
      </c>
      <c r="D179" s="221" t="s">
        <v>143</v>
      </c>
      <c r="E179" s="222" t="s">
        <v>405</v>
      </c>
      <c r="F179" s="223" t="s">
        <v>406</v>
      </c>
      <c r="G179" s="224" t="s">
        <v>264</v>
      </c>
      <c r="H179" s="225">
        <v>3</v>
      </c>
      <c r="I179" s="226"/>
      <c r="J179" s="227">
        <f>ROUND(I179*H179,2)</f>
        <v>0</v>
      </c>
      <c r="K179" s="223" t="s">
        <v>147</v>
      </c>
      <c r="L179" s="45"/>
      <c r="M179" s="228" t="s">
        <v>1</v>
      </c>
      <c r="N179" s="229" t="s">
        <v>47</v>
      </c>
      <c r="O179" s="92"/>
      <c r="P179" s="230">
        <f>O179*H179</f>
        <v>0</v>
      </c>
      <c r="Q179" s="230">
        <v>0.45937</v>
      </c>
      <c r="R179" s="230">
        <f>Q179*H179</f>
        <v>1.37811</v>
      </c>
      <c r="S179" s="230">
        <v>0</v>
      </c>
      <c r="T179" s="231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2" t="s">
        <v>148</v>
      </c>
      <c r="AT179" s="232" t="s">
        <v>143</v>
      </c>
      <c r="AU179" s="232" t="s">
        <v>21</v>
      </c>
      <c r="AY179" s="17" t="s">
        <v>141</v>
      </c>
      <c r="BE179" s="233">
        <f>IF(N179="základní",J179,0)</f>
        <v>0</v>
      </c>
      <c r="BF179" s="233">
        <f>IF(N179="snížená",J179,0)</f>
        <v>0</v>
      </c>
      <c r="BG179" s="233">
        <f>IF(N179="zákl. přenesená",J179,0)</f>
        <v>0</v>
      </c>
      <c r="BH179" s="233">
        <f>IF(N179="sníž. přenesená",J179,0)</f>
        <v>0</v>
      </c>
      <c r="BI179" s="233">
        <f>IF(N179="nulová",J179,0)</f>
        <v>0</v>
      </c>
      <c r="BJ179" s="17" t="s">
        <v>90</v>
      </c>
      <c r="BK179" s="233">
        <f>ROUND(I179*H179,2)</f>
        <v>0</v>
      </c>
      <c r="BL179" s="17" t="s">
        <v>148</v>
      </c>
      <c r="BM179" s="232" t="s">
        <v>407</v>
      </c>
    </row>
    <row r="180" spans="1:51" s="14" customFormat="1" ht="12">
      <c r="A180" s="14"/>
      <c r="B180" s="245"/>
      <c r="C180" s="246"/>
      <c r="D180" s="236" t="s">
        <v>150</v>
      </c>
      <c r="E180" s="247" t="s">
        <v>1</v>
      </c>
      <c r="F180" s="248" t="s">
        <v>157</v>
      </c>
      <c r="G180" s="246"/>
      <c r="H180" s="249">
        <v>3</v>
      </c>
      <c r="I180" s="250"/>
      <c r="J180" s="246"/>
      <c r="K180" s="246"/>
      <c r="L180" s="251"/>
      <c r="M180" s="252"/>
      <c r="N180" s="253"/>
      <c r="O180" s="253"/>
      <c r="P180" s="253"/>
      <c r="Q180" s="253"/>
      <c r="R180" s="253"/>
      <c r="S180" s="253"/>
      <c r="T180" s="25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5" t="s">
        <v>150</v>
      </c>
      <c r="AU180" s="255" t="s">
        <v>21</v>
      </c>
      <c r="AV180" s="14" t="s">
        <v>21</v>
      </c>
      <c r="AW180" s="14" t="s">
        <v>38</v>
      </c>
      <c r="AX180" s="14" t="s">
        <v>90</v>
      </c>
      <c r="AY180" s="255" t="s">
        <v>141</v>
      </c>
    </row>
    <row r="181" spans="1:65" s="2" customFormat="1" ht="16.5" customHeight="1">
      <c r="A181" s="39"/>
      <c r="B181" s="40"/>
      <c r="C181" s="221" t="s">
        <v>7</v>
      </c>
      <c r="D181" s="221" t="s">
        <v>143</v>
      </c>
      <c r="E181" s="222" t="s">
        <v>408</v>
      </c>
      <c r="F181" s="223" t="s">
        <v>409</v>
      </c>
      <c r="G181" s="224" t="s">
        <v>298</v>
      </c>
      <c r="H181" s="225">
        <v>32</v>
      </c>
      <c r="I181" s="226"/>
      <c r="J181" s="227">
        <f>ROUND(I181*H181,2)</f>
        <v>0</v>
      </c>
      <c r="K181" s="223" t="s">
        <v>147</v>
      </c>
      <c r="L181" s="45"/>
      <c r="M181" s="228" t="s">
        <v>1</v>
      </c>
      <c r="N181" s="229" t="s">
        <v>47</v>
      </c>
      <c r="O181" s="92"/>
      <c r="P181" s="230">
        <f>O181*H181</f>
        <v>0</v>
      </c>
      <c r="Q181" s="230">
        <v>7E-05</v>
      </c>
      <c r="R181" s="230">
        <f>Q181*H181</f>
        <v>0.00224</v>
      </c>
      <c r="S181" s="230">
        <v>0</v>
      </c>
      <c r="T181" s="231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2" t="s">
        <v>148</v>
      </c>
      <c r="AT181" s="232" t="s">
        <v>143</v>
      </c>
      <c r="AU181" s="232" t="s">
        <v>21</v>
      </c>
      <c r="AY181" s="17" t="s">
        <v>141</v>
      </c>
      <c r="BE181" s="233">
        <f>IF(N181="základní",J181,0)</f>
        <v>0</v>
      </c>
      <c r="BF181" s="233">
        <f>IF(N181="snížená",J181,0)</f>
        <v>0</v>
      </c>
      <c r="BG181" s="233">
        <f>IF(N181="zákl. přenesená",J181,0)</f>
        <v>0</v>
      </c>
      <c r="BH181" s="233">
        <f>IF(N181="sníž. přenesená",J181,0)</f>
        <v>0</v>
      </c>
      <c r="BI181" s="233">
        <f>IF(N181="nulová",J181,0)</f>
        <v>0</v>
      </c>
      <c r="BJ181" s="17" t="s">
        <v>90</v>
      </c>
      <c r="BK181" s="233">
        <f>ROUND(I181*H181,2)</f>
        <v>0</v>
      </c>
      <c r="BL181" s="17" t="s">
        <v>148</v>
      </c>
      <c r="BM181" s="232" t="s">
        <v>410</v>
      </c>
    </row>
    <row r="182" spans="1:51" s="14" customFormat="1" ht="12">
      <c r="A182" s="14"/>
      <c r="B182" s="245"/>
      <c r="C182" s="246"/>
      <c r="D182" s="236" t="s">
        <v>150</v>
      </c>
      <c r="E182" s="247" t="s">
        <v>1</v>
      </c>
      <c r="F182" s="248" t="s">
        <v>411</v>
      </c>
      <c r="G182" s="246"/>
      <c r="H182" s="249">
        <v>32</v>
      </c>
      <c r="I182" s="250"/>
      <c r="J182" s="246"/>
      <c r="K182" s="246"/>
      <c r="L182" s="251"/>
      <c r="M182" s="252"/>
      <c r="N182" s="253"/>
      <c r="O182" s="253"/>
      <c r="P182" s="253"/>
      <c r="Q182" s="253"/>
      <c r="R182" s="253"/>
      <c r="S182" s="253"/>
      <c r="T182" s="25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5" t="s">
        <v>150</v>
      </c>
      <c r="AU182" s="255" t="s">
        <v>21</v>
      </c>
      <c r="AV182" s="14" t="s">
        <v>21</v>
      </c>
      <c r="AW182" s="14" t="s">
        <v>38</v>
      </c>
      <c r="AX182" s="14" t="s">
        <v>82</v>
      </c>
      <c r="AY182" s="255" t="s">
        <v>141</v>
      </c>
    </row>
    <row r="183" spans="1:51" s="15" customFormat="1" ht="12">
      <c r="A183" s="15"/>
      <c r="B183" s="256"/>
      <c r="C183" s="257"/>
      <c r="D183" s="236" t="s">
        <v>150</v>
      </c>
      <c r="E183" s="258" t="s">
        <v>1</v>
      </c>
      <c r="F183" s="259" t="s">
        <v>153</v>
      </c>
      <c r="G183" s="257"/>
      <c r="H183" s="260">
        <v>32</v>
      </c>
      <c r="I183" s="261"/>
      <c r="J183" s="257"/>
      <c r="K183" s="257"/>
      <c r="L183" s="262"/>
      <c r="M183" s="263"/>
      <c r="N183" s="264"/>
      <c r="O183" s="264"/>
      <c r="P183" s="264"/>
      <c r="Q183" s="264"/>
      <c r="R183" s="264"/>
      <c r="S183" s="264"/>
      <c r="T183" s="26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66" t="s">
        <v>150</v>
      </c>
      <c r="AU183" s="266" t="s">
        <v>21</v>
      </c>
      <c r="AV183" s="15" t="s">
        <v>148</v>
      </c>
      <c r="AW183" s="15" t="s">
        <v>38</v>
      </c>
      <c r="AX183" s="15" t="s">
        <v>90</v>
      </c>
      <c r="AY183" s="266" t="s">
        <v>141</v>
      </c>
    </row>
    <row r="184" spans="1:63" s="12" customFormat="1" ht="22.8" customHeight="1">
      <c r="A184" s="12"/>
      <c r="B184" s="205"/>
      <c r="C184" s="206"/>
      <c r="D184" s="207" t="s">
        <v>81</v>
      </c>
      <c r="E184" s="219" t="s">
        <v>237</v>
      </c>
      <c r="F184" s="219" t="s">
        <v>288</v>
      </c>
      <c r="G184" s="206"/>
      <c r="H184" s="206"/>
      <c r="I184" s="209"/>
      <c r="J184" s="220">
        <f>BK184</f>
        <v>0</v>
      </c>
      <c r="K184" s="206"/>
      <c r="L184" s="211"/>
      <c r="M184" s="212"/>
      <c r="N184" s="213"/>
      <c r="O184" s="213"/>
      <c r="P184" s="214">
        <f>P185</f>
        <v>0</v>
      </c>
      <c r="Q184" s="213"/>
      <c r="R184" s="214">
        <f>R185</f>
        <v>0</v>
      </c>
      <c r="S184" s="213"/>
      <c r="T184" s="215">
        <f>T185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16" t="s">
        <v>90</v>
      </c>
      <c r="AT184" s="217" t="s">
        <v>81</v>
      </c>
      <c r="AU184" s="217" t="s">
        <v>90</v>
      </c>
      <c r="AY184" s="216" t="s">
        <v>141</v>
      </c>
      <c r="BK184" s="218">
        <f>BK185</f>
        <v>0</v>
      </c>
    </row>
    <row r="185" spans="1:65" s="2" customFormat="1" ht="16.5" customHeight="1">
      <c r="A185" s="39"/>
      <c r="B185" s="40"/>
      <c r="C185" s="221" t="s">
        <v>412</v>
      </c>
      <c r="D185" s="221" t="s">
        <v>143</v>
      </c>
      <c r="E185" s="222" t="s">
        <v>413</v>
      </c>
      <c r="F185" s="223" t="s">
        <v>414</v>
      </c>
      <c r="G185" s="224" t="s">
        <v>160</v>
      </c>
      <c r="H185" s="225">
        <v>24.833</v>
      </c>
      <c r="I185" s="226"/>
      <c r="J185" s="227">
        <f>ROUND(I185*H185,2)</f>
        <v>0</v>
      </c>
      <c r="K185" s="223" t="s">
        <v>147</v>
      </c>
      <c r="L185" s="45"/>
      <c r="M185" s="281" t="s">
        <v>1</v>
      </c>
      <c r="N185" s="282" t="s">
        <v>47</v>
      </c>
      <c r="O185" s="283"/>
      <c r="P185" s="284">
        <f>O185*H185</f>
        <v>0</v>
      </c>
      <c r="Q185" s="284">
        <v>0</v>
      </c>
      <c r="R185" s="284">
        <f>Q185*H185</f>
        <v>0</v>
      </c>
      <c r="S185" s="284">
        <v>0</v>
      </c>
      <c r="T185" s="285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2" t="s">
        <v>148</v>
      </c>
      <c r="AT185" s="232" t="s">
        <v>143</v>
      </c>
      <c r="AU185" s="232" t="s">
        <v>21</v>
      </c>
      <c r="AY185" s="17" t="s">
        <v>141</v>
      </c>
      <c r="BE185" s="233">
        <f>IF(N185="základní",J185,0)</f>
        <v>0</v>
      </c>
      <c r="BF185" s="233">
        <f>IF(N185="snížená",J185,0)</f>
        <v>0</v>
      </c>
      <c r="BG185" s="233">
        <f>IF(N185="zákl. přenesená",J185,0)</f>
        <v>0</v>
      </c>
      <c r="BH185" s="233">
        <f>IF(N185="sníž. přenesená",J185,0)</f>
        <v>0</v>
      </c>
      <c r="BI185" s="233">
        <f>IF(N185="nulová",J185,0)</f>
        <v>0</v>
      </c>
      <c r="BJ185" s="17" t="s">
        <v>90</v>
      </c>
      <c r="BK185" s="233">
        <f>ROUND(I185*H185,2)</f>
        <v>0</v>
      </c>
      <c r="BL185" s="17" t="s">
        <v>148</v>
      </c>
      <c r="BM185" s="232" t="s">
        <v>415</v>
      </c>
    </row>
    <row r="186" spans="1:31" s="2" customFormat="1" ht="6.95" customHeight="1">
      <c r="A186" s="39"/>
      <c r="B186" s="67"/>
      <c r="C186" s="68"/>
      <c r="D186" s="68"/>
      <c r="E186" s="68"/>
      <c r="F186" s="68"/>
      <c r="G186" s="68"/>
      <c r="H186" s="68"/>
      <c r="I186" s="68"/>
      <c r="J186" s="68"/>
      <c r="K186" s="68"/>
      <c r="L186" s="45"/>
      <c r="M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</row>
  </sheetData>
  <sheetProtection password="CC35" sheet="1" objects="1" scenarios="1" formatColumns="0" formatRows="0" autoFilter="0"/>
  <autoFilter ref="C120:K185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104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0"/>
      <c r="AT3" s="17" t="s">
        <v>21</v>
      </c>
    </row>
    <row r="4" spans="2:46" s="1" customFormat="1" ht="24.95" customHeight="1">
      <c r="B4" s="20"/>
      <c r="D4" s="139" t="s">
        <v>111</v>
      </c>
      <c r="L4" s="20"/>
      <c r="M4" s="140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1" t="s">
        <v>16</v>
      </c>
      <c r="L6" s="20"/>
    </row>
    <row r="7" spans="2:12" s="1" customFormat="1" ht="16.5" customHeight="1">
      <c r="B7" s="20"/>
      <c r="E7" s="142" t="str">
        <f>'Rekapitulace stavby'!K6</f>
        <v>Sportovní areál Křimice etapa 4</v>
      </c>
      <c r="F7" s="141"/>
      <c r="G7" s="141"/>
      <c r="H7" s="141"/>
      <c r="L7" s="20"/>
    </row>
    <row r="8" spans="1:31" s="2" customFormat="1" ht="12" customHeight="1">
      <c r="A8" s="39"/>
      <c r="B8" s="45"/>
      <c r="C8" s="39"/>
      <c r="D8" s="141" t="s">
        <v>112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416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19</v>
      </c>
      <c r="G11" s="39"/>
      <c r="H11" s="39"/>
      <c r="I11" s="141" t="s">
        <v>20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22</v>
      </c>
      <c r="E12" s="39"/>
      <c r="F12" s="144" t="s">
        <v>23</v>
      </c>
      <c r="G12" s="39"/>
      <c r="H12" s="39"/>
      <c r="I12" s="141" t="s">
        <v>24</v>
      </c>
      <c r="J12" s="145" t="str">
        <f>'Rekapitulace stavby'!AN8</f>
        <v>2. 8. 2023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30</v>
      </c>
      <c r="E14" s="39"/>
      <c r="F14" s="39"/>
      <c r="G14" s="39"/>
      <c r="H14" s="39"/>
      <c r="I14" s="141" t="s">
        <v>31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32</v>
      </c>
      <c r="F15" s="39"/>
      <c r="G15" s="39"/>
      <c r="H15" s="39"/>
      <c r="I15" s="141" t="s">
        <v>33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34</v>
      </c>
      <c r="E17" s="39"/>
      <c r="F17" s="39"/>
      <c r="G17" s="39"/>
      <c r="H17" s="39"/>
      <c r="I17" s="141" t="s">
        <v>31</v>
      </c>
      <c r="J17" s="33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3" t="str">
        <f>'Rekapitulace stavby'!E14</f>
        <v>Vyplň údaj</v>
      </c>
      <c r="F18" s="144"/>
      <c r="G18" s="144"/>
      <c r="H18" s="144"/>
      <c r="I18" s="141" t="s">
        <v>33</v>
      </c>
      <c r="J18" s="33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36</v>
      </c>
      <c r="E20" s="39"/>
      <c r="F20" s="39"/>
      <c r="G20" s="39"/>
      <c r="H20" s="39"/>
      <c r="I20" s="141" t="s">
        <v>31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37</v>
      </c>
      <c r="F21" s="39"/>
      <c r="G21" s="39"/>
      <c r="H21" s="39"/>
      <c r="I21" s="141" t="s">
        <v>33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39</v>
      </c>
      <c r="E23" s="39"/>
      <c r="F23" s="39"/>
      <c r="G23" s="39"/>
      <c r="H23" s="39"/>
      <c r="I23" s="141" t="s">
        <v>31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37</v>
      </c>
      <c r="F24" s="39"/>
      <c r="G24" s="39"/>
      <c r="H24" s="39"/>
      <c r="I24" s="141" t="s">
        <v>33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40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71.25" customHeight="1">
      <c r="A27" s="148"/>
      <c r="B27" s="149"/>
      <c r="C27" s="148"/>
      <c r="D27" s="148"/>
      <c r="E27" s="150" t="s">
        <v>115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2"/>
      <c r="E29" s="152"/>
      <c r="F29" s="152"/>
      <c r="G29" s="152"/>
      <c r="H29" s="152"/>
      <c r="I29" s="152"/>
      <c r="J29" s="152"/>
      <c r="K29" s="152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3" t="s">
        <v>42</v>
      </c>
      <c r="E30" s="39"/>
      <c r="F30" s="39"/>
      <c r="G30" s="39"/>
      <c r="H30" s="39"/>
      <c r="I30" s="39"/>
      <c r="J30" s="154">
        <f>ROUND(J119,2)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5" t="s">
        <v>44</v>
      </c>
      <c r="G32" s="39"/>
      <c r="H32" s="39"/>
      <c r="I32" s="155" t="s">
        <v>43</v>
      </c>
      <c r="J32" s="155" t="s">
        <v>45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6" t="s">
        <v>46</v>
      </c>
      <c r="E33" s="141" t="s">
        <v>47</v>
      </c>
      <c r="F33" s="157">
        <f>ROUND((SUM(BE119:BE146)),2)</f>
        <v>0</v>
      </c>
      <c r="G33" s="39"/>
      <c r="H33" s="39"/>
      <c r="I33" s="158">
        <v>0.21</v>
      </c>
      <c r="J33" s="157">
        <f>ROUND(((SUM(BE119:BE146))*I33),2)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48</v>
      </c>
      <c r="F34" s="157">
        <f>ROUND((SUM(BF119:BF146)),2)</f>
        <v>0</v>
      </c>
      <c r="G34" s="39"/>
      <c r="H34" s="39"/>
      <c r="I34" s="158">
        <v>0.15</v>
      </c>
      <c r="J34" s="157">
        <f>ROUND(((SUM(BF119:BF146))*I34),2)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49</v>
      </c>
      <c r="F35" s="157">
        <f>ROUND((SUM(BG119:BG146)),2)</f>
        <v>0</v>
      </c>
      <c r="G35" s="39"/>
      <c r="H35" s="39"/>
      <c r="I35" s="158">
        <v>0.21</v>
      </c>
      <c r="J35" s="157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50</v>
      </c>
      <c r="F36" s="157">
        <f>ROUND((SUM(BH119:BH146)),2)</f>
        <v>0</v>
      </c>
      <c r="G36" s="39"/>
      <c r="H36" s="39"/>
      <c r="I36" s="158">
        <v>0.15</v>
      </c>
      <c r="J36" s="157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51</v>
      </c>
      <c r="F37" s="157">
        <f>ROUND((SUM(BI119:BI146)),2)</f>
        <v>0</v>
      </c>
      <c r="G37" s="39"/>
      <c r="H37" s="39"/>
      <c r="I37" s="158">
        <v>0</v>
      </c>
      <c r="J37" s="157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9"/>
      <c r="D39" s="160" t="s">
        <v>52</v>
      </c>
      <c r="E39" s="161"/>
      <c r="F39" s="161"/>
      <c r="G39" s="162" t="s">
        <v>53</v>
      </c>
      <c r="H39" s="163" t="s">
        <v>54</v>
      </c>
      <c r="I39" s="161"/>
      <c r="J39" s="164">
        <f>SUM(J30:J37)</f>
        <v>0</v>
      </c>
      <c r="K39" s="165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4"/>
      <c r="D50" s="166" t="s">
        <v>55</v>
      </c>
      <c r="E50" s="167"/>
      <c r="F50" s="167"/>
      <c r="G50" s="166" t="s">
        <v>56</v>
      </c>
      <c r="H50" s="167"/>
      <c r="I50" s="167"/>
      <c r="J50" s="167"/>
      <c r="K50" s="167"/>
      <c r="L50" s="64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9"/>
      <c r="B61" s="45"/>
      <c r="C61" s="39"/>
      <c r="D61" s="168" t="s">
        <v>57</v>
      </c>
      <c r="E61" s="169"/>
      <c r="F61" s="170" t="s">
        <v>58</v>
      </c>
      <c r="G61" s="168" t="s">
        <v>57</v>
      </c>
      <c r="H61" s="169"/>
      <c r="I61" s="169"/>
      <c r="J61" s="171" t="s">
        <v>58</v>
      </c>
      <c r="K61" s="169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9"/>
      <c r="B65" s="45"/>
      <c r="C65" s="39"/>
      <c r="D65" s="166" t="s">
        <v>59</v>
      </c>
      <c r="E65" s="172"/>
      <c r="F65" s="172"/>
      <c r="G65" s="166" t="s">
        <v>60</v>
      </c>
      <c r="H65" s="172"/>
      <c r="I65" s="172"/>
      <c r="J65" s="172"/>
      <c r="K65" s="172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9"/>
      <c r="B76" s="45"/>
      <c r="C76" s="39"/>
      <c r="D76" s="168" t="s">
        <v>57</v>
      </c>
      <c r="E76" s="169"/>
      <c r="F76" s="170" t="s">
        <v>58</v>
      </c>
      <c r="G76" s="168" t="s">
        <v>57</v>
      </c>
      <c r="H76" s="169"/>
      <c r="I76" s="169"/>
      <c r="J76" s="171" t="s">
        <v>58</v>
      </c>
      <c r="K76" s="169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3"/>
      <c r="C77" s="174"/>
      <c r="D77" s="174"/>
      <c r="E77" s="174"/>
      <c r="F77" s="174"/>
      <c r="G77" s="174"/>
      <c r="H77" s="174"/>
      <c r="I77" s="174"/>
      <c r="J77" s="174"/>
      <c r="K77" s="174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5"/>
      <c r="C81" s="176"/>
      <c r="D81" s="176"/>
      <c r="E81" s="176"/>
      <c r="F81" s="176"/>
      <c r="G81" s="176"/>
      <c r="H81" s="176"/>
      <c r="I81" s="176"/>
      <c r="J81" s="176"/>
      <c r="K81" s="176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3" t="s">
        <v>116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2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7" t="str">
        <f>E7</f>
        <v>Sportovní areál Křimice etapa 4</v>
      </c>
      <c r="F85" s="32"/>
      <c r="G85" s="32"/>
      <c r="H85" s="32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2" t="s">
        <v>112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 xml:space="preserve">IO 400 - Sportovní areál Křimice IO 400 - Stavební elektroinstalace  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2" t="s">
        <v>22</v>
      </c>
      <c r="D89" s="41"/>
      <c r="E89" s="41"/>
      <c r="F89" s="27" t="str">
        <f>F12</f>
        <v xml:space="preserve">Křimice </v>
      </c>
      <c r="G89" s="41"/>
      <c r="H89" s="41"/>
      <c r="I89" s="32" t="s">
        <v>24</v>
      </c>
      <c r="J89" s="80" t="str">
        <f>IF(J12="","",J12)</f>
        <v>2. 8. 2023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2" t="s">
        <v>30</v>
      </c>
      <c r="D91" s="41"/>
      <c r="E91" s="41"/>
      <c r="F91" s="27" t="str">
        <f>E15</f>
        <v>Střední průmyslová škola dopravní Plzeň</v>
      </c>
      <c r="G91" s="41"/>
      <c r="H91" s="41"/>
      <c r="I91" s="32" t="s">
        <v>36</v>
      </c>
      <c r="J91" s="37" t="str">
        <f>E21</f>
        <v>Labron,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2" t="s">
        <v>34</v>
      </c>
      <c r="D92" s="41"/>
      <c r="E92" s="41"/>
      <c r="F92" s="27" t="str">
        <f>IF(E18="","",E18)</f>
        <v>Vyplň údaj</v>
      </c>
      <c r="G92" s="41"/>
      <c r="H92" s="41"/>
      <c r="I92" s="32" t="s">
        <v>39</v>
      </c>
      <c r="J92" s="37" t="str">
        <f>E24</f>
        <v>Labron, s.r.o.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8" t="s">
        <v>117</v>
      </c>
      <c r="D94" s="179"/>
      <c r="E94" s="179"/>
      <c r="F94" s="179"/>
      <c r="G94" s="179"/>
      <c r="H94" s="179"/>
      <c r="I94" s="179"/>
      <c r="J94" s="180" t="s">
        <v>118</v>
      </c>
      <c r="K94" s="179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1" t="s">
        <v>119</v>
      </c>
      <c r="D96" s="41"/>
      <c r="E96" s="41"/>
      <c r="F96" s="41"/>
      <c r="G96" s="41"/>
      <c r="H96" s="41"/>
      <c r="I96" s="41"/>
      <c r="J96" s="111">
        <f>J119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7" t="s">
        <v>120</v>
      </c>
    </row>
    <row r="97" spans="1:31" s="9" customFormat="1" ht="24.95" customHeight="1">
      <c r="A97" s="9"/>
      <c r="B97" s="182"/>
      <c r="C97" s="183"/>
      <c r="D97" s="184" t="s">
        <v>417</v>
      </c>
      <c r="E97" s="185"/>
      <c r="F97" s="185"/>
      <c r="G97" s="185"/>
      <c r="H97" s="185"/>
      <c r="I97" s="185"/>
      <c r="J97" s="186">
        <f>J120</f>
        <v>0</v>
      </c>
      <c r="K97" s="183"/>
      <c r="L97" s="18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8"/>
      <c r="C98" s="189"/>
      <c r="D98" s="190" t="s">
        <v>418</v>
      </c>
      <c r="E98" s="191"/>
      <c r="F98" s="191"/>
      <c r="G98" s="191"/>
      <c r="H98" s="191"/>
      <c r="I98" s="191"/>
      <c r="J98" s="192">
        <f>J121</f>
        <v>0</v>
      </c>
      <c r="K98" s="189"/>
      <c r="L98" s="19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8"/>
      <c r="C99" s="189"/>
      <c r="D99" s="190" t="s">
        <v>419</v>
      </c>
      <c r="E99" s="191"/>
      <c r="F99" s="191"/>
      <c r="G99" s="191"/>
      <c r="H99" s="191"/>
      <c r="I99" s="191"/>
      <c r="J99" s="192">
        <f>J134</f>
        <v>0</v>
      </c>
      <c r="K99" s="189"/>
      <c r="L99" s="19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2" customFormat="1" ht="21.8" customHeight="1">
      <c r="A100" s="39"/>
      <c r="B100" s="40"/>
      <c r="C100" s="41"/>
      <c r="D100" s="41"/>
      <c r="E100" s="41"/>
      <c r="F100" s="41"/>
      <c r="G100" s="41"/>
      <c r="H100" s="41"/>
      <c r="I100" s="41"/>
      <c r="J100" s="41"/>
      <c r="K100" s="41"/>
      <c r="L100" s="6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1" spans="1:31" s="2" customFormat="1" ht="6.95" customHeight="1">
      <c r="A101" s="39"/>
      <c r="B101" s="67"/>
      <c r="C101" s="68"/>
      <c r="D101" s="68"/>
      <c r="E101" s="68"/>
      <c r="F101" s="68"/>
      <c r="G101" s="68"/>
      <c r="H101" s="68"/>
      <c r="I101" s="68"/>
      <c r="J101" s="68"/>
      <c r="K101" s="68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5" spans="1:31" s="2" customFormat="1" ht="6.95" customHeight="1">
      <c r="A105" s="39"/>
      <c r="B105" s="69"/>
      <c r="C105" s="70"/>
      <c r="D105" s="70"/>
      <c r="E105" s="70"/>
      <c r="F105" s="70"/>
      <c r="G105" s="70"/>
      <c r="H105" s="70"/>
      <c r="I105" s="70"/>
      <c r="J105" s="70"/>
      <c r="K105" s="70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24.95" customHeight="1">
      <c r="A106" s="39"/>
      <c r="B106" s="40"/>
      <c r="C106" s="23" t="s">
        <v>126</v>
      </c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6.95" customHeight="1">
      <c r="A107" s="39"/>
      <c r="B107" s="40"/>
      <c r="C107" s="41"/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12" customHeight="1">
      <c r="A108" s="39"/>
      <c r="B108" s="40"/>
      <c r="C108" s="32" t="s">
        <v>16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6.5" customHeight="1">
      <c r="A109" s="39"/>
      <c r="B109" s="40"/>
      <c r="C109" s="41"/>
      <c r="D109" s="41"/>
      <c r="E109" s="177" t="str">
        <f>E7</f>
        <v>Sportovní areál Křimice etapa 4</v>
      </c>
      <c r="F109" s="32"/>
      <c r="G109" s="32"/>
      <c r="H109" s="32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2" customHeight="1">
      <c r="A110" s="39"/>
      <c r="B110" s="40"/>
      <c r="C110" s="32" t="s">
        <v>112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6.5" customHeight="1">
      <c r="A111" s="39"/>
      <c r="B111" s="40"/>
      <c r="C111" s="41"/>
      <c r="D111" s="41"/>
      <c r="E111" s="77" t="str">
        <f>E9</f>
        <v xml:space="preserve">IO 400 - Sportovní areál Křimice IO 400 - Stavební elektroinstalace  </v>
      </c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2" t="s">
        <v>22</v>
      </c>
      <c r="D113" s="41"/>
      <c r="E113" s="41"/>
      <c r="F113" s="27" t="str">
        <f>F12</f>
        <v xml:space="preserve">Křimice </v>
      </c>
      <c r="G113" s="41"/>
      <c r="H113" s="41"/>
      <c r="I113" s="32" t="s">
        <v>24</v>
      </c>
      <c r="J113" s="80" t="str">
        <f>IF(J12="","",J12)</f>
        <v>2. 8. 2023</v>
      </c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5.15" customHeight="1">
      <c r="A115" s="39"/>
      <c r="B115" s="40"/>
      <c r="C115" s="32" t="s">
        <v>30</v>
      </c>
      <c r="D115" s="41"/>
      <c r="E115" s="41"/>
      <c r="F115" s="27" t="str">
        <f>E15</f>
        <v>Střední průmyslová škola dopravní Plzeň</v>
      </c>
      <c r="G115" s="41"/>
      <c r="H115" s="41"/>
      <c r="I115" s="32" t="s">
        <v>36</v>
      </c>
      <c r="J115" s="37" t="str">
        <f>E21</f>
        <v>Labron, s.r.o.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5.15" customHeight="1">
      <c r="A116" s="39"/>
      <c r="B116" s="40"/>
      <c r="C116" s="32" t="s">
        <v>34</v>
      </c>
      <c r="D116" s="41"/>
      <c r="E116" s="41"/>
      <c r="F116" s="27" t="str">
        <f>IF(E18="","",E18)</f>
        <v>Vyplň údaj</v>
      </c>
      <c r="G116" s="41"/>
      <c r="H116" s="41"/>
      <c r="I116" s="32" t="s">
        <v>39</v>
      </c>
      <c r="J116" s="37" t="str">
        <f>E24</f>
        <v>Labron, s.r.o.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0.3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11" customFormat="1" ht="29.25" customHeight="1">
      <c r="A118" s="194"/>
      <c r="B118" s="195"/>
      <c r="C118" s="196" t="s">
        <v>127</v>
      </c>
      <c r="D118" s="197" t="s">
        <v>67</v>
      </c>
      <c r="E118" s="197" t="s">
        <v>63</v>
      </c>
      <c r="F118" s="197" t="s">
        <v>64</v>
      </c>
      <c r="G118" s="197" t="s">
        <v>128</v>
      </c>
      <c r="H118" s="197" t="s">
        <v>129</v>
      </c>
      <c r="I118" s="197" t="s">
        <v>130</v>
      </c>
      <c r="J118" s="197" t="s">
        <v>118</v>
      </c>
      <c r="K118" s="198" t="s">
        <v>131</v>
      </c>
      <c r="L118" s="199"/>
      <c r="M118" s="101" t="s">
        <v>1</v>
      </c>
      <c r="N118" s="102" t="s">
        <v>46</v>
      </c>
      <c r="O118" s="102" t="s">
        <v>132</v>
      </c>
      <c r="P118" s="102" t="s">
        <v>133</v>
      </c>
      <c r="Q118" s="102" t="s">
        <v>134</v>
      </c>
      <c r="R118" s="102" t="s">
        <v>135</v>
      </c>
      <c r="S118" s="102" t="s">
        <v>136</v>
      </c>
      <c r="T118" s="103" t="s">
        <v>137</v>
      </c>
      <c r="U118" s="194"/>
      <c r="V118" s="194"/>
      <c r="W118" s="194"/>
      <c r="X118" s="194"/>
      <c r="Y118" s="194"/>
      <c r="Z118" s="194"/>
      <c r="AA118" s="194"/>
      <c r="AB118" s="194"/>
      <c r="AC118" s="194"/>
      <c r="AD118" s="194"/>
      <c r="AE118" s="194"/>
    </row>
    <row r="119" spans="1:63" s="2" customFormat="1" ht="22.8" customHeight="1">
      <c r="A119" s="39"/>
      <c r="B119" s="40"/>
      <c r="C119" s="108" t="s">
        <v>138</v>
      </c>
      <c r="D119" s="41"/>
      <c r="E119" s="41"/>
      <c r="F119" s="41"/>
      <c r="G119" s="41"/>
      <c r="H119" s="41"/>
      <c r="I119" s="41"/>
      <c r="J119" s="200">
        <f>BK119</f>
        <v>0</v>
      </c>
      <c r="K119" s="41"/>
      <c r="L119" s="45"/>
      <c r="M119" s="104"/>
      <c r="N119" s="201"/>
      <c r="O119" s="105"/>
      <c r="P119" s="202">
        <f>P120</f>
        <v>0</v>
      </c>
      <c r="Q119" s="105"/>
      <c r="R119" s="202">
        <f>R120</f>
        <v>2.39193</v>
      </c>
      <c r="S119" s="105"/>
      <c r="T119" s="203">
        <f>T120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7" t="s">
        <v>81</v>
      </c>
      <c r="AU119" s="17" t="s">
        <v>120</v>
      </c>
      <c r="BK119" s="204">
        <f>BK120</f>
        <v>0</v>
      </c>
    </row>
    <row r="120" spans="1:63" s="12" customFormat="1" ht="25.9" customHeight="1">
      <c r="A120" s="12"/>
      <c r="B120" s="205"/>
      <c r="C120" s="206"/>
      <c r="D120" s="207" t="s">
        <v>81</v>
      </c>
      <c r="E120" s="208" t="s">
        <v>217</v>
      </c>
      <c r="F120" s="208" t="s">
        <v>420</v>
      </c>
      <c r="G120" s="206"/>
      <c r="H120" s="206"/>
      <c r="I120" s="209"/>
      <c r="J120" s="210">
        <f>BK120</f>
        <v>0</v>
      </c>
      <c r="K120" s="206"/>
      <c r="L120" s="211"/>
      <c r="M120" s="212"/>
      <c r="N120" s="213"/>
      <c r="O120" s="213"/>
      <c r="P120" s="214">
        <f>P121+P134</f>
        <v>0</v>
      </c>
      <c r="Q120" s="213"/>
      <c r="R120" s="214">
        <f>R121+R134</f>
        <v>2.39193</v>
      </c>
      <c r="S120" s="213"/>
      <c r="T120" s="215">
        <f>T121+T134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6" t="s">
        <v>157</v>
      </c>
      <c r="AT120" s="217" t="s">
        <v>81</v>
      </c>
      <c r="AU120" s="217" t="s">
        <v>82</v>
      </c>
      <c r="AY120" s="216" t="s">
        <v>141</v>
      </c>
      <c r="BK120" s="218">
        <f>BK121+BK134</f>
        <v>0</v>
      </c>
    </row>
    <row r="121" spans="1:63" s="12" customFormat="1" ht="22.8" customHeight="1">
      <c r="A121" s="12"/>
      <c r="B121" s="205"/>
      <c r="C121" s="206"/>
      <c r="D121" s="207" t="s">
        <v>81</v>
      </c>
      <c r="E121" s="219" t="s">
        <v>421</v>
      </c>
      <c r="F121" s="219" t="s">
        <v>422</v>
      </c>
      <c r="G121" s="206"/>
      <c r="H121" s="206"/>
      <c r="I121" s="209"/>
      <c r="J121" s="220">
        <f>BK121</f>
        <v>0</v>
      </c>
      <c r="K121" s="206"/>
      <c r="L121" s="211"/>
      <c r="M121" s="212"/>
      <c r="N121" s="213"/>
      <c r="O121" s="213"/>
      <c r="P121" s="214">
        <f>SUM(P122:P133)</f>
        <v>0</v>
      </c>
      <c r="Q121" s="213"/>
      <c r="R121" s="214">
        <f>SUM(R122:R133)</f>
        <v>0.10833</v>
      </c>
      <c r="S121" s="213"/>
      <c r="T121" s="215">
        <f>SUM(T122:T133)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6" t="s">
        <v>157</v>
      </c>
      <c r="AT121" s="217" t="s">
        <v>81</v>
      </c>
      <c r="AU121" s="217" t="s">
        <v>90</v>
      </c>
      <c r="AY121" s="216" t="s">
        <v>141</v>
      </c>
      <c r="BK121" s="218">
        <f>SUM(BK122:BK133)</f>
        <v>0</v>
      </c>
    </row>
    <row r="122" spans="1:65" s="2" customFormat="1" ht="21.75" customHeight="1">
      <c r="A122" s="39"/>
      <c r="B122" s="40"/>
      <c r="C122" s="221" t="s">
        <v>90</v>
      </c>
      <c r="D122" s="221" t="s">
        <v>143</v>
      </c>
      <c r="E122" s="222" t="s">
        <v>423</v>
      </c>
      <c r="F122" s="223" t="s">
        <v>424</v>
      </c>
      <c r="G122" s="224" t="s">
        <v>298</v>
      </c>
      <c r="H122" s="225">
        <v>85</v>
      </c>
      <c r="I122" s="226"/>
      <c r="J122" s="227">
        <f>ROUND(I122*H122,2)</f>
        <v>0</v>
      </c>
      <c r="K122" s="223" t="s">
        <v>147</v>
      </c>
      <c r="L122" s="45"/>
      <c r="M122" s="228" t="s">
        <v>1</v>
      </c>
      <c r="N122" s="229" t="s">
        <v>47</v>
      </c>
      <c r="O122" s="92"/>
      <c r="P122" s="230">
        <f>O122*H122</f>
        <v>0</v>
      </c>
      <c r="Q122" s="230">
        <v>0</v>
      </c>
      <c r="R122" s="230">
        <f>Q122*H122</f>
        <v>0</v>
      </c>
      <c r="S122" s="230">
        <v>0</v>
      </c>
      <c r="T122" s="231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32" t="s">
        <v>425</v>
      </c>
      <c r="AT122" s="232" t="s">
        <v>143</v>
      </c>
      <c r="AU122" s="232" t="s">
        <v>21</v>
      </c>
      <c r="AY122" s="17" t="s">
        <v>141</v>
      </c>
      <c r="BE122" s="233">
        <f>IF(N122="základní",J122,0)</f>
        <v>0</v>
      </c>
      <c r="BF122" s="233">
        <f>IF(N122="snížená",J122,0)</f>
        <v>0</v>
      </c>
      <c r="BG122" s="233">
        <f>IF(N122="zákl. přenesená",J122,0)</f>
        <v>0</v>
      </c>
      <c r="BH122" s="233">
        <f>IF(N122="sníž. přenesená",J122,0)</f>
        <v>0</v>
      </c>
      <c r="BI122" s="233">
        <f>IF(N122="nulová",J122,0)</f>
        <v>0</v>
      </c>
      <c r="BJ122" s="17" t="s">
        <v>90</v>
      </c>
      <c r="BK122" s="233">
        <f>ROUND(I122*H122,2)</f>
        <v>0</v>
      </c>
      <c r="BL122" s="17" t="s">
        <v>425</v>
      </c>
      <c r="BM122" s="232" t="s">
        <v>426</v>
      </c>
    </row>
    <row r="123" spans="1:51" s="14" customFormat="1" ht="12">
      <c r="A123" s="14"/>
      <c r="B123" s="245"/>
      <c r="C123" s="246"/>
      <c r="D123" s="236" t="s">
        <v>150</v>
      </c>
      <c r="E123" s="247" t="s">
        <v>1</v>
      </c>
      <c r="F123" s="248" t="s">
        <v>427</v>
      </c>
      <c r="G123" s="246"/>
      <c r="H123" s="249">
        <v>85</v>
      </c>
      <c r="I123" s="250"/>
      <c r="J123" s="246"/>
      <c r="K123" s="246"/>
      <c r="L123" s="251"/>
      <c r="M123" s="252"/>
      <c r="N123" s="253"/>
      <c r="O123" s="253"/>
      <c r="P123" s="253"/>
      <c r="Q123" s="253"/>
      <c r="R123" s="253"/>
      <c r="S123" s="253"/>
      <c r="T123" s="25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55" t="s">
        <v>150</v>
      </c>
      <c r="AU123" s="255" t="s">
        <v>21</v>
      </c>
      <c r="AV123" s="14" t="s">
        <v>21</v>
      </c>
      <c r="AW123" s="14" t="s">
        <v>38</v>
      </c>
      <c r="AX123" s="14" t="s">
        <v>90</v>
      </c>
      <c r="AY123" s="255" t="s">
        <v>141</v>
      </c>
    </row>
    <row r="124" spans="1:65" s="2" customFormat="1" ht="16.5" customHeight="1">
      <c r="A124" s="39"/>
      <c r="B124" s="40"/>
      <c r="C124" s="267" t="s">
        <v>21</v>
      </c>
      <c r="D124" s="267" t="s">
        <v>217</v>
      </c>
      <c r="E124" s="268" t="s">
        <v>428</v>
      </c>
      <c r="F124" s="269" t="s">
        <v>429</v>
      </c>
      <c r="G124" s="270" t="s">
        <v>430</v>
      </c>
      <c r="H124" s="271">
        <v>89.25</v>
      </c>
      <c r="I124" s="272"/>
      <c r="J124" s="273">
        <f>ROUND(I124*H124,2)</f>
        <v>0</v>
      </c>
      <c r="K124" s="269" t="s">
        <v>147</v>
      </c>
      <c r="L124" s="274"/>
      <c r="M124" s="275" t="s">
        <v>1</v>
      </c>
      <c r="N124" s="276" t="s">
        <v>47</v>
      </c>
      <c r="O124" s="92"/>
      <c r="P124" s="230">
        <f>O124*H124</f>
        <v>0</v>
      </c>
      <c r="Q124" s="230">
        <v>0.001</v>
      </c>
      <c r="R124" s="230">
        <f>Q124*H124</f>
        <v>0.08925</v>
      </c>
      <c r="S124" s="230">
        <v>0</v>
      </c>
      <c r="T124" s="231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2" t="s">
        <v>431</v>
      </c>
      <c r="AT124" s="232" t="s">
        <v>217</v>
      </c>
      <c r="AU124" s="232" t="s">
        <v>21</v>
      </c>
      <c r="AY124" s="17" t="s">
        <v>141</v>
      </c>
      <c r="BE124" s="233">
        <f>IF(N124="základní",J124,0)</f>
        <v>0</v>
      </c>
      <c r="BF124" s="233">
        <f>IF(N124="snížená",J124,0)</f>
        <v>0</v>
      </c>
      <c r="BG124" s="233">
        <f>IF(N124="zákl. přenesená",J124,0)</f>
        <v>0</v>
      </c>
      <c r="BH124" s="233">
        <f>IF(N124="sníž. přenesená",J124,0)</f>
        <v>0</v>
      </c>
      <c r="BI124" s="233">
        <f>IF(N124="nulová",J124,0)</f>
        <v>0</v>
      </c>
      <c r="BJ124" s="17" t="s">
        <v>90</v>
      </c>
      <c r="BK124" s="233">
        <f>ROUND(I124*H124,2)</f>
        <v>0</v>
      </c>
      <c r="BL124" s="17" t="s">
        <v>431</v>
      </c>
      <c r="BM124" s="232" t="s">
        <v>432</v>
      </c>
    </row>
    <row r="125" spans="1:51" s="14" customFormat="1" ht="12">
      <c r="A125" s="14"/>
      <c r="B125" s="245"/>
      <c r="C125" s="246"/>
      <c r="D125" s="236" t="s">
        <v>150</v>
      </c>
      <c r="E125" s="247" t="s">
        <v>1</v>
      </c>
      <c r="F125" s="248" t="s">
        <v>433</v>
      </c>
      <c r="G125" s="246"/>
      <c r="H125" s="249">
        <v>89.25</v>
      </c>
      <c r="I125" s="250"/>
      <c r="J125" s="246"/>
      <c r="K125" s="246"/>
      <c r="L125" s="251"/>
      <c r="M125" s="252"/>
      <c r="N125" s="253"/>
      <c r="O125" s="253"/>
      <c r="P125" s="253"/>
      <c r="Q125" s="253"/>
      <c r="R125" s="253"/>
      <c r="S125" s="253"/>
      <c r="T125" s="25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5" t="s">
        <v>150</v>
      </c>
      <c r="AU125" s="255" t="s">
        <v>21</v>
      </c>
      <c r="AV125" s="14" t="s">
        <v>21</v>
      </c>
      <c r="AW125" s="14" t="s">
        <v>38</v>
      </c>
      <c r="AX125" s="14" t="s">
        <v>90</v>
      </c>
      <c r="AY125" s="255" t="s">
        <v>141</v>
      </c>
    </row>
    <row r="126" spans="1:65" s="2" customFormat="1" ht="24.15" customHeight="1">
      <c r="A126" s="39"/>
      <c r="B126" s="40"/>
      <c r="C126" s="221" t="s">
        <v>157</v>
      </c>
      <c r="D126" s="221" t="s">
        <v>143</v>
      </c>
      <c r="E126" s="222" t="s">
        <v>434</v>
      </c>
      <c r="F126" s="223" t="s">
        <v>435</v>
      </c>
      <c r="G126" s="224" t="s">
        <v>298</v>
      </c>
      <c r="H126" s="225">
        <v>12</v>
      </c>
      <c r="I126" s="226"/>
      <c r="J126" s="227">
        <f>ROUND(I126*H126,2)</f>
        <v>0</v>
      </c>
      <c r="K126" s="223" t="s">
        <v>147</v>
      </c>
      <c r="L126" s="45"/>
      <c r="M126" s="228" t="s">
        <v>1</v>
      </c>
      <c r="N126" s="229" t="s">
        <v>47</v>
      </c>
      <c r="O126" s="92"/>
      <c r="P126" s="230">
        <f>O126*H126</f>
        <v>0</v>
      </c>
      <c r="Q126" s="230">
        <v>0</v>
      </c>
      <c r="R126" s="230">
        <f>Q126*H126</f>
        <v>0</v>
      </c>
      <c r="S126" s="230">
        <v>0</v>
      </c>
      <c r="T126" s="231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2" t="s">
        <v>425</v>
      </c>
      <c r="AT126" s="232" t="s">
        <v>143</v>
      </c>
      <c r="AU126" s="232" t="s">
        <v>21</v>
      </c>
      <c r="AY126" s="17" t="s">
        <v>141</v>
      </c>
      <c r="BE126" s="233">
        <f>IF(N126="základní",J126,0)</f>
        <v>0</v>
      </c>
      <c r="BF126" s="233">
        <f>IF(N126="snížená",J126,0)</f>
        <v>0</v>
      </c>
      <c r="BG126" s="233">
        <f>IF(N126="zákl. přenesená",J126,0)</f>
        <v>0</v>
      </c>
      <c r="BH126" s="233">
        <f>IF(N126="sníž. přenesená",J126,0)</f>
        <v>0</v>
      </c>
      <c r="BI126" s="233">
        <f>IF(N126="nulová",J126,0)</f>
        <v>0</v>
      </c>
      <c r="BJ126" s="17" t="s">
        <v>90</v>
      </c>
      <c r="BK126" s="233">
        <f>ROUND(I126*H126,2)</f>
        <v>0</v>
      </c>
      <c r="BL126" s="17" t="s">
        <v>425</v>
      </c>
      <c r="BM126" s="232" t="s">
        <v>436</v>
      </c>
    </row>
    <row r="127" spans="1:51" s="14" customFormat="1" ht="12">
      <c r="A127" s="14"/>
      <c r="B127" s="245"/>
      <c r="C127" s="246"/>
      <c r="D127" s="236" t="s">
        <v>150</v>
      </c>
      <c r="E127" s="247" t="s">
        <v>1</v>
      </c>
      <c r="F127" s="248" t="s">
        <v>206</v>
      </c>
      <c r="G127" s="246"/>
      <c r="H127" s="249">
        <v>12</v>
      </c>
      <c r="I127" s="250"/>
      <c r="J127" s="246"/>
      <c r="K127" s="246"/>
      <c r="L127" s="251"/>
      <c r="M127" s="252"/>
      <c r="N127" s="253"/>
      <c r="O127" s="253"/>
      <c r="P127" s="253"/>
      <c r="Q127" s="253"/>
      <c r="R127" s="253"/>
      <c r="S127" s="253"/>
      <c r="T127" s="25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5" t="s">
        <v>150</v>
      </c>
      <c r="AU127" s="255" t="s">
        <v>21</v>
      </c>
      <c r="AV127" s="14" t="s">
        <v>21</v>
      </c>
      <c r="AW127" s="14" t="s">
        <v>38</v>
      </c>
      <c r="AX127" s="14" t="s">
        <v>90</v>
      </c>
      <c r="AY127" s="255" t="s">
        <v>141</v>
      </c>
    </row>
    <row r="128" spans="1:65" s="2" customFormat="1" ht="16.5" customHeight="1">
      <c r="A128" s="39"/>
      <c r="B128" s="40"/>
      <c r="C128" s="267" t="s">
        <v>148</v>
      </c>
      <c r="D128" s="267" t="s">
        <v>217</v>
      </c>
      <c r="E128" s="268" t="s">
        <v>437</v>
      </c>
      <c r="F128" s="269" t="s">
        <v>438</v>
      </c>
      <c r="G128" s="270" t="s">
        <v>298</v>
      </c>
      <c r="H128" s="271">
        <v>12</v>
      </c>
      <c r="I128" s="272"/>
      <c r="J128" s="273">
        <f>ROUND(I128*H128,2)</f>
        <v>0</v>
      </c>
      <c r="K128" s="269" t="s">
        <v>147</v>
      </c>
      <c r="L128" s="274"/>
      <c r="M128" s="275" t="s">
        <v>1</v>
      </c>
      <c r="N128" s="276" t="s">
        <v>47</v>
      </c>
      <c r="O128" s="92"/>
      <c r="P128" s="230">
        <f>O128*H128</f>
        <v>0</v>
      </c>
      <c r="Q128" s="230">
        <v>0.00012</v>
      </c>
      <c r="R128" s="230">
        <f>Q128*H128</f>
        <v>0.00144</v>
      </c>
      <c r="S128" s="230">
        <v>0</v>
      </c>
      <c r="T128" s="231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2" t="s">
        <v>431</v>
      </c>
      <c r="AT128" s="232" t="s">
        <v>217</v>
      </c>
      <c r="AU128" s="232" t="s">
        <v>21</v>
      </c>
      <c r="AY128" s="17" t="s">
        <v>141</v>
      </c>
      <c r="BE128" s="233">
        <f>IF(N128="základní",J128,0)</f>
        <v>0</v>
      </c>
      <c r="BF128" s="233">
        <f>IF(N128="snížená",J128,0)</f>
        <v>0</v>
      </c>
      <c r="BG128" s="233">
        <f>IF(N128="zákl. přenesená",J128,0)</f>
        <v>0</v>
      </c>
      <c r="BH128" s="233">
        <f>IF(N128="sníž. přenesená",J128,0)</f>
        <v>0</v>
      </c>
      <c r="BI128" s="233">
        <f>IF(N128="nulová",J128,0)</f>
        <v>0</v>
      </c>
      <c r="BJ128" s="17" t="s">
        <v>90</v>
      </c>
      <c r="BK128" s="233">
        <f>ROUND(I128*H128,2)</f>
        <v>0</v>
      </c>
      <c r="BL128" s="17" t="s">
        <v>431</v>
      </c>
      <c r="BM128" s="232" t="s">
        <v>439</v>
      </c>
    </row>
    <row r="129" spans="1:65" s="2" customFormat="1" ht="24.15" customHeight="1">
      <c r="A129" s="39"/>
      <c r="B129" s="40"/>
      <c r="C129" s="221" t="s">
        <v>172</v>
      </c>
      <c r="D129" s="221" t="s">
        <v>143</v>
      </c>
      <c r="E129" s="222" t="s">
        <v>440</v>
      </c>
      <c r="F129" s="223" t="s">
        <v>441</v>
      </c>
      <c r="G129" s="224" t="s">
        <v>298</v>
      </c>
      <c r="H129" s="225">
        <v>12</v>
      </c>
      <c r="I129" s="226"/>
      <c r="J129" s="227">
        <f>ROUND(I129*H129,2)</f>
        <v>0</v>
      </c>
      <c r="K129" s="223" t="s">
        <v>147</v>
      </c>
      <c r="L129" s="45"/>
      <c r="M129" s="228" t="s">
        <v>1</v>
      </c>
      <c r="N129" s="229" t="s">
        <v>47</v>
      </c>
      <c r="O129" s="92"/>
      <c r="P129" s="230">
        <f>O129*H129</f>
        <v>0</v>
      </c>
      <c r="Q129" s="230">
        <v>0</v>
      </c>
      <c r="R129" s="230">
        <f>Q129*H129</f>
        <v>0</v>
      </c>
      <c r="S129" s="230">
        <v>0</v>
      </c>
      <c r="T129" s="231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2" t="s">
        <v>425</v>
      </c>
      <c r="AT129" s="232" t="s">
        <v>143</v>
      </c>
      <c r="AU129" s="232" t="s">
        <v>21</v>
      </c>
      <c r="AY129" s="17" t="s">
        <v>141</v>
      </c>
      <c r="BE129" s="233">
        <f>IF(N129="základní",J129,0)</f>
        <v>0</v>
      </c>
      <c r="BF129" s="233">
        <f>IF(N129="snížená",J129,0)</f>
        <v>0</v>
      </c>
      <c r="BG129" s="233">
        <f>IF(N129="zákl. přenesená",J129,0)</f>
        <v>0</v>
      </c>
      <c r="BH129" s="233">
        <f>IF(N129="sníž. přenesená",J129,0)</f>
        <v>0</v>
      </c>
      <c r="BI129" s="233">
        <f>IF(N129="nulová",J129,0)</f>
        <v>0</v>
      </c>
      <c r="BJ129" s="17" t="s">
        <v>90</v>
      </c>
      <c r="BK129" s="233">
        <f>ROUND(I129*H129,2)</f>
        <v>0</v>
      </c>
      <c r="BL129" s="17" t="s">
        <v>425</v>
      </c>
      <c r="BM129" s="232" t="s">
        <v>442</v>
      </c>
    </row>
    <row r="130" spans="1:51" s="14" customFormat="1" ht="12">
      <c r="A130" s="14"/>
      <c r="B130" s="245"/>
      <c r="C130" s="246"/>
      <c r="D130" s="236" t="s">
        <v>150</v>
      </c>
      <c r="E130" s="247" t="s">
        <v>1</v>
      </c>
      <c r="F130" s="248" t="s">
        <v>206</v>
      </c>
      <c r="G130" s="246"/>
      <c r="H130" s="249">
        <v>12</v>
      </c>
      <c r="I130" s="250"/>
      <c r="J130" s="246"/>
      <c r="K130" s="246"/>
      <c r="L130" s="251"/>
      <c r="M130" s="252"/>
      <c r="N130" s="253"/>
      <c r="O130" s="253"/>
      <c r="P130" s="253"/>
      <c r="Q130" s="253"/>
      <c r="R130" s="253"/>
      <c r="S130" s="253"/>
      <c r="T130" s="25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5" t="s">
        <v>150</v>
      </c>
      <c r="AU130" s="255" t="s">
        <v>21</v>
      </c>
      <c r="AV130" s="14" t="s">
        <v>21</v>
      </c>
      <c r="AW130" s="14" t="s">
        <v>38</v>
      </c>
      <c r="AX130" s="14" t="s">
        <v>90</v>
      </c>
      <c r="AY130" s="255" t="s">
        <v>141</v>
      </c>
    </row>
    <row r="131" spans="1:65" s="2" customFormat="1" ht="16.5" customHeight="1">
      <c r="A131" s="39"/>
      <c r="B131" s="40"/>
      <c r="C131" s="267" t="s">
        <v>177</v>
      </c>
      <c r="D131" s="267" t="s">
        <v>217</v>
      </c>
      <c r="E131" s="268" t="s">
        <v>443</v>
      </c>
      <c r="F131" s="269" t="s">
        <v>444</v>
      </c>
      <c r="G131" s="270" t="s">
        <v>298</v>
      </c>
      <c r="H131" s="271">
        <v>12</v>
      </c>
      <c r="I131" s="272"/>
      <c r="J131" s="273">
        <f>ROUND(I131*H131,2)</f>
        <v>0</v>
      </c>
      <c r="K131" s="269" t="s">
        <v>147</v>
      </c>
      <c r="L131" s="274"/>
      <c r="M131" s="275" t="s">
        <v>1</v>
      </c>
      <c r="N131" s="276" t="s">
        <v>47</v>
      </c>
      <c r="O131" s="92"/>
      <c r="P131" s="230">
        <f>O131*H131</f>
        <v>0</v>
      </c>
      <c r="Q131" s="230">
        <v>0.00147</v>
      </c>
      <c r="R131" s="230">
        <f>Q131*H131</f>
        <v>0.01764</v>
      </c>
      <c r="S131" s="230">
        <v>0</v>
      </c>
      <c r="T131" s="231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2" t="s">
        <v>431</v>
      </c>
      <c r="AT131" s="232" t="s">
        <v>217</v>
      </c>
      <c r="AU131" s="232" t="s">
        <v>21</v>
      </c>
      <c r="AY131" s="17" t="s">
        <v>141</v>
      </c>
      <c r="BE131" s="233">
        <f>IF(N131="základní",J131,0)</f>
        <v>0</v>
      </c>
      <c r="BF131" s="233">
        <f>IF(N131="snížená",J131,0)</f>
        <v>0</v>
      </c>
      <c r="BG131" s="233">
        <f>IF(N131="zákl. přenesená",J131,0)</f>
        <v>0</v>
      </c>
      <c r="BH131" s="233">
        <f>IF(N131="sníž. přenesená",J131,0)</f>
        <v>0</v>
      </c>
      <c r="BI131" s="233">
        <f>IF(N131="nulová",J131,0)</f>
        <v>0</v>
      </c>
      <c r="BJ131" s="17" t="s">
        <v>90</v>
      </c>
      <c r="BK131" s="233">
        <f>ROUND(I131*H131,2)</f>
        <v>0</v>
      </c>
      <c r="BL131" s="17" t="s">
        <v>431</v>
      </c>
      <c r="BM131" s="232" t="s">
        <v>445</v>
      </c>
    </row>
    <row r="132" spans="1:65" s="2" customFormat="1" ht="16.5" customHeight="1">
      <c r="A132" s="39"/>
      <c r="B132" s="40"/>
      <c r="C132" s="221" t="s">
        <v>182</v>
      </c>
      <c r="D132" s="221" t="s">
        <v>143</v>
      </c>
      <c r="E132" s="222" t="s">
        <v>446</v>
      </c>
      <c r="F132" s="223" t="s">
        <v>447</v>
      </c>
      <c r="G132" s="224" t="s">
        <v>307</v>
      </c>
      <c r="H132" s="225">
        <v>1</v>
      </c>
      <c r="I132" s="226"/>
      <c r="J132" s="227">
        <f>ROUND(I132*H132,2)</f>
        <v>0</v>
      </c>
      <c r="K132" s="223" t="s">
        <v>1</v>
      </c>
      <c r="L132" s="45"/>
      <c r="M132" s="228" t="s">
        <v>1</v>
      </c>
      <c r="N132" s="229" t="s">
        <v>47</v>
      </c>
      <c r="O132" s="92"/>
      <c r="P132" s="230">
        <f>O132*H132</f>
        <v>0</v>
      </c>
      <c r="Q132" s="230">
        <v>0</v>
      </c>
      <c r="R132" s="230">
        <f>Q132*H132</f>
        <v>0</v>
      </c>
      <c r="S132" s="230">
        <v>0</v>
      </c>
      <c r="T132" s="231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2" t="s">
        <v>148</v>
      </c>
      <c r="AT132" s="232" t="s">
        <v>143</v>
      </c>
      <c r="AU132" s="232" t="s">
        <v>21</v>
      </c>
      <c r="AY132" s="17" t="s">
        <v>141</v>
      </c>
      <c r="BE132" s="233">
        <f>IF(N132="základní",J132,0)</f>
        <v>0</v>
      </c>
      <c r="BF132" s="233">
        <f>IF(N132="snížená",J132,0)</f>
        <v>0</v>
      </c>
      <c r="BG132" s="233">
        <f>IF(N132="zákl. přenesená",J132,0)</f>
        <v>0</v>
      </c>
      <c r="BH132" s="233">
        <f>IF(N132="sníž. přenesená",J132,0)</f>
        <v>0</v>
      </c>
      <c r="BI132" s="233">
        <f>IF(N132="nulová",J132,0)</f>
        <v>0</v>
      </c>
      <c r="BJ132" s="17" t="s">
        <v>90</v>
      </c>
      <c r="BK132" s="233">
        <f>ROUND(I132*H132,2)</f>
        <v>0</v>
      </c>
      <c r="BL132" s="17" t="s">
        <v>148</v>
      </c>
      <c r="BM132" s="232" t="s">
        <v>448</v>
      </c>
    </row>
    <row r="133" spans="1:51" s="14" customFormat="1" ht="12">
      <c r="A133" s="14"/>
      <c r="B133" s="245"/>
      <c r="C133" s="246"/>
      <c r="D133" s="236" t="s">
        <v>150</v>
      </c>
      <c r="E133" s="247" t="s">
        <v>1</v>
      </c>
      <c r="F133" s="248" t="s">
        <v>90</v>
      </c>
      <c r="G133" s="246"/>
      <c r="H133" s="249">
        <v>1</v>
      </c>
      <c r="I133" s="250"/>
      <c r="J133" s="246"/>
      <c r="K133" s="246"/>
      <c r="L133" s="251"/>
      <c r="M133" s="252"/>
      <c r="N133" s="253"/>
      <c r="O133" s="253"/>
      <c r="P133" s="253"/>
      <c r="Q133" s="253"/>
      <c r="R133" s="253"/>
      <c r="S133" s="253"/>
      <c r="T133" s="25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5" t="s">
        <v>150</v>
      </c>
      <c r="AU133" s="255" t="s">
        <v>21</v>
      </c>
      <c r="AV133" s="14" t="s">
        <v>21</v>
      </c>
      <c r="AW133" s="14" t="s">
        <v>38</v>
      </c>
      <c r="AX133" s="14" t="s">
        <v>90</v>
      </c>
      <c r="AY133" s="255" t="s">
        <v>141</v>
      </c>
    </row>
    <row r="134" spans="1:63" s="12" customFormat="1" ht="22.8" customHeight="1">
      <c r="A134" s="12"/>
      <c r="B134" s="205"/>
      <c r="C134" s="206"/>
      <c r="D134" s="207" t="s">
        <v>81</v>
      </c>
      <c r="E134" s="219" t="s">
        <v>449</v>
      </c>
      <c r="F134" s="219" t="s">
        <v>450</v>
      </c>
      <c r="G134" s="206"/>
      <c r="H134" s="206"/>
      <c r="I134" s="209"/>
      <c r="J134" s="220">
        <f>BK134</f>
        <v>0</v>
      </c>
      <c r="K134" s="206"/>
      <c r="L134" s="211"/>
      <c r="M134" s="212"/>
      <c r="N134" s="213"/>
      <c r="O134" s="213"/>
      <c r="P134" s="214">
        <f>SUM(P135:P146)</f>
        <v>0</v>
      </c>
      <c r="Q134" s="213"/>
      <c r="R134" s="214">
        <f>SUM(R135:R146)</f>
        <v>2.2836</v>
      </c>
      <c r="S134" s="213"/>
      <c r="T134" s="215">
        <f>SUM(T135:T146)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6" t="s">
        <v>157</v>
      </c>
      <c r="AT134" s="217" t="s">
        <v>81</v>
      </c>
      <c r="AU134" s="217" t="s">
        <v>90</v>
      </c>
      <c r="AY134" s="216" t="s">
        <v>141</v>
      </c>
      <c r="BK134" s="218">
        <f>SUM(BK135:BK146)</f>
        <v>0</v>
      </c>
    </row>
    <row r="135" spans="1:65" s="2" customFormat="1" ht="16.5" customHeight="1">
      <c r="A135" s="39"/>
      <c r="B135" s="40"/>
      <c r="C135" s="221" t="s">
        <v>187</v>
      </c>
      <c r="D135" s="221" t="s">
        <v>143</v>
      </c>
      <c r="E135" s="222" t="s">
        <v>451</v>
      </c>
      <c r="F135" s="223" t="s">
        <v>452</v>
      </c>
      <c r="G135" s="224" t="s">
        <v>298</v>
      </c>
      <c r="H135" s="225">
        <v>12</v>
      </c>
      <c r="I135" s="226"/>
      <c r="J135" s="227">
        <f>ROUND(I135*H135,2)</f>
        <v>0</v>
      </c>
      <c r="K135" s="223" t="s">
        <v>147</v>
      </c>
      <c r="L135" s="45"/>
      <c r="M135" s="228" t="s">
        <v>1</v>
      </c>
      <c r="N135" s="229" t="s">
        <v>47</v>
      </c>
      <c r="O135" s="92"/>
      <c r="P135" s="230">
        <f>O135*H135</f>
        <v>0</v>
      </c>
      <c r="Q135" s="230">
        <v>0</v>
      </c>
      <c r="R135" s="230">
        <f>Q135*H135</f>
        <v>0</v>
      </c>
      <c r="S135" s="230">
        <v>0</v>
      </c>
      <c r="T135" s="231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2" t="s">
        <v>425</v>
      </c>
      <c r="AT135" s="232" t="s">
        <v>143</v>
      </c>
      <c r="AU135" s="232" t="s">
        <v>21</v>
      </c>
      <c r="AY135" s="17" t="s">
        <v>141</v>
      </c>
      <c r="BE135" s="233">
        <f>IF(N135="základní",J135,0)</f>
        <v>0</v>
      </c>
      <c r="BF135" s="233">
        <f>IF(N135="snížená",J135,0)</f>
        <v>0</v>
      </c>
      <c r="BG135" s="233">
        <f>IF(N135="zákl. přenesená",J135,0)</f>
        <v>0</v>
      </c>
      <c r="BH135" s="233">
        <f>IF(N135="sníž. přenesená",J135,0)</f>
        <v>0</v>
      </c>
      <c r="BI135" s="233">
        <f>IF(N135="nulová",J135,0)</f>
        <v>0</v>
      </c>
      <c r="BJ135" s="17" t="s">
        <v>90</v>
      </c>
      <c r="BK135" s="233">
        <f>ROUND(I135*H135,2)</f>
        <v>0</v>
      </c>
      <c r="BL135" s="17" t="s">
        <v>425</v>
      </c>
      <c r="BM135" s="232" t="s">
        <v>453</v>
      </c>
    </row>
    <row r="136" spans="1:51" s="14" customFormat="1" ht="12">
      <c r="A136" s="14"/>
      <c r="B136" s="245"/>
      <c r="C136" s="246"/>
      <c r="D136" s="236" t="s">
        <v>150</v>
      </c>
      <c r="E136" s="247" t="s">
        <v>1</v>
      </c>
      <c r="F136" s="248" t="s">
        <v>206</v>
      </c>
      <c r="G136" s="246"/>
      <c r="H136" s="249">
        <v>12</v>
      </c>
      <c r="I136" s="250"/>
      <c r="J136" s="246"/>
      <c r="K136" s="246"/>
      <c r="L136" s="251"/>
      <c r="M136" s="252"/>
      <c r="N136" s="253"/>
      <c r="O136" s="253"/>
      <c r="P136" s="253"/>
      <c r="Q136" s="253"/>
      <c r="R136" s="253"/>
      <c r="S136" s="253"/>
      <c r="T136" s="25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5" t="s">
        <v>150</v>
      </c>
      <c r="AU136" s="255" t="s">
        <v>21</v>
      </c>
      <c r="AV136" s="14" t="s">
        <v>21</v>
      </c>
      <c r="AW136" s="14" t="s">
        <v>38</v>
      </c>
      <c r="AX136" s="14" t="s">
        <v>90</v>
      </c>
      <c r="AY136" s="255" t="s">
        <v>141</v>
      </c>
    </row>
    <row r="137" spans="1:65" s="2" customFormat="1" ht="16.5" customHeight="1">
      <c r="A137" s="39"/>
      <c r="B137" s="40"/>
      <c r="C137" s="221" t="s">
        <v>191</v>
      </c>
      <c r="D137" s="221" t="s">
        <v>143</v>
      </c>
      <c r="E137" s="222" t="s">
        <v>454</v>
      </c>
      <c r="F137" s="223" t="s">
        <v>455</v>
      </c>
      <c r="G137" s="224" t="s">
        <v>298</v>
      </c>
      <c r="H137" s="225">
        <v>12</v>
      </c>
      <c r="I137" s="226"/>
      <c r="J137" s="227">
        <f>ROUND(I137*H137,2)</f>
        <v>0</v>
      </c>
      <c r="K137" s="223" t="s">
        <v>147</v>
      </c>
      <c r="L137" s="45"/>
      <c r="M137" s="228" t="s">
        <v>1</v>
      </c>
      <c r="N137" s="229" t="s">
        <v>47</v>
      </c>
      <c r="O137" s="92"/>
      <c r="P137" s="230">
        <f>O137*H137</f>
        <v>0</v>
      </c>
      <c r="Q137" s="230">
        <v>0</v>
      </c>
      <c r="R137" s="230">
        <f>Q137*H137</f>
        <v>0</v>
      </c>
      <c r="S137" s="230">
        <v>0</v>
      </c>
      <c r="T137" s="231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2" t="s">
        <v>425</v>
      </c>
      <c r="AT137" s="232" t="s">
        <v>143</v>
      </c>
      <c r="AU137" s="232" t="s">
        <v>21</v>
      </c>
      <c r="AY137" s="17" t="s">
        <v>141</v>
      </c>
      <c r="BE137" s="233">
        <f>IF(N137="základní",J137,0)</f>
        <v>0</v>
      </c>
      <c r="BF137" s="233">
        <f>IF(N137="snížená",J137,0)</f>
        <v>0</v>
      </c>
      <c r="BG137" s="233">
        <f>IF(N137="zákl. přenesená",J137,0)</f>
        <v>0</v>
      </c>
      <c r="BH137" s="233">
        <f>IF(N137="sníž. přenesená",J137,0)</f>
        <v>0</v>
      </c>
      <c r="BI137" s="233">
        <f>IF(N137="nulová",J137,0)</f>
        <v>0</v>
      </c>
      <c r="BJ137" s="17" t="s">
        <v>90</v>
      </c>
      <c r="BK137" s="233">
        <f>ROUND(I137*H137,2)</f>
        <v>0</v>
      </c>
      <c r="BL137" s="17" t="s">
        <v>425</v>
      </c>
      <c r="BM137" s="232" t="s">
        <v>456</v>
      </c>
    </row>
    <row r="138" spans="1:51" s="14" customFormat="1" ht="12">
      <c r="A138" s="14"/>
      <c r="B138" s="245"/>
      <c r="C138" s="246"/>
      <c r="D138" s="236" t="s">
        <v>150</v>
      </c>
      <c r="E138" s="247" t="s">
        <v>1</v>
      </c>
      <c r="F138" s="248" t="s">
        <v>206</v>
      </c>
      <c r="G138" s="246"/>
      <c r="H138" s="249">
        <v>12</v>
      </c>
      <c r="I138" s="250"/>
      <c r="J138" s="246"/>
      <c r="K138" s="246"/>
      <c r="L138" s="251"/>
      <c r="M138" s="252"/>
      <c r="N138" s="253"/>
      <c r="O138" s="253"/>
      <c r="P138" s="253"/>
      <c r="Q138" s="253"/>
      <c r="R138" s="253"/>
      <c r="S138" s="253"/>
      <c r="T138" s="25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5" t="s">
        <v>150</v>
      </c>
      <c r="AU138" s="255" t="s">
        <v>21</v>
      </c>
      <c r="AV138" s="14" t="s">
        <v>21</v>
      </c>
      <c r="AW138" s="14" t="s">
        <v>38</v>
      </c>
      <c r="AX138" s="14" t="s">
        <v>90</v>
      </c>
      <c r="AY138" s="255" t="s">
        <v>141</v>
      </c>
    </row>
    <row r="139" spans="1:65" s="2" customFormat="1" ht="16.5" customHeight="1">
      <c r="A139" s="39"/>
      <c r="B139" s="40"/>
      <c r="C139" s="221" t="s">
        <v>196</v>
      </c>
      <c r="D139" s="221" t="s">
        <v>143</v>
      </c>
      <c r="E139" s="222" t="s">
        <v>457</v>
      </c>
      <c r="F139" s="223" t="s">
        <v>458</v>
      </c>
      <c r="G139" s="224" t="s">
        <v>298</v>
      </c>
      <c r="H139" s="225">
        <v>12</v>
      </c>
      <c r="I139" s="226"/>
      <c r="J139" s="227">
        <f>ROUND(I139*H139,2)</f>
        <v>0</v>
      </c>
      <c r="K139" s="223" t="s">
        <v>147</v>
      </c>
      <c r="L139" s="45"/>
      <c r="M139" s="228" t="s">
        <v>1</v>
      </c>
      <c r="N139" s="229" t="s">
        <v>47</v>
      </c>
      <c r="O139" s="92"/>
      <c r="P139" s="230">
        <f>O139*H139</f>
        <v>0</v>
      </c>
      <c r="Q139" s="230">
        <v>0</v>
      </c>
      <c r="R139" s="230">
        <f>Q139*H139</f>
        <v>0</v>
      </c>
      <c r="S139" s="230">
        <v>0</v>
      </c>
      <c r="T139" s="231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2" t="s">
        <v>425</v>
      </c>
      <c r="AT139" s="232" t="s">
        <v>143</v>
      </c>
      <c r="AU139" s="232" t="s">
        <v>21</v>
      </c>
      <c r="AY139" s="17" t="s">
        <v>141</v>
      </c>
      <c r="BE139" s="233">
        <f>IF(N139="základní",J139,0)</f>
        <v>0</v>
      </c>
      <c r="BF139" s="233">
        <f>IF(N139="snížená",J139,0)</f>
        <v>0</v>
      </c>
      <c r="BG139" s="233">
        <f>IF(N139="zákl. přenesená",J139,0)</f>
        <v>0</v>
      </c>
      <c r="BH139" s="233">
        <f>IF(N139="sníž. přenesená",J139,0)</f>
        <v>0</v>
      </c>
      <c r="BI139" s="233">
        <f>IF(N139="nulová",J139,0)</f>
        <v>0</v>
      </c>
      <c r="BJ139" s="17" t="s">
        <v>90</v>
      </c>
      <c r="BK139" s="233">
        <f>ROUND(I139*H139,2)</f>
        <v>0</v>
      </c>
      <c r="BL139" s="17" t="s">
        <v>425</v>
      </c>
      <c r="BM139" s="232" t="s">
        <v>459</v>
      </c>
    </row>
    <row r="140" spans="1:51" s="14" customFormat="1" ht="12">
      <c r="A140" s="14"/>
      <c r="B140" s="245"/>
      <c r="C140" s="246"/>
      <c r="D140" s="236" t="s">
        <v>150</v>
      </c>
      <c r="E140" s="247" t="s">
        <v>1</v>
      </c>
      <c r="F140" s="248" t="s">
        <v>206</v>
      </c>
      <c r="G140" s="246"/>
      <c r="H140" s="249">
        <v>12</v>
      </c>
      <c r="I140" s="250"/>
      <c r="J140" s="246"/>
      <c r="K140" s="246"/>
      <c r="L140" s="251"/>
      <c r="M140" s="252"/>
      <c r="N140" s="253"/>
      <c r="O140" s="253"/>
      <c r="P140" s="253"/>
      <c r="Q140" s="253"/>
      <c r="R140" s="253"/>
      <c r="S140" s="253"/>
      <c r="T140" s="25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5" t="s">
        <v>150</v>
      </c>
      <c r="AU140" s="255" t="s">
        <v>21</v>
      </c>
      <c r="AV140" s="14" t="s">
        <v>21</v>
      </c>
      <c r="AW140" s="14" t="s">
        <v>38</v>
      </c>
      <c r="AX140" s="14" t="s">
        <v>90</v>
      </c>
      <c r="AY140" s="255" t="s">
        <v>141</v>
      </c>
    </row>
    <row r="141" spans="1:65" s="2" customFormat="1" ht="16.5" customHeight="1">
      <c r="A141" s="39"/>
      <c r="B141" s="40"/>
      <c r="C141" s="267" t="s">
        <v>201</v>
      </c>
      <c r="D141" s="267" t="s">
        <v>217</v>
      </c>
      <c r="E141" s="268" t="s">
        <v>460</v>
      </c>
      <c r="F141" s="269" t="s">
        <v>461</v>
      </c>
      <c r="G141" s="270" t="s">
        <v>160</v>
      </c>
      <c r="H141" s="271">
        <v>2.268</v>
      </c>
      <c r="I141" s="272"/>
      <c r="J141" s="273">
        <f>ROUND(I141*H141,2)</f>
        <v>0</v>
      </c>
      <c r="K141" s="269" t="s">
        <v>147</v>
      </c>
      <c r="L141" s="274"/>
      <c r="M141" s="275" t="s">
        <v>1</v>
      </c>
      <c r="N141" s="276" t="s">
        <v>47</v>
      </c>
      <c r="O141" s="92"/>
      <c r="P141" s="230">
        <f>O141*H141</f>
        <v>0</v>
      </c>
      <c r="Q141" s="230">
        <v>1</v>
      </c>
      <c r="R141" s="230">
        <f>Q141*H141</f>
        <v>2.268</v>
      </c>
      <c r="S141" s="230">
        <v>0</v>
      </c>
      <c r="T141" s="231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2" t="s">
        <v>431</v>
      </c>
      <c r="AT141" s="232" t="s">
        <v>217</v>
      </c>
      <c r="AU141" s="232" t="s">
        <v>21</v>
      </c>
      <c r="AY141" s="17" t="s">
        <v>141</v>
      </c>
      <c r="BE141" s="233">
        <f>IF(N141="základní",J141,0)</f>
        <v>0</v>
      </c>
      <c r="BF141" s="233">
        <f>IF(N141="snížená",J141,0)</f>
        <v>0</v>
      </c>
      <c r="BG141" s="233">
        <f>IF(N141="zákl. přenesená",J141,0)</f>
        <v>0</v>
      </c>
      <c r="BH141" s="233">
        <f>IF(N141="sníž. přenesená",J141,0)</f>
        <v>0</v>
      </c>
      <c r="BI141" s="233">
        <f>IF(N141="nulová",J141,0)</f>
        <v>0</v>
      </c>
      <c r="BJ141" s="17" t="s">
        <v>90</v>
      </c>
      <c r="BK141" s="233">
        <f>ROUND(I141*H141,2)</f>
        <v>0</v>
      </c>
      <c r="BL141" s="17" t="s">
        <v>431</v>
      </c>
      <c r="BM141" s="232" t="s">
        <v>462</v>
      </c>
    </row>
    <row r="142" spans="1:51" s="14" customFormat="1" ht="12">
      <c r="A142" s="14"/>
      <c r="B142" s="245"/>
      <c r="C142" s="246"/>
      <c r="D142" s="236" t="s">
        <v>150</v>
      </c>
      <c r="E142" s="247" t="s">
        <v>1</v>
      </c>
      <c r="F142" s="248" t="s">
        <v>463</v>
      </c>
      <c r="G142" s="246"/>
      <c r="H142" s="249">
        <v>2.268</v>
      </c>
      <c r="I142" s="250"/>
      <c r="J142" s="246"/>
      <c r="K142" s="246"/>
      <c r="L142" s="251"/>
      <c r="M142" s="252"/>
      <c r="N142" s="253"/>
      <c r="O142" s="253"/>
      <c r="P142" s="253"/>
      <c r="Q142" s="253"/>
      <c r="R142" s="253"/>
      <c r="S142" s="253"/>
      <c r="T142" s="25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5" t="s">
        <v>150</v>
      </c>
      <c r="AU142" s="255" t="s">
        <v>21</v>
      </c>
      <c r="AV142" s="14" t="s">
        <v>21</v>
      </c>
      <c r="AW142" s="14" t="s">
        <v>38</v>
      </c>
      <c r="AX142" s="14" t="s">
        <v>90</v>
      </c>
      <c r="AY142" s="255" t="s">
        <v>141</v>
      </c>
    </row>
    <row r="143" spans="1:65" s="2" customFormat="1" ht="16.5" customHeight="1">
      <c r="A143" s="39"/>
      <c r="B143" s="40"/>
      <c r="C143" s="267" t="s">
        <v>206</v>
      </c>
      <c r="D143" s="267" t="s">
        <v>217</v>
      </c>
      <c r="E143" s="268" t="s">
        <v>464</v>
      </c>
      <c r="F143" s="269" t="s">
        <v>465</v>
      </c>
      <c r="G143" s="270" t="s">
        <v>298</v>
      </c>
      <c r="H143" s="271">
        <v>12</v>
      </c>
      <c r="I143" s="272"/>
      <c r="J143" s="273">
        <f>ROUND(I143*H143,2)</f>
        <v>0</v>
      </c>
      <c r="K143" s="269" t="s">
        <v>147</v>
      </c>
      <c r="L143" s="274"/>
      <c r="M143" s="275" t="s">
        <v>1</v>
      </c>
      <c r="N143" s="276" t="s">
        <v>47</v>
      </c>
      <c r="O143" s="92"/>
      <c r="P143" s="230">
        <f>O143*H143</f>
        <v>0</v>
      </c>
      <c r="Q143" s="230">
        <v>0.00118</v>
      </c>
      <c r="R143" s="230">
        <f>Q143*H143</f>
        <v>0.01416</v>
      </c>
      <c r="S143" s="230">
        <v>0</v>
      </c>
      <c r="T143" s="231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2" t="s">
        <v>431</v>
      </c>
      <c r="AT143" s="232" t="s">
        <v>217</v>
      </c>
      <c r="AU143" s="232" t="s">
        <v>21</v>
      </c>
      <c r="AY143" s="17" t="s">
        <v>141</v>
      </c>
      <c r="BE143" s="233">
        <f>IF(N143="základní",J143,0)</f>
        <v>0</v>
      </c>
      <c r="BF143" s="233">
        <f>IF(N143="snížená",J143,0)</f>
        <v>0</v>
      </c>
      <c r="BG143" s="233">
        <f>IF(N143="zákl. přenesená",J143,0)</f>
        <v>0</v>
      </c>
      <c r="BH143" s="233">
        <f>IF(N143="sníž. přenesená",J143,0)</f>
        <v>0</v>
      </c>
      <c r="BI143" s="233">
        <f>IF(N143="nulová",J143,0)</f>
        <v>0</v>
      </c>
      <c r="BJ143" s="17" t="s">
        <v>90</v>
      </c>
      <c r="BK143" s="233">
        <f>ROUND(I143*H143,2)</f>
        <v>0</v>
      </c>
      <c r="BL143" s="17" t="s">
        <v>431</v>
      </c>
      <c r="BM143" s="232" t="s">
        <v>466</v>
      </c>
    </row>
    <row r="144" spans="1:51" s="14" customFormat="1" ht="12">
      <c r="A144" s="14"/>
      <c r="B144" s="245"/>
      <c r="C144" s="246"/>
      <c r="D144" s="236" t="s">
        <v>150</v>
      </c>
      <c r="E144" s="247" t="s">
        <v>1</v>
      </c>
      <c r="F144" s="248" t="s">
        <v>206</v>
      </c>
      <c r="G144" s="246"/>
      <c r="H144" s="249">
        <v>12</v>
      </c>
      <c r="I144" s="250"/>
      <c r="J144" s="246"/>
      <c r="K144" s="246"/>
      <c r="L144" s="251"/>
      <c r="M144" s="252"/>
      <c r="N144" s="253"/>
      <c r="O144" s="253"/>
      <c r="P144" s="253"/>
      <c r="Q144" s="253"/>
      <c r="R144" s="253"/>
      <c r="S144" s="253"/>
      <c r="T144" s="25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5" t="s">
        <v>150</v>
      </c>
      <c r="AU144" s="255" t="s">
        <v>21</v>
      </c>
      <c r="AV144" s="14" t="s">
        <v>21</v>
      </c>
      <c r="AW144" s="14" t="s">
        <v>38</v>
      </c>
      <c r="AX144" s="14" t="s">
        <v>90</v>
      </c>
      <c r="AY144" s="255" t="s">
        <v>141</v>
      </c>
    </row>
    <row r="145" spans="1:65" s="2" customFormat="1" ht="16.5" customHeight="1">
      <c r="A145" s="39"/>
      <c r="B145" s="40"/>
      <c r="C145" s="221" t="s">
        <v>211</v>
      </c>
      <c r="D145" s="221" t="s">
        <v>143</v>
      </c>
      <c r="E145" s="222" t="s">
        <v>467</v>
      </c>
      <c r="F145" s="223" t="s">
        <v>468</v>
      </c>
      <c r="G145" s="224" t="s">
        <v>298</v>
      </c>
      <c r="H145" s="225">
        <v>12</v>
      </c>
      <c r="I145" s="226"/>
      <c r="J145" s="227">
        <f>ROUND(I145*H145,2)</f>
        <v>0</v>
      </c>
      <c r="K145" s="223" t="s">
        <v>147</v>
      </c>
      <c r="L145" s="45"/>
      <c r="M145" s="228" t="s">
        <v>1</v>
      </c>
      <c r="N145" s="229" t="s">
        <v>47</v>
      </c>
      <c r="O145" s="92"/>
      <c r="P145" s="230">
        <f>O145*H145</f>
        <v>0</v>
      </c>
      <c r="Q145" s="230">
        <v>0.00012</v>
      </c>
      <c r="R145" s="230">
        <f>Q145*H145</f>
        <v>0.00144</v>
      </c>
      <c r="S145" s="230">
        <v>0</v>
      </c>
      <c r="T145" s="231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2" t="s">
        <v>425</v>
      </c>
      <c r="AT145" s="232" t="s">
        <v>143</v>
      </c>
      <c r="AU145" s="232" t="s">
        <v>21</v>
      </c>
      <c r="AY145" s="17" t="s">
        <v>141</v>
      </c>
      <c r="BE145" s="233">
        <f>IF(N145="základní",J145,0)</f>
        <v>0</v>
      </c>
      <c r="BF145" s="233">
        <f>IF(N145="snížená",J145,0)</f>
        <v>0</v>
      </c>
      <c r="BG145" s="233">
        <f>IF(N145="zákl. přenesená",J145,0)</f>
        <v>0</v>
      </c>
      <c r="BH145" s="233">
        <f>IF(N145="sníž. přenesená",J145,0)</f>
        <v>0</v>
      </c>
      <c r="BI145" s="233">
        <f>IF(N145="nulová",J145,0)</f>
        <v>0</v>
      </c>
      <c r="BJ145" s="17" t="s">
        <v>90</v>
      </c>
      <c r="BK145" s="233">
        <f>ROUND(I145*H145,2)</f>
        <v>0</v>
      </c>
      <c r="BL145" s="17" t="s">
        <v>425</v>
      </c>
      <c r="BM145" s="232" t="s">
        <v>469</v>
      </c>
    </row>
    <row r="146" spans="1:51" s="14" customFormat="1" ht="12">
      <c r="A146" s="14"/>
      <c r="B146" s="245"/>
      <c r="C146" s="246"/>
      <c r="D146" s="236" t="s">
        <v>150</v>
      </c>
      <c r="E146" s="247" t="s">
        <v>1</v>
      </c>
      <c r="F146" s="248" t="s">
        <v>206</v>
      </c>
      <c r="G146" s="246"/>
      <c r="H146" s="249">
        <v>12</v>
      </c>
      <c r="I146" s="250"/>
      <c r="J146" s="246"/>
      <c r="K146" s="246"/>
      <c r="L146" s="251"/>
      <c r="M146" s="286"/>
      <c r="N146" s="287"/>
      <c r="O146" s="287"/>
      <c r="P146" s="287"/>
      <c r="Q146" s="287"/>
      <c r="R146" s="287"/>
      <c r="S146" s="287"/>
      <c r="T146" s="288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5" t="s">
        <v>150</v>
      </c>
      <c r="AU146" s="255" t="s">
        <v>21</v>
      </c>
      <c r="AV146" s="14" t="s">
        <v>21</v>
      </c>
      <c r="AW146" s="14" t="s">
        <v>38</v>
      </c>
      <c r="AX146" s="14" t="s">
        <v>90</v>
      </c>
      <c r="AY146" s="255" t="s">
        <v>141</v>
      </c>
    </row>
    <row r="147" spans="1:31" s="2" customFormat="1" ht="6.95" customHeight="1">
      <c r="A147" s="39"/>
      <c r="B147" s="67"/>
      <c r="C147" s="68"/>
      <c r="D147" s="68"/>
      <c r="E147" s="68"/>
      <c r="F147" s="68"/>
      <c r="G147" s="68"/>
      <c r="H147" s="68"/>
      <c r="I147" s="68"/>
      <c r="J147" s="68"/>
      <c r="K147" s="68"/>
      <c r="L147" s="45"/>
      <c r="M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</row>
  </sheetData>
  <sheetProtection password="CC35" sheet="1" objects="1" scenarios="1" formatColumns="0" formatRows="0" autoFilter="0"/>
  <autoFilter ref="C118:K146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107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0"/>
      <c r="AT3" s="17" t="s">
        <v>21</v>
      </c>
    </row>
    <row r="4" spans="2:46" s="1" customFormat="1" ht="24.95" customHeight="1">
      <c r="B4" s="20"/>
      <c r="D4" s="139" t="s">
        <v>111</v>
      </c>
      <c r="L4" s="20"/>
      <c r="M4" s="140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1" t="s">
        <v>16</v>
      </c>
      <c r="L6" s="20"/>
    </row>
    <row r="7" spans="2:12" s="1" customFormat="1" ht="16.5" customHeight="1">
      <c r="B7" s="20"/>
      <c r="E7" s="142" t="str">
        <f>'Rekapitulace stavby'!K6</f>
        <v>Sportovní areál Křimice etapa 4</v>
      </c>
      <c r="F7" s="141"/>
      <c r="G7" s="141"/>
      <c r="H7" s="141"/>
      <c r="L7" s="20"/>
    </row>
    <row r="8" spans="1:31" s="2" customFormat="1" ht="12" customHeight="1">
      <c r="A8" s="39"/>
      <c r="B8" s="45"/>
      <c r="C8" s="39"/>
      <c r="D8" s="141" t="s">
        <v>112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470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19</v>
      </c>
      <c r="G11" s="39"/>
      <c r="H11" s="39"/>
      <c r="I11" s="141" t="s">
        <v>20</v>
      </c>
      <c r="J11" s="144" t="s">
        <v>21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22</v>
      </c>
      <c r="E12" s="39"/>
      <c r="F12" s="144" t="s">
        <v>23</v>
      </c>
      <c r="G12" s="39"/>
      <c r="H12" s="39"/>
      <c r="I12" s="141" t="s">
        <v>24</v>
      </c>
      <c r="J12" s="145" t="str">
        <f>'Rekapitulace stavby'!AN8</f>
        <v>2. 8. 2023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21.8" customHeight="1">
      <c r="A13" s="39"/>
      <c r="B13" s="45"/>
      <c r="C13" s="39"/>
      <c r="D13" s="146" t="s">
        <v>26</v>
      </c>
      <c r="E13" s="39"/>
      <c r="F13" s="147" t="s">
        <v>27</v>
      </c>
      <c r="G13" s="39"/>
      <c r="H13" s="39"/>
      <c r="I13" s="146" t="s">
        <v>28</v>
      </c>
      <c r="J13" s="147" t="s">
        <v>29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30</v>
      </c>
      <c r="E14" s="39"/>
      <c r="F14" s="39"/>
      <c r="G14" s="39"/>
      <c r="H14" s="39"/>
      <c r="I14" s="141" t="s">
        <v>31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32</v>
      </c>
      <c r="F15" s="39"/>
      <c r="G15" s="39"/>
      <c r="H15" s="39"/>
      <c r="I15" s="141" t="s">
        <v>33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34</v>
      </c>
      <c r="E17" s="39"/>
      <c r="F17" s="39"/>
      <c r="G17" s="39"/>
      <c r="H17" s="39"/>
      <c r="I17" s="141" t="s">
        <v>31</v>
      </c>
      <c r="J17" s="33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3" t="str">
        <f>'Rekapitulace stavby'!E14</f>
        <v>Vyplň údaj</v>
      </c>
      <c r="F18" s="144"/>
      <c r="G18" s="144"/>
      <c r="H18" s="144"/>
      <c r="I18" s="141" t="s">
        <v>33</v>
      </c>
      <c r="J18" s="33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36</v>
      </c>
      <c r="E20" s="39"/>
      <c r="F20" s="39"/>
      <c r="G20" s="39"/>
      <c r="H20" s="39"/>
      <c r="I20" s="141" t="s">
        <v>31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37</v>
      </c>
      <c r="F21" s="39"/>
      <c r="G21" s="39"/>
      <c r="H21" s="39"/>
      <c r="I21" s="141" t="s">
        <v>33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39</v>
      </c>
      <c r="E23" s="39"/>
      <c r="F23" s="39"/>
      <c r="G23" s="39"/>
      <c r="H23" s="39"/>
      <c r="I23" s="141" t="s">
        <v>31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37</v>
      </c>
      <c r="F24" s="39"/>
      <c r="G24" s="39"/>
      <c r="H24" s="39"/>
      <c r="I24" s="141" t="s">
        <v>33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40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71.25" customHeight="1">
      <c r="A27" s="148"/>
      <c r="B27" s="149"/>
      <c r="C27" s="148"/>
      <c r="D27" s="148"/>
      <c r="E27" s="150" t="s">
        <v>115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2"/>
      <c r="E29" s="152"/>
      <c r="F29" s="152"/>
      <c r="G29" s="152"/>
      <c r="H29" s="152"/>
      <c r="I29" s="152"/>
      <c r="J29" s="152"/>
      <c r="K29" s="152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3" t="s">
        <v>42</v>
      </c>
      <c r="E30" s="39"/>
      <c r="F30" s="39"/>
      <c r="G30" s="39"/>
      <c r="H30" s="39"/>
      <c r="I30" s="39"/>
      <c r="J30" s="154">
        <f>ROUND(J120,2)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5" t="s">
        <v>44</v>
      </c>
      <c r="G32" s="39"/>
      <c r="H32" s="39"/>
      <c r="I32" s="155" t="s">
        <v>43</v>
      </c>
      <c r="J32" s="155" t="s">
        <v>45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6" t="s">
        <v>46</v>
      </c>
      <c r="E33" s="141" t="s">
        <v>47</v>
      </c>
      <c r="F33" s="157">
        <f>ROUND((SUM(BE120:BE171)),2)</f>
        <v>0</v>
      </c>
      <c r="G33" s="39"/>
      <c r="H33" s="39"/>
      <c r="I33" s="158">
        <v>0.21</v>
      </c>
      <c r="J33" s="157">
        <f>ROUND(((SUM(BE120:BE171))*I33),2)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48</v>
      </c>
      <c r="F34" s="157">
        <f>ROUND((SUM(BF120:BF171)),2)</f>
        <v>0</v>
      </c>
      <c r="G34" s="39"/>
      <c r="H34" s="39"/>
      <c r="I34" s="158">
        <v>0.15</v>
      </c>
      <c r="J34" s="157">
        <f>ROUND(((SUM(BF120:BF171))*I34),2)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49</v>
      </c>
      <c r="F35" s="157">
        <f>ROUND((SUM(BG120:BG171)),2)</f>
        <v>0</v>
      </c>
      <c r="G35" s="39"/>
      <c r="H35" s="39"/>
      <c r="I35" s="158">
        <v>0.21</v>
      </c>
      <c r="J35" s="157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50</v>
      </c>
      <c r="F36" s="157">
        <f>ROUND((SUM(BH120:BH171)),2)</f>
        <v>0</v>
      </c>
      <c r="G36" s="39"/>
      <c r="H36" s="39"/>
      <c r="I36" s="158">
        <v>0.15</v>
      </c>
      <c r="J36" s="157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51</v>
      </c>
      <c r="F37" s="157">
        <f>ROUND((SUM(BI120:BI171)),2)</f>
        <v>0</v>
      </c>
      <c r="G37" s="39"/>
      <c r="H37" s="39"/>
      <c r="I37" s="158">
        <v>0</v>
      </c>
      <c r="J37" s="157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9"/>
      <c r="D39" s="160" t="s">
        <v>52</v>
      </c>
      <c r="E39" s="161"/>
      <c r="F39" s="161"/>
      <c r="G39" s="162" t="s">
        <v>53</v>
      </c>
      <c r="H39" s="163" t="s">
        <v>54</v>
      </c>
      <c r="I39" s="161"/>
      <c r="J39" s="164">
        <f>SUM(J30:J37)</f>
        <v>0</v>
      </c>
      <c r="K39" s="165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2" customFormat="1" ht="14.4" customHeight="1">
      <c r="B49" s="64"/>
      <c r="D49" s="166" t="s">
        <v>55</v>
      </c>
      <c r="E49" s="167"/>
      <c r="F49" s="167"/>
      <c r="G49" s="166" t="s">
        <v>56</v>
      </c>
      <c r="H49" s="167"/>
      <c r="I49" s="167"/>
      <c r="J49" s="167"/>
      <c r="K49" s="167"/>
      <c r="L49" s="64"/>
    </row>
    <row r="50" spans="2:12" ht="12">
      <c r="B50" s="20"/>
      <c r="L50" s="20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1:31" s="2" customFormat="1" ht="12">
      <c r="A60" s="39"/>
      <c r="B60" s="45"/>
      <c r="C60" s="39"/>
      <c r="D60" s="168" t="s">
        <v>57</v>
      </c>
      <c r="E60" s="169"/>
      <c r="F60" s="170" t="s">
        <v>58</v>
      </c>
      <c r="G60" s="168" t="s">
        <v>57</v>
      </c>
      <c r="H60" s="169"/>
      <c r="I60" s="169"/>
      <c r="J60" s="171" t="s">
        <v>58</v>
      </c>
      <c r="K60" s="169"/>
      <c r="L60" s="64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2:12" ht="12">
      <c r="B61" s="20"/>
      <c r="L61" s="20"/>
    </row>
    <row r="62" spans="2:12" ht="12">
      <c r="B62" s="20"/>
      <c r="L62" s="20"/>
    </row>
    <row r="63" spans="2:12" ht="12">
      <c r="B63" s="20"/>
      <c r="L63" s="20"/>
    </row>
    <row r="64" spans="1:31" s="2" customFormat="1" ht="12">
      <c r="A64" s="39"/>
      <c r="B64" s="45"/>
      <c r="C64" s="39"/>
      <c r="D64" s="166" t="s">
        <v>59</v>
      </c>
      <c r="E64" s="172"/>
      <c r="F64" s="172"/>
      <c r="G64" s="166" t="s">
        <v>60</v>
      </c>
      <c r="H64" s="172"/>
      <c r="I64" s="172"/>
      <c r="J64" s="172"/>
      <c r="K64" s="172"/>
      <c r="L64" s="64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2:12" ht="12">
      <c r="B65" s="20"/>
      <c r="L65" s="20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1:31" s="2" customFormat="1" ht="12">
      <c r="A75" s="39"/>
      <c r="B75" s="45"/>
      <c r="C75" s="39"/>
      <c r="D75" s="168" t="s">
        <v>57</v>
      </c>
      <c r="E75" s="169"/>
      <c r="F75" s="170" t="s">
        <v>58</v>
      </c>
      <c r="G75" s="168" t="s">
        <v>57</v>
      </c>
      <c r="H75" s="169"/>
      <c r="I75" s="169"/>
      <c r="J75" s="171" t="s">
        <v>58</v>
      </c>
      <c r="K75" s="169"/>
      <c r="L75" s="64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4.4" customHeight="1">
      <c r="A76" s="39"/>
      <c r="B76" s="173"/>
      <c r="C76" s="174"/>
      <c r="D76" s="174"/>
      <c r="E76" s="174"/>
      <c r="F76" s="174"/>
      <c r="G76" s="174"/>
      <c r="H76" s="174"/>
      <c r="I76" s="174"/>
      <c r="J76" s="174"/>
      <c r="K76" s="174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80" spans="1:31" s="2" customFormat="1" ht="6.95" customHeight="1">
      <c r="A80" s="39"/>
      <c r="B80" s="175"/>
      <c r="C80" s="176"/>
      <c r="D80" s="176"/>
      <c r="E80" s="176"/>
      <c r="F80" s="176"/>
      <c r="G80" s="176"/>
      <c r="H80" s="176"/>
      <c r="I80" s="176"/>
      <c r="J80" s="176"/>
      <c r="K80" s="176"/>
      <c r="L80" s="64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24.95" customHeight="1">
      <c r="A81" s="39"/>
      <c r="B81" s="40"/>
      <c r="C81" s="23" t="s">
        <v>116</v>
      </c>
      <c r="D81" s="41"/>
      <c r="E81" s="41"/>
      <c r="F81" s="41"/>
      <c r="G81" s="41"/>
      <c r="H81" s="41"/>
      <c r="I81" s="41"/>
      <c r="J81" s="41"/>
      <c r="K81" s="41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6.95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2" customHeight="1">
      <c r="A83" s="39"/>
      <c r="B83" s="40"/>
      <c r="C83" s="32" t="s">
        <v>16</v>
      </c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6.5" customHeight="1">
      <c r="A84" s="39"/>
      <c r="B84" s="40"/>
      <c r="C84" s="41"/>
      <c r="D84" s="41"/>
      <c r="E84" s="177" t="str">
        <f>E7</f>
        <v>Sportovní areál Křimice etapa 4</v>
      </c>
      <c r="F84" s="32"/>
      <c r="G84" s="32"/>
      <c r="H84" s="32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2" customHeight="1">
      <c r="A85" s="39"/>
      <c r="B85" s="40"/>
      <c r="C85" s="32" t="s">
        <v>112</v>
      </c>
      <c r="D85" s="41"/>
      <c r="E85" s="41"/>
      <c r="F85" s="41"/>
      <c r="G85" s="41"/>
      <c r="H85" s="41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6.5" customHeight="1">
      <c r="A86" s="39"/>
      <c r="B86" s="40"/>
      <c r="C86" s="41"/>
      <c r="D86" s="41"/>
      <c r="E86" s="77" t="str">
        <f>E9</f>
        <v>IO 600 - Sportovní areál Křimice IO 600 - Komunikace a zpevněné plochy</v>
      </c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6.95" customHeight="1">
      <c r="A87" s="39"/>
      <c r="B87" s="40"/>
      <c r="C87" s="41"/>
      <c r="D87" s="41"/>
      <c r="E87" s="41"/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2" t="s">
        <v>22</v>
      </c>
      <c r="D88" s="41"/>
      <c r="E88" s="41"/>
      <c r="F88" s="27" t="str">
        <f>F12</f>
        <v xml:space="preserve">Křimice </v>
      </c>
      <c r="G88" s="41"/>
      <c r="H88" s="41"/>
      <c r="I88" s="32" t="s">
        <v>24</v>
      </c>
      <c r="J88" s="80" t="str">
        <f>IF(J12="","",J12)</f>
        <v>2. 8. 2023</v>
      </c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6.95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5.15" customHeight="1">
      <c r="A90" s="39"/>
      <c r="B90" s="40"/>
      <c r="C90" s="32" t="s">
        <v>30</v>
      </c>
      <c r="D90" s="41"/>
      <c r="E90" s="41"/>
      <c r="F90" s="27" t="str">
        <f>E15</f>
        <v>Střední průmyslová škola dopravní Plzeň</v>
      </c>
      <c r="G90" s="41"/>
      <c r="H90" s="41"/>
      <c r="I90" s="32" t="s">
        <v>36</v>
      </c>
      <c r="J90" s="37" t="str">
        <f>E21</f>
        <v>Labron, s.r.o.</v>
      </c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2" t="s">
        <v>34</v>
      </c>
      <c r="D91" s="41"/>
      <c r="E91" s="41"/>
      <c r="F91" s="27" t="str">
        <f>IF(E18="","",E18)</f>
        <v>Vyplň údaj</v>
      </c>
      <c r="G91" s="41"/>
      <c r="H91" s="41"/>
      <c r="I91" s="32" t="s">
        <v>39</v>
      </c>
      <c r="J91" s="37" t="str">
        <f>E24</f>
        <v>Labron,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0.3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9.25" customHeight="1">
      <c r="A93" s="39"/>
      <c r="B93" s="40"/>
      <c r="C93" s="178" t="s">
        <v>117</v>
      </c>
      <c r="D93" s="179"/>
      <c r="E93" s="179"/>
      <c r="F93" s="179"/>
      <c r="G93" s="179"/>
      <c r="H93" s="179"/>
      <c r="I93" s="179"/>
      <c r="J93" s="180" t="s">
        <v>118</v>
      </c>
      <c r="K93" s="179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0.3" customHeight="1">
      <c r="A94" s="39"/>
      <c r="B94" s="40"/>
      <c r="C94" s="41"/>
      <c r="D94" s="41"/>
      <c r="E94" s="41"/>
      <c r="F94" s="41"/>
      <c r="G94" s="41"/>
      <c r="H94" s="41"/>
      <c r="I94" s="41"/>
      <c r="J94" s="41"/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47" s="2" customFormat="1" ht="22.8" customHeight="1">
      <c r="A95" s="39"/>
      <c r="B95" s="40"/>
      <c r="C95" s="181" t="s">
        <v>119</v>
      </c>
      <c r="D95" s="41"/>
      <c r="E95" s="41"/>
      <c r="F95" s="41"/>
      <c r="G95" s="41"/>
      <c r="H95" s="41"/>
      <c r="I95" s="41"/>
      <c r="J95" s="111">
        <f>J120</f>
        <v>0</v>
      </c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U95" s="17" t="s">
        <v>120</v>
      </c>
    </row>
    <row r="96" spans="1:31" s="9" customFormat="1" ht="24.95" customHeight="1">
      <c r="A96" s="9"/>
      <c r="B96" s="182"/>
      <c r="C96" s="183"/>
      <c r="D96" s="184" t="s">
        <v>471</v>
      </c>
      <c r="E96" s="185"/>
      <c r="F96" s="185"/>
      <c r="G96" s="185"/>
      <c r="H96" s="185"/>
      <c r="I96" s="185"/>
      <c r="J96" s="186">
        <f>J121</f>
        <v>0</v>
      </c>
      <c r="K96" s="183"/>
      <c r="L96" s="187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</row>
    <row r="97" spans="1:31" s="10" customFormat="1" ht="19.9" customHeight="1">
      <c r="A97" s="10"/>
      <c r="B97" s="188"/>
      <c r="C97" s="189"/>
      <c r="D97" s="190" t="s">
        <v>322</v>
      </c>
      <c r="E97" s="191"/>
      <c r="F97" s="191"/>
      <c r="G97" s="191"/>
      <c r="H97" s="191"/>
      <c r="I97" s="191"/>
      <c r="J97" s="192">
        <f>J122</f>
        <v>0</v>
      </c>
      <c r="K97" s="189"/>
      <c r="L97" s="193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88"/>
      <c r="C98" s="189"/>
      <c r="D98" s="190" t="s">
        <v>472</v>
      </c>
      <c r="E98" s="191"/>
      <c r="F98" s="191"/>
      <c r="G98" s="191"/>
      <c r="H98" s="191"/>
      <c r="I98" s="191"/>
      <c r="J98" s="192">
        <f>J139</f>
        <v>0</v>
      </c>
      <c r="K98" s="189"/>
      <c r="L98" s="19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8"/>
      <c r="C99" s="189"/>
      <c r="D99" s="190" t="s">
        <v>246</v>
      </c>
      <c r="E99" s="191"/>
      <c r="F99" s="191"/>
      <c r="G99" s="191"/>
      <c r="H99" s="191"/>
      <c r="I99" s="191"/>
      <c r="J99" s="192">
        <f>J150</f>
        <v>0</v>
      </c>
      <c r="K99" s="189"/>
      <c r="L99" s="19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8"/>
      <c r="C100" s="189"/>
      <c r="D100" s="190" t="s">
        <v>247</v>
      </c>
      <c r="E100" s="191"/>
      <c r="F100" s="191"/>
      <c r="G100" s="191"/>
      <c r="H100" s="191"/>
      <c r="I100" s="191"/>
      <c r="J100" s="192">
        <f>J170</f>
        <v>0</v>
      </c>
      <c r="K100" s="189"/>
      <c r="L100" s="19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6.95" customHeight="1">
      <c r="A102" s="39"/>
      <c r="B102" s="67"/>
      <c r="C102" s="68"/>
      <c r="D102" s="68"/>
      <c r="E102" s="68"/>
      <c r="F102" s="68"/>
      <c r="G102" s="68"/>
      <c r="H102" s="68"/>
      <c r="I102" s="68"/>
      <c r="J102" s="68"/>
      <c r="K102" s="68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6" spans="1:31" s="2" customFormat="1" ht="6.95" customHeight="1">
      <c r="A106" s="39"/>
      <c r="B106" s="69"/>
      <c r="C106" s="70"/>
      <c r="D106" s="70"/>
      <c r="E106" s="70"/>
      <c r="F106" s="70"/>
      <c r="G106" s="70"/>
      <c r="H106" s="70"/>
      <c r="I106" s="70"/>
      <c r="J106" s="70"/>
      <c r="K106" s="70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24.95" customHeight="1">
      <c r="A107" s="39"/>
      <c r="B107" s="40"/>
      <c r="C107" s="23" t="s">
        <v>126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2" t="s">
        <v>16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6.5" customHeight="1">
      <c r="A110" s="39"/>
      <c r="B110" s="40"/>
      <c r="C110" s="41"/>
      <c r="D110" s="41"/>
      <c r="E110" s="177" t="str">
        <f>E7</f>
        <v>Sportovní areál Křimice etapa 4</v>
      </c>
      <c r="F110" s="32"/>
      <c r="G110" s="32"/>
      <c r="H110" s="32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2" t="s">
        <v>112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77" t="str">
        <f>E9</f>
        <v>IO 600 - Sportovní areál Křimice IO 600 - Komunikace a zpevněné plochy</v>
      </c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2" t="s">
        <v>22</v>
      </c>
      <c r="D114" s="41"/>
      <c r="E114" s="41"/>
      <c r="F114" s="27" t="str">
        <f>F12</f>
        <v xml:space="preserve">Křimice </v>
      </c>
      <c r="G114" s="41"/>
      <c r="H114" s="41"/>
      <c r="I114" s="32" t="s">
        <v>24</v>
      </c>
      <c r="J114" s="80" t="str">
        <f>IF(J12="","",J12)</f>
        <v>2. 8. 2023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5.15" customHeight="1">
      <c r="A116" s="39"/>
      <c r="B116" s="40"/>
      <c r="C116" s="32" t="s">
        <v>30</v>
      </c>
      <c r="D116" s="41"/>
      <c r="E116" s="41"/>
      <c r="F116" s="27" t="str">
        <f>E15</f>
        <v>Střední průmyslová škola dopravní Plzeň</v>
      </c>
      <c r="G116" s="41"/>
      <c r="H116" s="41"/>
      <c r="I116" s="32" t="s">
        <v>36</v>
      </c>
      <c r="J116" s="37" t="str">
        <f>E21</f>
        <v>Labron, s.r.o.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5.15" customHeight="1">
      <c r="A117" s="39"/>
      <c r="B117" s="40"/>
      <c r="C117" s="32" t="s">
        <v>34</v>
      </c>
      <c r="D117" s="41"/>
      <c r="E117" s="41"/>
      <c r="F117" s="27" t="str">
        <f>IF(E18="","",E18)</f>
        <v>Vyplň údaj</v>
      </c>
      <c r="G117" s="41"/>
      <c r="H117" s="41"/>
      <c r="I117" s="32" t="s">
        <v>39</v>
      </c>
      <c r="J117" s="37" t="str">
        <f>E24</f>
        <v>Labron, s.r.o.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0.3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11" customFormat="1" ht="29.25" customHeight="1">
      <c r="A119" s="194"/>
      <c r="B119" s="195"/>
      <c r="C119" s="196" t="s">
        <v>127</v>
      </c>
      <c r="D119" s="197" t="s">
        <v>67</v>
      </c>
      <c r="E119" s="197" t="s">
        <v>63</v>
      </c>
      <c r="F119" s="197" t="s">
        <v>64</v>
      </c>
      <c r="G119" s="197" t="s">
        <v>128</v>
      </c>
      <c r="H119" s="197" t="s">
        <v>129</v>
      </c>
      <c r="I119" s="197" t="s">
        <v>130</v>
      </c>
      <c r="J119" s="197" t="s">
        <v>118</v>
      </c>
      <c r="K119" s="198" t="s">
        <v>131</v>
      </c>
      <c r="L119" s="199"/>
      <c r="M119" s="101" t="s">
        <v>1</v>
      </c>
      <c r="N119" s="102" t="s">
        <v>46</v>
      </c>
      <c r="O119" s="102" t="s">
        <v>132</v>
      </c>
      <c r="P119" s="102" t="s">
        <v>133</v>
      </c>
      <c r="Q119" s="102" t="s">
        <v>134</v>
      </c>
      <c r="R119" s="102" t="s">
        <v>135</v>
      </c>
      <c r="S119" s="102" t="s">
        <v>136</v>
      </c>
      <c r="T119" s="103" t="s">
        <v>137</v>
      </c>
      <c r="U119" s="194"/>
      <c r="V119" s="194"/>
      <c r="W119" s="194"/>
      <c r="X119" s="194"/>
      <c r="Y119" s="194"/>
      <c r="Z119" s="194"/>
      <c r="AA119" s="194"/>
      <c r="AB119" s="194"/>
      <c r="AC119" s="194"/>
      <c r="AD119" s="194"/>
      <c r="AE119" s="194"/>
    </row>
    <row r="120" spans="1:63" s="2" customFormat="1" ht="22.8" customHeight="1">
      <c r="A120" s="39"/>
      <c r="B120" s="40"/>
      <c r="C120" s="108" t="s">
        <v>138</v>
      </c>
      <c r="D120" s="41"/>
      <c r="E120" s="41"/>
      <c r="F120" s="41"/>
      <c r="G120" s="41"/>
      <c r="H120" s="41"/>
      <c r="I120" s="41"/>
      <c r="J120" s="200">
        <f>BK120</f>
        <v>0</v>
      </c>
      <c r="K120" s="41"/>
      <c r="L120" s="45"/>
      <c r="M120" s="104"/>
      <c r="N120" s="201"/>
      <c r="O120" s="105"/>
      <c r="P120" s="202">
        <f>P121</f>
        <v>0</v>
      </c>
      <c r="Q120" s="105"/>
      <c r="R120" s="202">
        <f>R121</f>
        <v>181.13585542</v>
      </c>
      <c r="S120" s="105"/>
      <c r="T120" s="203">
        <f>T121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7" t="s">
        <v>81</v>
      </c>
      <c r="AU120" s="17" t="s">
        <v>120</v>
      </c>
      <c r="BK120" s="204">
        <f>BK121</f>
        <v>0</v>
      </c>
    </row>
    <row r="121" spans="1:63" s="12" customFormat="1" ht="25.9" customHeight="1">
      <c r="A121" s="12"/>
      <c r="B121" s="205"/>
      <c r="C121" s="206"/>
      <c r="D121" s="207" t="s">
        <v>81</v>
      </c>
      <c r="E121" s="208" t="s">
        <v>139</v>
      </c>
      <c r="F121" s="208" t="s">
        <v>473</v>
      </c>
      <c r="G121" s="206"/>
      <c r="H121" s="206"/>
      <c r="I121" s="209"/>
      <c r="J121" s="210">
        <f>BK121</f>
        <v>0</v>
      </c>
      <c r="K121" s="206"/>
      <c r="L121" s="211"/>
      <c r="M121" s="212"/>
      <c r="N121" s="213"/>
      <c r="O121" s="213"/>
      <c r="P121" s="214">
        <f>P122+P139+P150+P170</f>
        <v>0</v>
      </c>
      <c r="Q121" s="213"/>
      <c r="R121" s="214">
        <f>R122+R139+R150+R170</f>
        <v>181.13585542</v>
      </c>
      <c r="S121" s="213"/>
      <c r="T121" s="215">
        <f>T122+T139+T150+T170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6" t="s">
        <v>90</v>
      </c>
      <c r="AT121" s="217" t="s">
        <v>81</v>
      </c>
      <c r="AU121" s="217" t="s">
        <v>82</v>
      </c>
      <c r="AY121" s="216" t="s">
        <v>141</v>
      </c>
      <c r="BK121" s="218">
        <f>BK122+BK139+BK150+BK170</f>
        <v>0</v>
      </c>
    </row>
    <row r="122" spans="1:63" s="12" customFormat="1" ht="22.8" customHeight="1">
      <c r="A122" s="12"/>
      <c r="B122" s="205"/>
      <c r="C122" s="206"/>
      <c r="D122" s="207" t="s">
        <v>81</v>
      </c>
      <c r="E122" s="219" t="s">
        <v>90</v>
      </c>
      <c r="F122" s="219" t="s">
        <v>325</v>
      </c>
      <c r="G122" s="206"/>
      <c r="H122" s="206"/>
      <c r="I122" s="209"/>
      <c r="J122" s="220">
        <f>BK122</f>
        <v>0</v>
      </c>
      <c r="K122" s="206"/>
      <c r="L122" s="211"/>
      <c r="M122" s="212"/>
      <c r="N122" s="213"/>
      <c r="O122" s="213"/>
      <c r="P122" s="214">
        <f>SUM(P123:P138)</f>
        <v>0</v>
      </c>
      <c r="Q122" s="213"/>
      <c r="R122" s="214">
        <f>SUM(R123:R138)</f>
        <v>0</v>
      </c>
      <c r="S122" s="213"/>
      <c r="T122" s="215">
        <f>SUM(T123:T138)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6" t="s">
        <v>90</v>
      </c>
      <c r="AT122" s="217" t="s">
        <v>81</v>
      </c>
      <c r="AU122" s="217" t="s">
        <v>90</v>
      </c>
      <c r="AY122" s="216" t="s">
        <v>141</v>
      </c>
      <c r="BK122" s="218">
        <f>SUM(BK123:BK138)</f>
        <v>0</v>
      </c>
    </row>
    <row r="123" spans="1:65" s="2" customFormat="1" ht="21.75" customHeight="1">
      <c r="A123" s="39"/>
      <c r="B123" s="40"/>
      <c r="C123" s="221" t="s">
        <v>90</v>
      </c>
      <c r="D123" s="221" t="s">
        <v>143</v>
      </c>
      <c r="E123" s="222" t="s">
        <v>474</v>
      </c>
      <c r="F123" s="223" t="s">
        <v>475</v>
      </c>
      <c r="G123" s="224" t="s">
        <v>146</v>
      </c>
      <c r="H123" s="225">
        <v>188.5</v>
      </c>
      <c r="I123" s="226"/>
      <c r="J123" s="227">
        <f>ROUND(I123*H123,2)</f>
        <v>0</v>
      </c>
      <c r="K123" s="223" t="s">
        <v>147</v>
      </c>
      <c r="L123" s="45"/>
      <c r="M123" s="228" t="s">
        <v>1</v>
      </c>
      <c r="N123" s="229" t="s">
        <v>47</v>
      </c>
      <c r="O123" s="92"/>
      <c r="P123" s="230">
        <f>O123*H123</f>
        <v>0</v>
      </c>
      <c r="Q123" s="230">
        <v>0</v>
      </c>
      <c r="R123" s="230">
        <f>Q123*H123</f>
        <v>0</v>
      </c>
      <c r="S123" s="230">
        <v>0</v>
      </c>
      <c r="T123" s="231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32" t="s">
        <v>148</v>
      </c>
      <c r="AT123" s="232" t="s">
        <v>143</v>
      </c>
      <c r="AU123" s="232" t="s">
        <v>21</v>
      </c>
      <c r="AY123" s="17" t="s">
        <v>141</v>
      </c>
      <c r="BE123" s="233">
        <f>IF(N123="základní",J123,0)</f>
        <v>0</v>
      </c>
      <c r="BF123" s="233">
        <f>IF(N123="snížená",J123,0)</f>
        <v>0</v>
      </c>
      <c r="BG123" s="233">
        <f>IF(N123="zákl. přenesená",J123,0)</f>
        <v>0</v>
      </c>
      <c r="BH123" s="233">
        <f>IF(N123="sníž. přenesená",J123,0)</f>
        <v>0</v>
      </c>
      <c r="BI123" s="233">
        <f>IF(N123="nulová",J123,0)</f>
        <v>0</v>
      </c>
      <c r="BJ123" s="17" t="s">
        <v>90</v>
      </c>
      <c r="BK123" s="233">
        <f>ROUND(I123*H123,2)</f>
        <v>0</v>
      </c>
      <c r="BL123" s="17" t="s">
        <v>148</v>
      </c>
      <c r="BM123" s="232" t="s">
        <v>476</v>
      </c>
    </row>
    <row r="124" spans="1:51" s="13" customFormat="1" ht="12">
      <c r="A124" s="13"/>
      <c r="B124" s="234"/>
      <c r="C124" s="235"/>
      <c r="D124" s="236" t="s">
        <v>150</v>
      </c>
      <c r="E124" s="237" t="s">
        <v>1</v>
      </c>
      <c r="F124" s="238" t="s">
        <v>477</v>
      </c>
      <c r="G124" s="235"/>
      <c r="H124" s="237" t="s">
        <v>1</v>
      </c>
      <c r="I124" s="239"/>
      <c r="J124" s="235"/>
      <c r="K124" s="235"/>
      <c r="L124" s="240"/>
      <c r="M124" s="241"/>
      <c r="N124" s="242"/>
      <c r="O124" s="242"/>
      <c r="P124" s="242"/>
      <c r="Q124" s="242"/>
      <c r="R124" s="242"/>
      <c r="S124" s="242"/>
      <c r="T124" s="24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4" t="s">
        <v>150</v>
      </c>
      <c r="AU124" s="244" t="s">
        <v>21</v>
      </c>
      <c r="AV124" s="13" t="s">
        <v>90</v>
      </c>
      <c r="AW124" s="13" t="s">
        <v>38</v>
      </c>
      <c r="AX124" s="13" t="s">
        <v>82</v>
      </c>
      <c r="AY124" s="244" t="s">
        <v>141</v>
      </c>
    </row>
    <row r="125" spans="1:51" s="14" customFormat="1" ht="12">
      <c r="A125" s="14"/>
      <c r="B125" s="245"/>
      <c r="C125" s="246"/>
      <c r="D125" s="236" t="s">
        <v>150</v>
      </c>
      <c r="E125" s="247" t="s">
        <v>1</v>
      </c>
      <c r="F125" s="248" t="s">
        <v>478</v>
      </c>
      <c r="G125" s="246"/>
      <c r="H125" s="249">
        <v>188.5</v>
      </c>
      <c r="I125" s="250"/>
      <c r="J125" s="246"/>
      <c r="K125" s="246"/>
      <c r="L125" s="251"/>
      <c r="M125" s="252"/>
      <c r="N125" s="253"/>
      <c r="O125" s="253"/>
      <c r="P125" s="253"/>
      <c r="Q125" s="253"/>
      <c r="R125" s="253"/>
      <c r="S125" s="253"/>
      <c r="T125" s="25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5" t="s">
        <v>150</v>
      </c>
      <c r="AU125" s="255" t="s">
        <v>21</v>
      </c>
      <c r="AV125" s="14" t="s">
        <v>21</v>
      </c>
      <c r="AW125" s="14" t="s">
        <v>38</v>
      </c>
      <c r="AX125" s="14" t="s">
        <v>82</v>
      </c>
      <c r="AY125" s="255" t="s">
        <v>141</v>
      </c>
    </row>
    <row r="126" spans="1:51" s="15" customFormat="1" ht="12">
      <c r="A126" s="15"/>
      <c r="B126" s="256"/>
      <c r="C126" s="257"/>
      <c r="D126" s="236" t="s">
        <v>150</v>
      </c>
      <c r="E126" s="258" t="s">
        <v>1</v>
      </c>
      <c r="F126" s="259" t="s">
        <v>153</v>
      </c>
      <c r="G126" s="257"/>
      <c r="H126" s="260">
        <v>188.5</v>
      </c>
      <c r="I126" s="261"/>
      <c r="J126" s="257"/>
      <c r="K126" s="257"/>
      <c r="L126" s="262"/>
      <c r="M126" s="263"/>
      <c r="N126" s="264"/>
      <c r="O126" s="264"/>
      <c r="P126" s="264"/>
      <c r="Q126" s="264"/>
      <c r="R126" s="264"/>
      <c r="S126" s="264"/>
      <c r="T126" s="26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T126" s="266" t="s">
        <v>150</v>
      </c>
      <c r="AU126" s="266" t="s">
        <v>21</v>
      </c>
      <c r="AV126" s="15" t="s">
        <v>148</v>
      </c>
      <c r="AW126" s="15" t="s">
        <v>38</v>
      </c>
      <c r="AX126" s="15" t="s">
        <v>90</v>
      </c>
      <c r="AY126" s="266" t="s">
        <v>141</v>
      </c>
    </row>
    <row r="127" spans="1:65" s="2" customFormat="1" ht="21.75" customHeight="1">
      <c r="A127" s="39"/>
      <c r="B127" s="40"/>
      <c r="C127" s="221" t="s">
        <v>21</v>
      </c>
      <c r="D127" s="221" t="s">
        <v>143</v>
      </c>
      <c r="E127" s="222" t="s">
        <v>342</v>
      </c>
      <c r="F127" s="223" t="s">
        <v>343</v>
      </c>
      <c r="G127" s="224" t="s">
        <v>146</v>
      </c>
      <c r="H127" s="225">
        <v>188.5</v>
      </c>
      <c r="I127" s="226"/>
      <c r="J127" s="227">
        <f>ROUND(I127*H127,2)</f>
        <v>0</v>
      </c>
      <c r="K127" s="223" t="s">
        <v>147</v>
      </c>
      <c r="L127" s="45"/>
      <c r="M127" s="228" t="s">
        <v>1</v>
      </c>
      <c r="N127" s="229" t="s">
        <v>47</v>
      </c>
      <c r="O127" s="92"/>
      <c r="P127" s="230">
        <f>O127*H127</f>
        <v>0</v>
      </c>
      <c r="Q127" s="230">
        <v>0</v>
      </c>
      <c r="R127" s="230">
        <f>Q127*H127</f>
        <v>0</v>
      </c>
      <c r="S127" s="230">
        <v>0</v>
      </c>
      <c r="T127" s="231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2" t="s">
        <v>148</v>
      </c>
      <c r="AT127" s="232" t="s">
        <v>143</v>
      </c>
      <c r="AU127" s="232" t="s">
        <v>21</v>
      </c>
      <c r="AY127" s="17" t="s">
        <v>141</v>
      </c>
      <c r="BE127" s="233">
        <f>IF(N127="základní",J127,0)</f>
        <v>0</v>
      </c>
      <c r="BF127" s="233">
        <f>IF(N127="snížená",J127,0)</f>
        <v>0</v>
      </c>
      <c r="BG127" s="233">
        <f>IF(N127="zákl. přenesená",J127,0)</f>
        <v>0</v>
      </c>
      <c r="BH127" s="233">
        <f>IF(N127="sníž. přenesená",J127,0)</f>
        <v>0</v>
      </c>
      <c r="BI127" s="233">
        <f>IF(N127="nulová",J127,0)</f>
        <v>0</v>
      </c>
      <c r="BJ127" s="17" t="s">
        <v>90</v>
      </c>
      <c r="BK127" s="233">
        <f>ROUND(I127*H127,2)</f>
        <v>0</v>
      </c>
      <c r="BL127" s="17" t="s">
        <v>148</v>
      </c>
      <c r="BM127" s="232" t="s">
        <v>479</v>
      </c>
    </row>
    <row r="128" spans="1:51" s="14" customFormat="1" ht="12">
      <c r="A128" s="14"/>
      <c r="B128" s="245"/>
      <c r="C128" s="246"/>
      <c r="D128" s="236" t="s">
        <v>150</v>
      </c>
      <c r="E128" s="247" t="s">
        <v>1</v>
      </c>
      <c r="F128" s="248" t="s">
        <v>478</v>
      </c>
      <c r="G128" s="246"/>
      <c r="H128" s="249">
        <v>188.5</v>
      </c>
      <c r="I128" s="250"/>
      <c r="J128" s="246"/>
      <c r="K128" s="246"/>
      <c r="L128" s="251"/>
      <c r="M128" s="252"/>
      <c r="N128" s="253"/>
      <c r="O128" s="253"/>
      <c r="P128" s="253"/>
      <c r="Q128" s="253"/>
      <c r="R128" s="253"/>
      <c r="S128" s="253"/>
      <c r="T128" s="25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5" t="s">
        <v>150</v>
      </c>
      <c r="AU128" s="255" t="s">
        <v>21</v>
      </c>
      <c r="AV128" s="14" t="s">
        <v>21</v>
      </c>
      <c r="AW128" s="14" t="s">
        <v>38</v>
      </c>
      <c r="AX128" s="14" t="s">
        <v>82</v>
      </c>
      <c r="AY128" s="255" t="s">
        <v>141</v>
      </c>
    </row>
    <row r="129" spans="1:51" s="15" customFormat="1" ht="12">
      <c r="A129" s="15"/>
      <c r="B129" s="256"/>
      <c r="C129" s="257"/>
      <c r="D129" s="236" t="s">
        <v>150</v>
      </c>
      <c r="E129" s="258" t="s">
        <v>1</v>
      </c>
      <c r="F129" s="259" t="s">
        <v>153</v>
      </c>
      <c r="G129" s="257"/>
      <c r="H129" s="260">
        <v>188.5</v>
      </c>
      <c r="I129" s="261"/>
      <c r="J129" s="257"/>
      <c r="K129" s="257"/>
      <c r="L129" s="262"/>
      <c r="M129" s="263"/>
      <c r="N129" s="264"/>
      <c r="O129" s="264"/>
      <c r="P129" s="264"/>
      <c r="Q129" s="264"/>
      <c r="R129" s="264"/>
      <c r="S129" s="264"/>
      <c r="T129" s="26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266" t="s">
        <v>150</v>
      </c>
      <c r="AU129" s="266" t="s">
        <v>21</v>
      </c>
      <c r="AV129" s="15" t="s">
        <v>148</v>
      </c>
      <c r="AW129" s="15" t="s">
        <v>38</v>
      </c>
      <c r="AX129" s="15" t="s">
        <v>90</v>
      </c>
      <c r="AY129" s="266" t="s">
        <v>141</v>
      </c>
    </row>
    <row r="130" spans="1:65" s="2" customFormat="1" ht="16.5" customHeight="1">
      <c r="A130" s="39"/>
      <c r="B130" s="40"/>
      <c r="C130" s="221" t="s">
        <v>157</v>
      </c>
      <c r="D130" s="221" t="s">
        <v>143</v>
      </c>
      <c r="E130" s="222" t="s">
        <v>480</v>
      </c>
      <c r="F130" s="223" t="s">
        <v>481</v>
      </c>
      <c r="G130" s="224" t="s">
        <v>146</v>
      </c>
      <c r="H130" s="225">
        <v>188.5</v>
      </c>
      <c r="I130" s="226"/>
      <c r="J130" s="227">
        <f>ROUND(I130*H130,2)</f>
        <v>0</v>
      </c>
      <c r="K130" s="223" t="s">
        <v>147</v>
      </c>
      <c r="L130" s="45"/>
      <c r="M130" s="228" t="s">
        <v>1</v>
      </c>
      <c r="N130" s="229" t="s">
        <v>47</v>
      </c>
      <c r="O130" s="92"/>
      <c r="P130" s="230">
        <f>O130*H130</f>
        <v>0</v>
      </c>
      <c r="Q130" s="230">
        <v>0</v>
      </c>
      <c r="R130" s="230">
        <f>Q130*H130</f>
        <v>0</v>
      </c>
      <c r="S130" s="230">
        <v>0</v>
      </c>
      <c r="T130" s="231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2" t="s">
        <v>148</v>
      </c>
      <c r="AT130" s="232" t="s">
        <v>143</v>
      </c>
      <c r="AU130" s="232" t="s">
        <v>21</v>
      </c>
      <c r="AY130" s="17" t="s">
        <v>141</v>
      </c>
      <c r="BE130" s="233">
        <f>IF(N130="základní",J130,0)</f>
        <v>0</v>
      </c>
      <c r="BF130" s="233">
        <f>IF(N130="snížená",J130,0)</f>
        <v>0</v>
      </c>
      <c r="BG130" s="233">
        <f>IF(N130="zákl. přenesená",J130,0)</f>
        <v>0</v>
      </c>
      <c r="BH130" s="233">
        <f>IF(N130="sníž. přenesená",J130,0)</f>
        <v>0</v>
      </c>
      <c r="BI130" s="233">
        <f>IF(N130="nulová",J130,0)</f>
        <v>0</v>
      </c>
      <c r="BJ130" s="17" t="s">
        <v>90</v>
      </c>
      <c r="BK130" s="233">
        <f>ROUND(I130*H130,2)</f>
        <v>0</v>
      </c>
      <c r="BL130" s="17" t="s">
        <v>148</v>
      </c>
      <c r="BM130" s="232" t="s">
        <v>482</v>
      </c>
    </row>
    <row r="131" spans="1:51" s="14" customFormat="1" ht="12">
      <c r="A131" s="14"/>
      <c r="B131" s="245"/>
      <c r="C131" s="246"/>
      <c r="D131" s="236" t="s">
        <v>150</v>
      </c>
      <c r="E131" s="247" t="s">
        <v>1</v>
      </c>
      <c r="F131" s="248" t="s">
        <v>478</v>
      </c>
      <c r="G131" s="246"/>
      <c r="H131" s="249">
        <v>188.5</v>
      </c>
      <c r="I131" s="250"/>
      <c r="J131" s="246"/>
      <c r="K131" s="246"/>
      <c r="L131" s="251"/>
      <c r="M131" s="252"/>
      <c r="N131" s="253"/>
      <c r="O131" s="253"/>
      <c r="P131" s="253"/>
      <c r="Q131" s="253"/>
      <c r="R131" s="253"/>
      <c r="S131" s="253"/>
      <c r="T131" s="25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5" t="s">
        <v>150</v>
      </c>
      <c r="AU131" s="255" t="s">
        <v>21</v>
      </c>
      <c r="AV131" s="14" t="s">
        <v>21</v>
      </c>
      <c r="AW131" s="14" t="s">
        <v>38</v>
      </c>
      <c r="AX131" s="14" t="s">
        <v>82</v>
      </c>
      <c r="AY131" s="255" t="s">
        <v>141</v>
      </c>
    </row>
    <row r="132" spans="1:51" s="15" customFormat="1" ht="12">
      <c r="A132" s="15"/>
      <c r="B132" s="256"/>
      <c r="C132" s="257"/>
      <c r="D132" s="236" t="s">
        <v>150</v>
      </c>
      <c r="E132" s="258" t="s">
        <v>1</v>
      </c>
      <c r="F132" s="259" t="s">
        <v>153</v>
      </c>
      <c r="G132" s="257"/>
      <c r="H132" s="260">
        <v>188.5</v>
      </c>
      <c r="I132" s="261"/>
      <c r="J132" s="257"/>
      <c r="K132" s="257"/>
      <c r="L132" s="262"/>
      <c r="M132" s="263"/>
      <c r="N132" s="264"/>
      <c r="O132" s="264"/>
      <c r="P132" s="264"/>
      <c r="Q132" s="264"/>
      <c r="R132" s="264"/>
      <c r="S132" s="264"/>
      <c r="T132" s="26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66" t="s">
        <v>150</v>
      </c>
      <c r="AU132" s="266" t="s">
        <v>21</v>
      </c>
      <c r="AV132" s="15" t="s">
        <v>148</v>
      </c>
      <c r="AW132" s="15" t="s">
        <v>38</v>
      </c>
      <c r="AX132" s="15" t="s">
        <v>90</v>
      </c>
      <c r="AY132" s="266" t="s">
        <v>141</v>
      </c>
    </row>
    <row r="133" spans="1:65" s="2" customFormat="1" ht="16.5" customHeight="1">
      <c r="A133" s="39"/>
      <c r="B133" s="40"/>
      <c r="C133" s="221" t="s">
        <v>148</v>
      </c>
      <c r="D133" s="221" t="s">
        <v>143</v>
      </c>
      <c r="E133" s="222" t="s">
        <v>357</v>
      </c>
      <c r="F133" s="223" t="s">
        <v>358</v>
      </c>
      <c r="G133" s="224" t="s">
        <v>146</v>
      </c>
      <c r="H133" s="225">
        <v>188.5</v>
      </c>
      <c r="I133" s="226"/>
      <c r="J133" s="227">
        <f>ROUND(I133*H133,2)</f>
        <v>0</v>
      </c>
      <c r="K133" s="223" t="s">
        <v>147</v>
      </c>
      <c r="L133" s="45"/>
      <c r="M133" s="228" t="s">
        <v>1</v>
      </c>
      <c r="N133" s="229" t="s">
        <v>47</v>
      </c>
      <c r="O133" s="92"/>
      <c r="P133" s="230">
        <f>O133*H133</f>
        <v>0</v>
      </c>
      <c r="Q133" s="230">
        <v>0</v>
      </c>
      <c r="R133" s="230">
        <f>Q133*H133</f>
        <v>0</v>
      </c>
      <c r="S133" s="230">
        <v>0</v>
      </c>
      <c r="T133" s="231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2" t="s">
        <v>148</v>
      </c>
      <c r="AT133" s="232" t="s">
        <v>143</v>
      </c>
      <c r="AU133" s="232" t="s">
        <v>21</v>
      </c>
      <c r="AY133" s="17" t="s">
        <v>141</v>
      </c>
      <c r="BE133" s="233">
        <f>IF(N133="základní",J133,0)</f>
        <v>0</v>
      </c>
      <c r="BF133" s="233">
        <f>IF(N133="snížená",J133,0)</f>
        <v>0</v>
      </c>
      <c r="BG133" s="233">
        <f>IF(N133="zákl. přenesená",J133,0)</f>
        <v>0</v>
      </c>
      <c r="BH133" s="233">
        <f>IF(N133="sníž. přenesená",J133,0)</f>
        <v>0</v>
      </c>
      <c r="BI133" s="233">
        <f>IF(N133="nulová",J133,0)</f>
        <v>0</v>
      </c>
      <c r="BJ133" s="17" t="s">
        <v>90</v>
      </c>
      <c r="BK133" s="233">
        <f>ROUND(I133*H133,2)</f>
        <v>0</v>
      </c>
      <c r="BL133" s="17" t="s">
        <v>148</v>
      </c>
      <c r="BM133" s="232" t="s">
        <v>483</v>
      </c>
    </row>
    <row r="134" spans="1:51" s="14" customFormat="1" ht="12">
      <c r="A134" s="14"/>
      <c r="B134" s="245"/>
      <c r="C134" s="246"/>
      <c r="D134" s="236" t="s">
        <v>150</v>
      </c>
      <c r="E134" s="247" t="s">
        <v>1</v>
      </c>
      <c r="F134" s="248" t="s">
        <v>478</v>
      </c>
      <c r="G134" s="246"/>
      <c r="H134" s="249">
        <v>188.5</v>
      </c>
      <c r="I134" s="250"/>
      <c r="J134" s="246"/>
      <c r="K134" s="246"/>
      <c r="L134" s="251"/>
      <c r="M134" s="252"/>
      <c r="N134" s="253"/>
      <c r="O134" s="253"/>
      <c r="P134" s="253"/>
      <c r="Q134" s="253"/>
      <c r="R134" s="253"/>
      <c r="S134" s="253"/>
      <c r="T134" s="25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5" t="s">
        <v>150</v>
      </c>
      <c r="AU134" s="255" t="s">
        <v>21</v>
      </c>
      <c r="AV134" s="14" t="s">
        <v>21</v>
      </c>
      <c r="AW134" s="14" t="s">
        <v>38</v>
      </c>
      <c r="AX134" s="14" t="s">
        <v>82</v>
      </c>
      <c r="AY134" s="255" t="s">
        <v>141</v>
      </c>
    </row>
    <row r="135" spans="1:51" s="15" customFormat="1" ht="12">
      <c r="A135" s="15"/>
      <c r="B135" s="256"/>
      <c r="C135" s="257"/>
      <c r="D135" s="236" t="s">
        <v>150</v>
      </c>
      <c r="E135" s="258" t="s">
        <v>1</v>
      </c>
      <c r="F135" s="259" t="s">
        <v>153</v>
      </c>
      <c r="G135" s="257"/>
      <c r="H135" s="260">
        <v>188.5</v>
      </c>
      <c r="I135" s="261"/>
      <c r="J135" s="257"/>
      <c r="K135" s="257"/>
      <c r="L135" s="262"/>
      <c r="M135" s="263"/>
      <c r="N135" s="264"/>
      <c r="O135" s="264"/>
      <c r="P135" s="264"/>
      <c r="Q135" s="264"/>
      <c r="R135" s="264"/>
      <c r="S135" s="264"/>
      <c r="T135" s="26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66" t="s">
        <v>150</v>
      </c>
      <c r="AU135" s="266" t="s">
        <v>21</v>
      </c>
      <c r="AV135" s="15" t="s">
        <v>148</v>
      </c>
      <c r="AW135" s="15" t="s">
        <v>38</v>
      </c>
      <c r="AX135" s="15" t="s">
        <v>90</v>
      </c>
      <c r="AY135" s="266" t="s">
        <v>141</v>
      </c>
    </row>
    <row r="136" spans="1:65" s="2" customFormat="1" ht="16.5" customHeight="1">
      <c r="A136" s="39"/>
      <c r="B136" s="40"/>
      <c r="C136" s="221" t="s">
        <v>172</v>
      </c>
      <c r="D136" s="221" t="s">
        <v>143</v>
      </c>
      <c r="E136" s="222" t="s">
        <v>484</v>
      </c>
      <c r="F136" s="223" t="s">
        <v>485</v>
      </c>
      <c r="G136" s="224" t="s">
        <v>166</v>
      </c>
      <c r="H136" s="225">
        <v>190</v>
      </c>
      <c r="I136" s="226"/>
      <c r="J136" s="227">
        <f>ROUND(I136*H136,2)</f>
        <v>0</v>
      </c>
      <c r="K136" s="223" t="s">
        <v>147</v>
      </c>
      <c r="L136" s="45"/>
      <c r="M136" s="228" t="s">
        <v>1</v>
      </c>
      <c r="N136" s="229" t="s">
        <v>47</v>
      </c>
      <c r="O136" s="92"/>
      <c r="P136" s="230">
        <f>O136*H136</f>
        <v>0</v>
      </c>
      <c r="Q136" s="230">
        <v>0</v>
      </c>
      <c r="R136" s="230">
        <f>Q136*H136</f>
        <v>0</v>
      </c>
      <c r="S136" s="230">
        <v>0</v>
      </c>
      <c r="T136" s="231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2" t="s">
        <v>148</v>
      </c>
      <c r="AT136" s="232" t="s">
        <v>143</v>
      </c>
      <c r="AU136" s="232" t="s">
        <v>21</v>
      </c>
      <c r="AY136" s="17" t="s">
        <v>141</v>
      </c>
      <c r="BE136" s="233">
        <f>IF(N136="základní",J136,0)</f>
        <v>0</v>
      </c>
      <c r="BF136" s="233">
        <f>IF(N136="snížená",J136,0)</f>
        <v>0</v>
      </c>
      <c r="BG136" s="233">
        <f>IF(N136="zákl. přenesená",J136,0)</f>
        <v>0</v>
      </c>
      <c r="BH136" s="233">
        <f>IF(N136="sníž. přenesená",J136,0)</f>
        <v>0</v>
      </c>
      <c r="BI136" s="233">
        <f>IF(N136="nulová",J136,0)</f>
        <v>0</v>
      </c>
      <c r="BJ136" s="17" t="s">
        <v>90</v>
      </c>
      <c r="BK136" s="233">
        <f>ROUND(I136*H136,2)</f>
        <v>0</v>
      </c>
      <c r="BL136" s="17" t="s">
        <v>148</v>
      </c>
      <c r="BM136" s="232" t="s">
        <v>486</v>
      </c>
    </row>
    <row r="137" spans="1:51" s="14" customFormat="1" ht="12">
      <c r="A137" s="14"/>
      <c r="B137" s="245"/>
      <c r="C137" s="246"/>
      <c r="D137" s="236" t="s">
        <v>150</v>
      </c>
      <c r="E137" s="247" t="s">
        <v>1</v>
      </c>
      <c r="F137" s="248" t="s">
        <v>487</v>
      </c>
      <c r="G137" s="246"/>
      <c r="H137" s="249">
        <v>190</v>
      </c>
      <c r="I137" s="250"/>
      <c r="J137" s="246"/>
      <c r="K137" s="246"/>
      <c r="L137" s="251"/>
      <c r="M137" s="252"/>
      <c r="N137" s="253"/>
      <c r="O137" s="253"/>
      <c r="P137" s="253"/>
      <c r="Q137" s="253"/>
      <c r="R137" s="253"/>
      <c r="S137" s="253"/>
      <c r="T137" s="25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5" t="s">
        <v>150</v>
      </c>
      <c r="AU137" s="255" t="s">
        <v>21</v>
      </c>
      <c r="AV137" s="14" t="s">
        <v>21</v>
      </c>
      <c r="AW137" s="14" t="s">
        <v>38</v>
      </c>
      <c r="AX137" s="14" t="s">
        <v>82</v>
      </c>
      <c r="AY137" s="255" t="s">
        <v>141</v>
      </c>
    </row>
    <row r="138" spans="1:51" s="15" customFormat="1" ht="12">
      <c r="A138" s="15"/>
      <c r="B138" s="256"/>
      <c r="C138" s="257"/>
      <c r="D138" s="236" t="s">
        <v>150</v>
      </c>
      <c r="E138" s="258" t="s">
        <v>1</v>
      </c>
      <c r="F138" s="259" t="s">
        <v>153</v>
      </c>
      <c r="G138" s="257"/>
      <c r="H138" s="260">
        <v>190</v>
      </c>
      <c r="I138" s="261"/>
      <c r="J138" s="257"/>
      <c r="K138" s="257"/>
      <c r="L138" s="262"/>
      <c r="M138" s="263"/>
      <c r="N138" s="264"/>
      <c r="O138" s="264"/>
      <c r="P138" s="264"/>
      <c r="Q138" s="264"/>
      <c r="R138" s="264"/>
      <c r="S138" s="264"/>
      <c r="T138" s="26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66" t="s">
        <v>150</v>
      </c>
      <c r="AU138" s="266" t="s">
        <v>21</v>
      </c>
      <c r="AV138" s="15" t="s">
        <v>148</v>
      </c>
      <c r="AW138" s="15" t="s">
        <v>38</v>
      </c>
      <c r="AX138" s="15" t="s">
        <v>90</v>
      </c>
      <c r="AY138" s="266" t="s">
        <v>141</v>
      </c>
    </row>
    <row r="139" spans="1:63" s="12" customFormat="1" ht="22.8" customHeight="1">
      <c r="A139" s="12"/>
      <c r="B139" s="205"/>
      <c r="C139" s="206"/>
      <c r="D139" s="207" t="s">
        <v>81</v>
      </c>
      <c r="E139" s="219" t="s">
        <v>172</v>
      </c>
      <c r="F139" s="219" t="s">
        <v>488</v>
      </c>
      <c r="G139" s="206"/>
      <c r="H139" s="206"/>
      <c r="I139" s="209"/>
      <c r="J139" s="220">
        <f>BK139</f>
        <v>0</v>
      </c>
      <c r="K139" s="206"/>
      <c r="L139" s="211"/>
      <c r="M139" s="212"/>
      <c r="N139" s="213"/>
      <c r="O139" s="213"/>
      <c r="P139" s="214">
        <f>SUM(P140:P149)</f>
        <v>0</v>
      </c>
      <c r="Q139" s="213"/>
      <c r="R139" s="214">
        <f>SUM(R140:R149)</f>
        <v>155.5378</v>
      </c>
      <c r="S139" s="213"/>
      <c r="T139" s="215">
        <f>SUM(T140:T149)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16" t="s">
        <v>90</v>
      </c>
      <c r="AT139" s="217" t="s">
        <v>81</v>
      </c>
      <c r="AU139" s="217" t="s">
        <v>90</v>
      </c>
      <c r="AY139" s="216" t="s">
        <v>141</v>
      </c>
      <c r="BK139" s="218">
        <f>SUM(BK140:BK149)</f>
        <v>0</v>
      </c>
    </row>
    <row r="140" spans="1:65" s="2" customFormat="1" ht="16.5" customHeight="1">
      <c r="A140" s="39"/>
      <c r="B140" s="40"/>
      <c r="C140" s="221" t="s">
        <v>177</v>
      </c>
      <c r="D140" s="221" t="s">
        <v>143</v>
      </c>
      <c r="E140" s="222" t="s">
        <v>489</v>
      </c>
      <c r="F140" s="223" t="s">
        <v>490</v>
      </c>
      <c r="G140" s="224" t="s">
        <v>166</v>
      </c>
      <c r="H140" s="225">
        <v>190</v>
      </c>
      <c r="I140" s="226"/>
      <c r="J140" s="227">
        <f>ROUND(I140*H140,2)</f>
        <v>0</v>
      </c>
      <c r="K140" s="223" t="s">
        <v>147</v>
      </c>
      <c r="L140" s="45"/>
      <c r="M140" s="228" t="s">
        <v>1</v>
      </c>
      <c r="N140" s="229" t="s">
        <v>47</v>
      </c>
      <c r="O140" s="92"/>
      <c r="P140" s="230">
        <f>O140*H140</f>
        <v>0</v>
      </c>
      <c r="Q140" s="230">
        <v>0.092</v>
      </c>
      <c r="R140" s="230">
        <f>Q140*H140</f>
        <v>17.48</v>
      </c>
      <c r="S140" s="230">
        <v>0</v>
      </c>
      <c r="T140" s="231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2" t="s">
        <v>148</v>
      </c>
      <c r="AT140" s="232" t="s">
        <v>143</v>
      </c>
      <c r="AU140" s="232" t="s">
        <v>21</v>
      </c>
      <c r="AY140" s="17" t="s">
        <v>141</v>
      </c>
      <c r="BE140" s="233">
        <f>IF(N140="základní",J140,0)</f>
        <v>0</v>
      </c>
      <c r="BF140" s="233">
        <f>IF(N140="snížená",J140,0)</f>
        <v>0</v>
      </c>
      <c r="BG140" s="233">
        <f>IF(N140="zákl. přenesená",J140,0)</f>
        <v>0</v>
      </c>
      <c r="BH140" s="233">
        <f>IF(N140="sníž. přenesená",J140,0)</f>
        <v>0</v>
      </c>
      <c r="BI140" s="233">
        <f>IF(N140="nulová",J140,0)</f>
        <v>0</v>
      </c>
      <c r="BJ140" s="17" t="s">
        <v>90</v>
      </c>
      <c r="BK140" s="233">
        <f>ROUND(I140*H140,2)</f>
        <v>0</v>
      </c>
      <c r="BL140" s="17" t="s">
        <v>148</v>
      </c>
      <c r="BM140" s="232" t="s">
        <v>491</v>
      </c>
    </row>
    <row r="141" spans="1:51" s="14" customFormat="1" ht="12">
      <c r="A141" s="14"/>
      <c r="B141" s="245"/>
      <c r="C141" s="246"/>
      <c r="D141" s="236" t="s">
        <v>150</v>
      </c>
      <c r="E141" s="247" t="s">
        <v>1</v>
      </c>
      <c r="F141" s="248" t="s">
        <v>492</v>
      </c>
      <c r="G141" s="246"/>
      <c r="H141" s="249">
        <v>190</v>
      </c>
      <c r="I141" s="250"/>
      <c r="J141" s="246"/>
      <c r="K141" s="246"/>
      <c r="L141" s="251"/>
      <c r="M141" s="252"/>
      <c r="N141" s="253"/>
      <c r="O141" s="253"/>
      <c r="P141" s="253"/>
      <c r="Q141" s="253"/>
      <c r="R141" s="253"/>
      <c r="S141" s="253"/>
      <c r="T141" s="25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5" t="s">
        <v>150</v>
      </c>
      <c r="AU141" s="255" t="s">
        <v>21</v>
      </c>
      <c r="AV141" s="14" t="s">
        <v>21</v>
      </c>
      <c r="AW141" s="14" t="s">
        <v>38</v>
      </c>
      <c r="AX141" s="14" t="s">
        <v>82</v>
      </c>
      <c r="AY141" s="255" t="s">
        <v>141</v>
      </c>
    </row>
    <row r="142" spans="1:51" s="15" customFormat="1" ht="12">
      <c r="A142" s="15"/>
      <c r="B142" s="256"/>
      <c r="C142" s="257"/>
      <c r="D142" s="236" t="s">
        <v>150</v>
      </c>
      <c r="E142" s="258" t="s">
        <v>1</v>
      </c>
      <c r="F142" s="259" t="s">
        <v>153</v>
      </c>
      <c r="G142" s="257"/>
      <c r="H142" s="260">
        <v>190</v>
      </c>
      <c r="I142" s="261"/>
      <c r="J142" s="257"/>
      <c r="K142" s="257"/>
      <c r="L142" s="262"/>
      <c r="M142" s="263"/>
      <c r="N142" s="264"/>
      <c r="O142" s="264"/>
      <c r="P142" s="264"/>
      <c r="Q142" s="264"/>
      <c r="R142" s="264"/>
      <c r="S142" s="264"/>
      <c r="T142" s="26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66" t="s">
        <v>150</v>
      </c>
      <c r="AU142" s="266" t="s">
        <v>21</v>
      </c>
      <c r="AV142" s="15" t="s">
        <v>148</v>
      </c>
      <c r="AW142" s="15" t="s">
        <v>38</v>
      </c>
      <c r="AX142" s="15" t="s">
        <v>90</v>
      </c>
      <c r="AY142" s="266" t="s">
        <v>141</v>
      </c>
    </row>
    <row r="143" spans="1:65" s="2" customFormat="1" ht="16.5" customHeight="1">
      <c r="A143" s="39"/>
      <c r="B143" s="40"/>
      <c r="C143" s="221" t="s">
        <v>182</v>
      </c>
      <c r="D143" s="221" t="s">
        <v>143</v>
      </c>
      <c r="E143" s="222" t="s">
        <v>493</v>
      </c>
      <c r="F143" s="223" t="s">
        <v>494</v>
      </c>
      <c r="G143" s="224" t="s">
        <v>166</v>
      </c>
      <c r="H143" s="225">
        <v>190</v>
      </c>
      <c r="I143" s="226"/>
      <c r="J143" s="227">
        <f>ROUND(I143*H143,2)</f>
        <v>0</v>
      </c>
      <c r="K143" s="223" t="s">
        <v>147</v>
      </c>
      <c r="L143" s="45"/>
      <c r="M143" s="228" t="s">
        <v>1</v>
      </c>
      <c r="N143" s="229" t="s">
        <v>47</v>
      </c>
      <c r="O143" s="92"/>
      <c r="P143" s="230">
        <f>O143*H143</f>
        <v>0</v>
      </c>
      <c r="Q143" s="230">
        <v>0.46</v>
      </c>
      <c r="R143" s="230">
        <f>Q143*H143</f>
        <v>87.4</v>
      </c>
      <c r="S143" s="230">
        <v>0</v>
      </c>
      <c r="T143" s="231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2" t="s">
        <v>148</v>
      </c>
      <c r="AT143" s="232" t="s">
        <v>143</v>
      </c>
      <c r="AU143" s="232" t="s">
        <v>21</v>
      </c>
      <c r="AY143" s="17" t="s">
        <v>141</v>
      </c>
      <c r="BE143" s="233">
        <f>IF(N143="základní",J143,0)</f>
        <v>0</v>
      </c>
      <c r="BF143" s="233">
        <f>IF(N143="snížená",J143,0)</f>
        <v>0</v>
      </c>
      <c r="BG143" s="233">
        <f>IF(N143="zákl. přenesená",J143,0)</f>
        <v>0</v>
      </c>
      <c r="BH143" s="233">
        <f>IF(N143="sníž. přenesená",J143,0)</f>
        <v>0</v>
      </c>
      <c r="BI143" s="233">
        <f>IF(N143="nulová",J143,0)</f>
        <v>0</v>
      </c>
      <c r="BJ143" s="17" t="s">
        <v>90</v>
      </c>
      <c r="BK143" s="233">
        <f>ROUND(I143*H143,2)</f>
        <v>0</v>
      </c>
      <c r="BL143" s="17" t="s">
        <v>148</v>
      </c>
      <c r="BM143" s="232" t="s">
        <v>495</v>
      </c>
    </row>
    <row r="144" spans="1:51" s="14" customFormat="1" ht="12">
      <c r="A144" s="14"/>
      <c r="B144" s="245"/>
      <c r="C144" s="246"/>
      <c r="D144" s="236" t="s">
        <v>150</v>
      </c>
      <c r="E144" s="247" t="s">
        <v>1</v>
      </c>
      <c r="F144" s="248" t="s">
        <v>487</v>
      </c>
      <c r="G144" s="246"/>
      <c r="H144" s="249">
        <v>190</v>
      </c>
      <c r="I144" s="250"/>
      <c r="J144" s="246"/>
      <c r="K144" s="246"/>
      <c r="L144" s="251"/>
      <c r="M144" s="252"/>
      <c r="N144" s="253"/>
      <c r="O144" s="253"/>
      <c r="P144" s="253"/>
      <c r="Q144" s="253"/>
      <c r="R144" s="253"/>
      <c r="S144" s="253"/>
      <c r="T144" s="25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5" t="s">
        <v>150</v>
      </c>
      <c r="AU144" s="255" t="s">
        <v>21</v>
      </c>
      <c r="AV144" s="14" t="s">
        <v>21</v>
      </c>
      <c r="AW144" s="14" t="s">
        <v>38</v>
      </c>
      <c r="AX144" s="14" t="s">
        <v>82</v>
      </c>
      <c r="AY144" s="255" t="s">
        <v>141</v>
      </c>
    </row>
    <row r="145" spans="1:51" s="15" customFormat="1" ht="12">
      <c r="A145" s="15"/>
      <c r="B145" s="256"/>
      <c r="C145" s="257"/>
      <c r="D145" s="236" t="s">
        <v>150</v>
      </c>
      <c r="E145" s="258" t="s">
        <v>1</v>
      </c>
      <c r="F145" s="259" t="s">
        <v>153</v>
      </c>
      <c r="G145" s="257"/>
      <c r="H145" s="260">
        <v>190</v>
      </c>
      <c r="I145" s="261"/>
      <c r="J145" s="257"/>
      <c r="K145" s="257"/>
      <c r="L145" s="262"/>
      <c r="M145" s="263"/>
      <c r="N145" s="264"/>
      <c r="O145" s="264"/>
      <c r="P145" s="264"/>
      <c r="Q145" s="264"/>
      <c r="R145" s="264"/>
      <c r="S145" s="264"/>
      <c r="T145" s="26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66" t="s">
        <v>150</v>
      </c>
      <c r="AU145" s="266" t="s">
        <v>21</v>
      </c>
      <c r="AV145" s="15" t="s">
        <v>148</v>
      </c>
      <c r="AW145" s="15" t="s">
        <v>38</v>
      </c>
      <c r="AX145" s="15" t="s">
        <v>90</v>
      </c>
      <c r="AY145" s="266" t="s">
        <v>141</v>
      </c>
    </row>
    <row r="146" spans="1:65" s="2" customFormat="1" ht="21.75" customHeight="1">
      <c r="A146" s="39"/>
      <c r="B146" s="40"/>
      <c r="C146" s="221" t="s">
        <v>187</v>
      </c>
      <c r="D146" s="221" t="s">
        <v>143</v>
      </c>
      <c r="E146" s="222" t="s">
        <v>496</v>
      </c>
      <c r="F146" s="223" t="s">
        <v>497</v>
      </c>
      <c r="G146" s="224" t="s">
        <v>166</v>
      </c>
      <c r="H146" s="225">
        <v>190</v>
      </c>
      <c r="I146" s="226"/>
      <c r="J146" s="227">
        <f>ROUND(I146*H146,2)</f>
        <v>0</v>
      </c>
      <c r="K146" s="223" t="s">
        <v>147</v>
      </c>
      <c r="L146" s="45"/>
      <c r="M146" s="228" t="s">
        <v>1</v>
      </c>
      <c r="N146" s="229" t="s">
        <v>47</v>
      </c>
      <c r="O146" s="92"/>
      <c r="P146" s="230">
        <f>O146*H146</f>
        <v>0</v>
      </c>
      <c r="Q146" s="230">
        <v>0.09062</v>
      </c>
      <c r="R146" s="230">
        <f>Q146*H146</f>
        <v>17.2178</v>
      </c>
      <c r="S146" s="230">
        <v>0</v>
      </c>
      <c r="T146" s="231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2" t="s">
        <v>148</v>
      </c>
      <c r="AT146" s="232" t="s">
        <v>143</v>
      </c>
      <c r="AU146" s="232" t="s">
        <v>21</v>
      </c>
      <c r="AY146" s="17" t="s">
        <v>141</v>
      </c>
      <c r="BE146" s="233">
        <f>IF(N146="základní",J146,0)</f>
        <v>0</v>
      </c>
      <c r="BF146" s="233">
        <f>IF(N146="snížená",J146,0)</f>
        <v>0</v>
      </c>
      <c r="BG146" s="233">
        <f>IF(N146="zákl. přenesená",J146,0)</f>
        <v>0</v>
      </c>
      <c r="BH146" s="233">
        <f>IF(N146="sníž. přenesená",J146,0)</f>
        <v>0</v>
      </c>
      <c r="BI146" s="233">
        <f>IF(N146="nulová",J146,0)</f>
        <v>0</v>
      </c>
      <c r="BJ146" s="17" t="s">
        <v>90</v>
      </c>
      <c r="BK146" s="233">
        <f>ROUND(I146*H146,2)</f>
        <v>0</v>
      </c>
      <c r="BL146" s="17" t="s">
        <v>148</v>
      </c>
      <c r="BM146" s="232" t="s">
        <v>498</v>
      </c>
    </row>
    <row r="147" spans="1:51" s="14" customFormat="1" ht="12">
      <c r="A147" s="14"/>
      <c r="B147" s="245"/>
      <c r="C147" s="246"/>
      <c r="D147" s="236" t="s">
        <v>150</v>
      </c>
      <c r="E147" s="247" t="s">
        <v>1</v>
      </c>
      <c r="F147" s="248" t="s">
        <v>487</v>
      </c>
      <c r="G147" s="246"/>
      <c r="H147" s="249">
        <v>190</v>
      </c>
      <c r="I147" s="250"/>
      <c r="J147" s="246"/>
      <c r="K147" s="246"/>
      <c r="L147" s="251"/>
      <c r="M147" s="252"/>
      <c r="N147" s="253"/>
      <c r="O147" s="253"/>
      <c r="P147" s="253"/>
      <c r="Q147" s="253"/>
      <c r="R147" s="253"/>
      <c r="S147" s="253"/>
      <c r="T147" s="25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5" t="s">
        <v>150</v>
      </c>
      <c r="AU147" s="255" t="s">
        <v>21</v>
      </c>
      <c r="AV147" s="14" t="s">
        <v>21</v>
      </c>
      <c r="AW147" s="14" t="s">
        <v>38</v>
      </c>
      <c r="AX147" s="14" t="s">
        <v>82</v>
      </c>
      <c r="AY147" s="255" t="s">
        <v>141</v>
      </c>
    </row>
    <row r="148" spans="1:51" s="15" customFormat="1" ht="12">
      <c r="A148" s="15"/>
      <c r="B148" s="256"/>
      <c r="C148" s="257"/>
      <c r="D148" s="236" t="s">
        <v>150</v>
      </c>
      <c r="E148" s="258" t="s">
        <v>1</v>
      </c>
      <c r="F148" s="259" t="s">
        <v>153</v>
      </c>
      <c r="G148" s="257"/>
      <c r="H148" s="260">
        <v>190</v>
      </c>
      <c r="I148" s="261"/>
      <c r="J148" s="257"/>
      <c r="K148" s="257"/>
      <c r="L148" s="262"/>
      <c r="M148" s="263"/>
      <c r="N148" s="264"/>
      <c r="O148" s="264"/>
      <c r="P148" s="264"/>
      <c r="Q148" s="264"/>
      <c r="R148" s="264"/>
      <c r="S148" s="264"/>
      <c r="T148" s="26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66" t="s">
        <v>150</v>
      </c>
      <c r="AU148" s="266" t="s">
        <v>21</v>
      </c>
      <c r="AV148" s="15" t="s">
        <v>148</v>
      </c>
      <c r="AW148" s="15" t="s">
        <v>38</v>
      </c>
      <c r="AX148" s="15" t="s">
        <v>90</v>
      </c>
      <c r="AY148" s="266" t="s">
        <v>141</v>
      </c>
    </row>
    <row r="149" spans="1:65" s="2" customFormat="1" ht="16.5" customHeight="1">
      <c r="A149" s="39"/>
      <c r="B149" s="40"/>
      <c r="C149" s="267" t="s">
        <v>191</v>
      </c>
      <c r="D149" s="267" t="s">
        <v>217</v>
      </c>
      <c r="E149" s="268" t="s">
        <v>499</v>
      </c>
      <c r="F149" s="269" t="s">
        <v>500</v>
      </c>
      <c r="G149" s="270" t="s">
        <v>166</v>
      </c>
      <c r="H149" s="271">
        <v>190</v>
      </c>
      <c r="I149" s="272"/>
      <c r="J149" s="273">
        <f>ROUND(I149*H149,2)</f>
        <v>0</v>
      </c>
      <c r="K149" s="269" t="s">
        <v>147</v>
      </c>
      <c r="L149" s="274"/>
      <c r="M149" s="275" t="s">
        <v>1</v>
      </c>
      <c r="N149" s="276" t="s">
        <v>47</v>
      </c>
      <c r="O149" s="92"/>
      <c r="P149" s="230">
        <f>O149*H149</f>
        <v>0</v>
      </c>
      <c r="Q149" s="230">
        <v>0.176</v>
      </c>
      <c r="R149" s="230">
        <f>Q149*H149</f>
        <v>33.44</v>
      </c>
      <c r="S149" s="230">
        <v>0</v>
      </c>
      <c r="T149" s="231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2" t="s">
        <v>187</v>
      </c>
      <c r="AT149" s="232" t="s">
        <v>217</v>
      </c>
      <c r="AU149" s="232" t="s">
        <v>21</v>
      </c>
      <c r="AY149" s="17" t="s">
        <v>141</v>
      </c>
      <c r="BE149" s="233">
        <f>IF(N149="základní",J149,0)</f>
        <v>0</v>
      </c>
      <c r="BF149" s="233">
        <f>IF(N149="snížená",J149,0)</f>
        <v>0</v>
      </c>
      <c r="BG149" s="233">
        <f>IF(N149="zákl. přenesená",J149,0)</f>
        <v>0</v>
      </c>
      <c r="BH149" s="233">
        <f>IF(N149="sníž. přenesená",J149,0)</f>
        <v>0</v>
      </c>
      <c r="BI149" s="233">
        <f>IF(N149="nulová",J149,0)</f>
        <v>0</v>
      </c>
      <c r="BJ149" s="17" t="s">
        <v>90</v>
      </c>
      <c r="BK149" s="233">
        <f>ROUND(I149*H149,2)</f>
        <v>0</v>
      </c>
      <c r="BL149" s="17" t="s">
        <v>148</v>
      </c>
      <c r="BM149" s="232" t="s">
        <v>501</v>
      </c>
    </row>
    <row r="150" spans="1:63" s="12" customFormat="1" ht="22.8" customHeight="1">
      <c r="A150" s="12"/>
      <c r="B150" s="205"/>
      <c r="C150" s="206"/>
      <c r="D150" s="207" t="s">
        <v>81</v>
      </c>
      <c r="E150" s="219" t="s">
        <v>191</v>
      </c>
      <c r="F150" s="219" t="s">
        <v>257</v>
      </c>
      <c r="G150" s="206"/>
      <c r="H150" s="206"/>
      <c r="I150" s="209"/>
      <c r="J150" s="220">
        <f>BK150</f>
        <v>0</v>
      </c>
      <c r="K150" s="206"/>
      <c r="L150" s="211"/>
      <c r="M150" s="212"/>
      <c r="N150" s="213"/>
      <c r="O150" s="213"/>
      <c r="P150" s="214">
        <f>SUM(P151:P169)</f>
        <v>0</v>
      </c>
      <c r="Q150" s="213"/>
      <c r="R150" s="214">
        <f>SUM(R151:R169)</f>
        <v>25.59805542</v>
      </c>
      <c r="S150" s="213"/>
      <c r="T150" s="215">
        <f>SUM(T151:T169)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16" t="s">
        <v>90</v>
      </c>
      <c r="AT150" s="217" t="s">
        <v>81</v>
      </c>
      <c r="AU150" s="217" t="s">
        <v>90</v>
      </c>
      <c r="AY150" s="216" t="s">
        <v>141</v>
      </c>
      <c r="BK150" s="218">
        <f>SUM(BK151:BK169)</f>
        <v>0</v>
      </c>
    </row>
    <row r="151" spans="1:65" s="2" customFormat="1" ht="16.5" customHeight="1">
      <c r="A151" s="39"/>
      <c r="B151" s="40"/>
      <c r="C151" s="221" t="s">
        <v>196</v>
      </c>
      <c r="D151" s="221" t="s">
        <v>143</v>
      </c>
      <c r="E151" s="222" t="s">
        <v>502</v>
      </c>
      <c r="F151" s="223" t="s">
        <v>503</v>
      </c>
      <c r="G151" s="224" t="s">
        <v>298</v>
      </c>
      <c r="H151" s="225">
        <v>10</v>
      </c>
      <c r="I151" s="226"/>
      <c r="J151" s="227">
        <f>ROUND(I151*H151,2)</f>
        <v>0</v>
      </c>
      <c r="K151" s="223" t="s">
        <v>147</v>
      </c>
      <c r="L151" s="45"/>
      <c r="M151" s="228" t="s">
        <v>1</v>
      </c>
      <c r="N151" s="229" t="s">
        <v>47</v>
      </c>
      <c r="O151" s="92"/>
      <c r="P151" s="230">
        <f>O151*H151</f>
        <v>0</v>
      </c>
      <c r="Q151" s="230">
        <v>0.1554</v>
      </c>
      <c r="R151" s="230">
        <f>Q151*H151</f>
        <v>1.554</v>
      </c>
      <c r="S151" s="230">
        <v>0</v>
      </c>
      <c r="T151" s="231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2" t="s">
        <v>148</v>
      </c>
      <c r="AT151" s="232" t="s">
        <v>143</v>
      </c>
      <c r="AU151" s="232" t="s">
        <v>21</v>
      </c>
      <c r="AY151" s="17" t="s">
        <v>141</v>
      </c>
      <c r="BE151" s="233">
        <f>IF(N151="základní",J151,0)</f>
        <v>0</v>
      </c>
      <c r="BF151" s="233">
        <f>IF(N151="snížená",J151,0)</f>
        <v>0</v>
      </c>
      <c r="BG151" s="233">
        <f>IF(N151="zákl. přenesená",J151,0)</f>
        <v>0</v>
      </c>
      <c r="BH151" s="233">
        <f>IF(N151="sníž. přenesená",J151,0)</f>
        <v>0</v>
      </c>
      <c r="BI151" s="233">
        <f>IF(N151="nulová",J151,0)</f>
        <v>0</v>
      </c>
      <c r="BJ151" s="17" t="s">
        <v>90</v>
      </c>
      <c r="BK151" s="233">
        <f>ROUND(I151*H151,2)</f>
        <v>0</v>
      </c>
      <c r="BL151" s="17" t="s">
        <v>148</v>
      </c>
      <c r="BM151" s="232" t="s">
        <v>504</v>
      </c>
    </row>
    <row r="152" spans="1:51" s="14" customFormat="1" ht="12">
      <c r="A152" s="14"/>
      <c r="B152" s="245"/>
      <c r="C152" s="246"/>
      <c r="D152" s="236" t="s">
        <v>150</v>
      </c>
      <c r="E152" s="247" t="s">
        <v>1</v>
      </c>
      <c r="F152" s="248" t="s">
        <v>196</v>
      </c>
      <c r="G152" s="246"/>
      <c r="H152" s="249">
        <v>10</v>
      </c>
      <c r="I152" s="250"/>
      <c r="J152" s="246"/>
      <c r="K152" s="246"/>
      <c r="L152" s="251"/>
      <c r="M152" s="252"/>
      <c r="N152" s="253"/>
      <c r="O152" s="253"/>
      <c r="P152" s="253"/>
      <c r="Q152" s="253"/>
      <c r="R152" s="253"/>
      <c r="S152" s="253"/>
      <c r="T152" s="25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5" t="s">
        <v>150</v>
      </c>
      <c r="AU152" s="255" t="s">
        <v>21</v>
      </c>
      <c r="AV152" s="14" t="s">
        <v>21</v>
      </c>
      <c r="AW152" s="14" t="s">
        <v>38</v>
      </c>
      <c r="AX152" s="14" t="s">
        <v>82</v>
      </c>
      <c r="AY152" s="255" t="s">
        <v>141</v>
      </c>
    </row>
    <row r="153" spans="1:51" s="15" customFormat="1" ht="12">
      <c r="A153" s="15"/>
      <c r="B153" s="256"/>
      <c r="C153" s="257"/>
      <c r="D153" s="236" t="s">
        <v>150</v>
      </c>
      <c r="E153" s="258" t="s">
        <v>1</v>
      </c>
      <c r="F153" s="259" t="s">
        <v>153</v>
      </c>
      <c r="G153" s="257"/>
      <c r="H153" s="260">
        <v>10</v>
      </c>
      <c r="I153" s="261"/>
      <c r="J153" s="257"/>
      <c r="K153" s="257"/>
      <c r="L153" s="262"/>
      <c r="M153" s="263"/>
      <c r="N153" s="264"/>
      <c r="O153" s="264"/>
      <c r="P153" s="264"/>
      <c r="Q153" s="264"/>
      <c r="R153" s="264"/>
      <c r="S153" s="264"/>
      <c r="T153" s="26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66" t="s">
        <v>150</v>
      </c>
      <c r="AU153" s="266" t="s">
        <v>21</v>
      </c>
      <c r="AV153" s="15" t="s">
        <v>148</v>
      </c>
      <c r="AW153" s="15" t="s">
        <v>38</v>
      </c>
      <c r="AX153" s="15" t="s">
        <v>90</v>
      </c>
      <c r="AY153" s="266" t="s">
        <v>141</v>
      </c>
    </row>
    <row r="154" spans="1:65" s="2" customFormat="1" ht="16.5" customHeight="1">
      <c r="A154" s="39"/>
      <c r="B154" s="40"/>
      <c r="C154" s="267" t="s">
        <v>201</v>
      </c>
      <c r="D154" s="267" t="s">
        <v>217</v>
      </c>
      <c r="E154" s="268" t="s">
        <v>505</v>
      </c>
      <c r="F154" s="269" t="s">
        <v>506</v>
      </c>
      <c r="G154" s="270" t="s">
        <v>298</v>
      </c>
      <c r="H154" s="271">
        <v>10</v>
      </c>
      <c r="I154" s="272"/>
      <c r="J154" s="273">
        <f>ROUND(I154*H154,2)</f>
        <v>0</v>
      </c>
      <c r="K154" s="269" t="s">
        <v>147</v>
      </c>
      <c r="L154" s="274"/>
      <c r="M154" s="275" t="s">
        <v>1</v>
      </c>
      <c r="N154" s="276" t="s">
        <v>47</v>
      </c>
      <c r="O154" s="92"/>
      <c r="P154" s="230">
        <f>O154*H154</f>
        <v>0</v>
      </c>
      <c r="Q154" s="230">
        <v>0.08</v>
      </c>
      <c r="R154" s="230">
        <f>Q154*H154</f>
        <v>0.8</v>
      </c>
      <c r="S154" s="230">
        <v>0</v>
      </c>
      <c r="T154" s="231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2" t="s">
        <v>187</v>
      </c>
      <c r="AT154" s="232" t="s">
        <v>217</v>
      </c>
      <c r="AU154" s="232" t="s">
        <v>21</v>
      </c>
      <c r="AY154" s="17" t="s">
        <v>141</v>
      </c>
      <c r="BE154" s="233">
        <f>IF(N154="základní",J154,0)</f>
        <v>0</v>
      </c>
      <c r="BF154" s="233">
        <f>IF(N154="snížená",J154,0)</f>
        <v>0</v>
      </c>
      <c r="BG154" s="233">
        <f>IF(N154="zákl. přenesená",J154,0)</f>
        <v>0</v>
      </c>
      <c r="BH154" s="233">
        <f>IF(N154="sníž. přenesená",J154,0)</f>
        <v>0</v>
      </c>
      <c r="BI154" s="233">
        <f>IF(N154="nulová",J154,0)</f>
        <v>0</v>
      </c>
      <c r="BJ154" s="17" t="s">
        <v>90</v>
      </c>
      <c r="BK154" s="233">
        <f>ROUND(I154*H154,2)</f>
        <v>0</v>
      </c>
      <c r="BL154" s="17" t="s">
        <v>148</v>
      </c>
      <c r="BM154" s="232" t="s">
        <v>507</v>
      </c>
    </row>
    <row r="155" spans="1:51" s="14" customFormat="1" ht="12">
      <c r="A155" s="14"/>
      <c r="B155" s="245"/>
      <c r="C155" s="246"/>
      <c r="D155" s="236" t="s">
        <v>150</v>
      </c>
      <c r="E155" s="247" t="s">
        <v>1</v>
      </c>
      <c r="F155" s="248" t="s">
        <v>196</v>
      </c>
      <c r="G155" s="246"/>
      <c r="H155" s="249">
        <v>10</v>
      </c>
      <c r="I155" s="250"/>
      <c r="J155" s="246"/>
      <c r="K155" s="246"/>
      <c r="L155" s="251"/>
      <c r="M155" s="252"/>
      <c r="N155" s="253"/>
      <c r="O155" s="253"/>
      <c r="P155" s="253"/>
      <c r="Q155" s="253"/>
      <c r="R155" s="253"/>
      <c r="S155" s="253"/>
      <c r="T155" s="25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5" t="s">
        <v>150</v>
      </c>
      <c r="AU155" s="255" t="s">
        <v>21</v>
      </c>
      <c r="AV155" s="14" t="s">
        <v>21</v>
      </c>
      <c r="AW155" s="14" t="s">
        <v>38</v>
      </c>
      <c r="AX155" s="14" t="s">
        <v>82</v>
      </c>
      <c r="AY155" s="255" t="s">
        <v>141</v>
      </c>
    </row>
    <row r="156" spans="1:51" s="15" customFormat="1" ht="12">
      <c r="A156" s="15"/>
      <c r="B156" s="256"/>
      <c r="C156" s="257"/>
      <c r="D156" s="236" t="s">
        <v>150</v>
      </c>
      <c r="E156" s="258" t="s">
        <v>1</v>
      </c>
      <c r="F156" s="259" t="s">
        <v>153</v>
      </c>
      <c r="G156" s="257"/>
      <c r="H156" s="260">
        <v>10</v>
      </c>
      <c r="I156" s="261"/>
      <c r="J156" s="257"/>
      <c r="K156" s="257"/>
      <c r="L156" s="262"/>
      <c r="M156" s="263"/>
      <c r="N156" s="264"/>
      <c r="O156" s="264"/>
      <c r="P156" s="264"/>
      <c r="Q156" s="264"/>
      <c r="R156" s="264"/>
      <c r="S156" s="264"/>
      <c r="T156" s="26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66" t="s">
        <v>150</v>
      </c>
      <c r="AU156" s="266" t="s">
        <v>21</v>
      </c>
      <c r="AV156" s="15" t="s">
        <v>148</v>
      </c>
      <c r="AW156" s="15" t="s">
        <v>38</v>
      </c>
      <c r="AX156" s="15" t="s">
        <v>90</v>
      </c>
      <c r="AY156" s="266" t="s">
        <v>141</v>
      </c>
    </row>
    <row r="157" spans="1:65" s="2" customFormat="1" ht="16.5" customHeight="1">
      <c r="A157" s="39"/>
      <c r="B157" s="40"/>
      <c r="C157" s="221" t="s">
        <v>206</v>
      </c>
      <c r="D157" s="221" t="s">
        <v>143</v>
      </c>
      <c r="E157" s="222" t="s">
        <v>508</v>
      </c>
      <c r="F157" s="223" t="s">
        <v>509</v>
      </c>
      <c r="G157" s="224" t="s">
        <v>298</v>
      </c>
      <c r="H157" s="225">
        <v>94.5</v>
      </c>
      <c r="I157" s="226"/>
      <c r="J157" s="227">
        <f>ROUND(I157*H157,2)</f>
        <v>0</v>
      </c>
      <c r="K157" s="223" t="s">
        <v>147</v>
      </c>
      <c r="L157" s="45"/>
      <c r="M157" s="228" t="s">
        <v>1</v>
      </c>
      <c r="N157" s="229" t="s">
        <v>47</v>
      </c>
      <c r="O157" s="92"/>
      <c r="P157" s="230">
        <f>O157*H157</f>
        <v>0</v>
      </c>
      <c r="Q157" s="230">
        <v>0.1295</v>
      </c>
      <c r="R157" s="230">
        <f>Q157*H157</f>
        <v>12.23775</v>
      </c>
      <c r="S157" s="230">
        <v>0</v>
      </c>
      <c r="T157" s="231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2" t="s">
        <v>148</v>
      </c>
      <c r="AT157" s="232" t="s">
        <v>143</v>
      </c>
      <c r="AU157" s="232" t="s">
        <v>21</v>
      </c>
      <c r="AY157" s="17" t="s">
        <v>141</v>
      </c>
      <c r="BE157" s="233">
        <f>IF(N157="základní",J157,0)</f>
        <v>0</v>
      </c>
      <c r="BF157" s="233">
        <f>IF(N157="snížená",J157,0)</f>
        <v>0</v>
      </c>
      <c r="BG157" s="233">
        <f>IF(N157="zákl. přenesená",J157,0)</f>
        <v>0</v>
      </c>
      <c r="BH157" s="233">
        <f>IF(N157="sníž. přenesená",J157,0)</f>
        <v>0</v>
      </c>
      <c r="BI157" s="233">
        <f>IF(N157="nulová",J157,0)</f>
        <v>0</v>
      </c>
      <c r="BJ157" s="17" t="s">
        <v>90</v>
      </c>
      <c r="BK157" s="233">
        <f>ROUND(I157*H157,2)</f>
        <v>0</v>
      </c>
      <c r="BL157" s="17" t="s">
        <v>148</v>
      </c>
      <c r="BM157" s="232" t="s">
        <v>510</v>
      </c>
    </row>
    <row r="158" spans="1:51" s="14" customFormat="1" ht="12">
      <c r="A158" s="14"/>
      <c r="B158" s="245"/>
      <c r="C158" s="246"/>
      <c r="D158" s="236" t="s">
        <v>150</v>
      </c>
      <c r="E158" s="247" t="s">
        <v>1</v>
      </c>
      <c r="F158" s="248" t="s">
        <v>511</v>
      </c>
      <c r="G158" s="246"/>
      <c r="H158" s="249">
        <v>94.5</v>
      </c>
      <c r="I158" s="250"/>
      <c r="J158" s="246"/>
      <c r="K158" s="246"/>
      <c r="L158" s="251"/>
      <c r="M158" s="252"/>
      <c r="N158" s="253"/>
      <c r="O158" s="253"/>
      <c r="P158" s="253"/>
      <c r="Q158" s="253"/>
      <c r="R158" s="253"/>
      <c r="S158" s="253"/>
      <c r="T158" s="25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5" t="s">
        <v>150</v>
      </c>
      <c r="AU158" s="255" t="s">
        <v>21</v>
      </c>
      <c r="AV158" s="14" t="s">
        <v>21</v>
      </c>
      <c r="AW158" s="14" t="s">
        <v>38</v>
      </c>
      <c r="AX158" s="14" t="s">
        <v>82</v>
      </c>
      <c r="AY158" s="255" t="s">
        <v>141</v>
      </c>
    </row>
    <row r="159" spans="1:51" s="15" customFormat="1" ht="12">
      <c r="A159" s="15"/>
      <c r="B159" s="256"/>
      <c r="C159" s="257"/>
      <c r="D159" s="236" t="s">
        <v>150</v>
      </c>
      <c r="E159" s="258" t="s">
        <v>1</v>
      </c>
      <c r="F159" s="259" t="s">
        <v>153</v>
      </c>
      <c r="G159" s="257"/>
      <c r="H159" s="260">
        <v>94.5</v>
      </c>
      <c r="I159" s="261"/>
      <c r="J159" s="257"/>
      <c r="K159" s="257"/>
      <c r="L159" s="262"/>
      <c r="M159" s="263"/>
      <c r="N159" s="264"/>
      <c r="O159" s="264"/>
      <c r="P159" s="264"/>
      <c r="Q159" s="264"/>
      <c r="R159" s="264"/>
      <c r="S159" s="264"/>
      <c r="T159" s="26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66" t="s">
        <v>150</v>
      </c>
      <c r="AU159" s="266" t="s">
        <v>21</v>
      </c>
      <c r="AV159" s="15" t="s">
        <v>148</v>
      </c>
      <c r="AW159" s="15" t="s">
        <v>38</v>
      </c>
      <c r="AX159" s="15" t="s">
        <v>90</v>
      </c>
      <c r="AY159" s="266" t="s">
        <v>141</v>
      </c>
    </row>
    <row r="160" spans="1:65" s="2" customFormat="1" ht="16.5" customHeight="1">
      <c r="A160" s="39"/>
      <c r="B160" s="40"/>
      <c r="C160" s="267" t="s">
        <v>211</v>
      </c>
      <c r="D160" s="267" t="s">
        <v>217</v>
      </c>
      <c r="E160" s="268" t="s">
        <v>512</v>
      </c>
      <c r="F160" s="269" t="s">
        <v>513</v>
      </c>
      <c r="G160" s="270" t="s">
        <v>298</v>
      </c>
      <c r="H160" s="271">
        <v>94.5</v>
      </c>
      <c r="I160" s="272"/>
      <c r="J160" s="273">
        <f>ROUND(I160*H160,2)</f>
        <v>0</v>
      </c>
      <c r="K160" s="269" t="s">
        <v>147</v>
      </c>
      <c r="L160" s="274"/>
      <c r="M160" s="275" t="s">
        <v>1</v>
      </c>
      <c r="N160" s="276" t="s">
        <v>47</v>
      </c>
      <c r="O160" s="92"/>
      <c r="P160" s="230">
        <f>O160*H160</f>
        <v>0</v>
      </c>
      <c r="Q160" s="230">
        <v>0.05612</v>
      </c>
      <c r="R160" s="230">
        <f>Q160*H160</f>
        <v>5.30334</v>
      </c>
      <c r="S160" s="230">
        <v>0</v>
      </c>
      <c r="T160" s="231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2" t="s">
        <v>187</v>
      </c>
      <c r="AT160" s="232" t="s">
        <v>217</v>
      </c>
      <c r="AU160" s="232" t="s">
        <v>21</v>
      </c>
      <c r="AY160" s="17" t="s">
        <v>141</v>
      </c>
      <c r="BE160" s="233">
        <f>IF(N160="základní",J160,0)</f>
        <v>0</v>
      </c>
      <c r="BF160" s="233">
        <f>IF(N160="snížená",J160,0)</f>
        <v>0</v>
      </c>
      <c r="BG160" s="233">
        <f>IF(N160="zákl. přenesená",J160,0)</f>
        <v>0</v>
      </c>
      <c r="BH160" s="233">
        <f>IF(N160="sníž. přenesená",J160,0)</f>
        <v>0</v>
      </c>
      <c r="BI160" s="233">
        <f>IF(N160="nulová",J160,0)</f>
        <v>0</v>
      </c>
      <c r="BJ160" s="17" t="s">
        <v>90</v>
      </c>
      <c r="BK160" s="233">
        <f>ROUND(I160*H160,2)</f>
        <v>0</v>
      </c>
      <c r="BL160" s="17" t="s">
        <v>148</v>
      </c>
      <c r="BM160" s="232" t="s">
        <v>514</v>
      </c>
    </row>
    <row r="161" spans="1:51" s="14" customFormat="1" ht="12">
      <c r="A161" s="14"/>
      <c r="B161" s="245"/>
      <c r="C161" s="246"/>
      <c r="D161" s="236" t="s">
        <v>150</v>
      </c>
      <c r="E161" s="247" t="s">
        <v>1</v>
      </c>
      <c r="F161" s="248" t="s">
        <v>511</v>
      </c>
      <c r="G161" s="246"/>
      <c r="H161" s="249">
        <v>94.5</v>
      </c>
      <c r="I161" s="250"/>
      <c r="J161" s="246"/>
      <c r="K161" s="246"/>
      <c r="L161" s="251"/>
      <c r="M161" s="252"/>
      <c r="N161" s="253"/>
      <c r="O161" s="253"/>
      <c r="P161" s="253"/>
      <c r="Q161" s="253"/>
      <c r="R161" s="253"/>
      <c r="S161" s="253"/>
      <c r="T161" s="25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5" t="s">
        <v>150</v>
      </c>
      <c r="AU161" s="255" t="s">
        <v>21</v>
      </c>
      <c r="AV161" s="14" t="s">
        <v>21</v>
      </c>
      <c r="AW161" s="14" t="s">
        <v>38</v>
      </c>
      <c r="AX161" s="14" t="s">
        <v>82</v>
      </c>
      <c r="AY161" s="255" t="s">
        <v>141</v>
      </c>
    </row>
    <row r="162" spans="1:51" s="15" customFormat="1" ht="12">
      <c r="A162" s="15"/>
      <c r="B162" s="256"/>
      <c r="C162" s="257"/>
      <c r="D162" s="236" t="s">
        <v>150</v>
      </c>
      <c r="E162" s="258" t="s">
        <v>1</v>
      </c>
      <c r="F162" s="259" t="s">
        <v>153</v>
      </c>
      <c r="G162" s="257"/>
      <c r="H162" s="260">
        <v>94.5</v>
      </c>
      <c r="I162" s="261"/>
      <c r="J162" s="257"/>
      <c r="K162" s="257"/>
      <c r="L162" s="262"/>
      <c r="M162" s="263"/>
      <c r="N162" s="264"/>
      <c r="O162" s="264"/>
      <c r="P162" s="264"/>
      <c r="Q162" s="264"/>
      <c r="R162" s="264"/>
      <c r="S162" s="264"/>
      <c r="T162" s="26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66" t="s">
        <v>150</v>
      </c>
      <c r="AU162" s="266" t="s">
        <v>21</v>
      </c>
      <c r="AV162" s="15" t="s">
        <v>148</v>
      </c>
      <c r="AW162" s="15" t="s">
        <v>38</v>
      </c>
      <c r="AX162" s="15" t="s">
        <v>90</v>
      </c>
      <c r="AY162" s="266" t="s">
        <v>141</v>
      </c>
    </row>
    <row r="163" spans="1:65" s="2" customFormat="1" ht="16.5" customHeight="1">
      <c r="A163" s="39"/>
      <c r="B163" s="40"/>
      <c r="C163" s="221" t="s">
        <v>216</v>
      </c>
      <c r="D163" s="221" t="s">
        <v>143</v>
      </c>
      <c r="E163" s="222" t="s">
        <v>515</v>
      </c>
      <c r="F163" s="223" t="s">
        <v>516</v>
      </c>
      <c r="G163" s="224" t="s">
        <v>146</v>
      </c>
      <c r="H163" s="225">
        <v>2.463</v>
      </c>
      <c r="I163" s="226"/>
      <c r="J163" s="227">
        <f>ROUND(I163*H163,2)</f>
        <v>0</v>
      </c>
      <c r="K163" s="223" t="s">
        <v>147</v>
      </c>
      <c r="L163" s="45"/>
      <c r="M163" s="228" t="s">
        <v>1</v>
      </c>
      <c r="N163" s="229" t="s">
        <v>47</v>
      </c>
      <c r="O163" s="92"/>
      <c r="P163" s="230">
        <f>O163*H163</f>
        <v>0</v>
      </c>
      <c r="Q163" s="230">
        <v>2.25634</v>
      </c>
      <c r="R163" s="230">
        <f>Q163*H163</f>
        <v>5.55736542</v>
      </c>
      <c r="S163" s="230">
        <v>0</v>
      </c>
      <c r="T163" s="231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2" t="s">
        <v>148</v>
      </c>
      <c r="AT163" s="232" t="s">
        <v>143</v>
      </c>
      <c r="AU163" s="232" t="s">
        <v>21</v>
      </c>
      <c r="AY163" s="17" t="s">
        <v>141</v>
      </c>
      <c r="BE163" s="233">
        <f>IF(N163="základní",J163,0)</f>
        <v>0</v>
      </c>
      <c r="BF163" s="233">
        <f>IF(N163="snížená",J163,0)</f>
        <v>0</v>
      </c>
      <c r="BG163" s="233">
        <f>IF(N163="zákl. přenesená",J163,0)</f>
        <v>0</v>
      </c>
      <c r="BH163" s="233">
        <f>IF(N163="sníž. přenesená",J163,0)</f>
        <v>0</v>
      </c>
      <c r="BI163" s="233">
        <f>IF(N163="nulová",J163,0)</f>
        <v>0</v>
      </c>
      <c r="BJ163" s="17" t="s">
        <v>90</v>
      </c>
      <c r="BK163" s="233">
        <f>ROUND(I163*H163,2)</f>
        <v>0</v>
      </c>
      <c r="BL163" s="17" t="s">
        <v>148</v>
      </c>
      <c r="BM163" s="232" t="s">
        <v>517</v>
      </c>
    </row>
    <row r="164" spans="1:51" s="14" customFormat="1" ht="12">
      <c r="A164" s="14"/>
      <c r="B164" s="245"/>
      <c r="C164" s="246"/>
      <c r="D164" s="236" t="s">
        <v>150</v>
      </c>
      <c r="E164" s="247" t="s">
        <v>1</v>
      </c>
      <c r="F164" s="248" t="s">
        <v>518</v>
      </c>
      <c r="G164" s="246"/>
      <c r="H164" s="249">
        <v>2.363</v>
      </c>
      <c r="I164" s="250"/>
      <c r="J164" s="246"/>
      <c r="K164" s="246"/>
      <c r="L164" s="251"/>
      <c r="M164" s="252"/>
      <c r="N164" s="253"/>
      <c r="O164" s="253"/>
      <c r="P164" s="253"/>
      <c r="Q164" s="253"/>
      <c r="R164" s="253"/>
      <c r="S164" s="253"/>
      <c r="T164" s="25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5" t="s">
        <v>150</v>
      </c>
      <c r="AU164" s="255" t="s">
        <v>21</v>
      </c>
      <c r="AV164" s="14" t="s">
        <v>21</v>
      </c>
      <c r="AW164" s="14" t="s">
        <v>38</v>
      </c>
      <c r="AX164" s="14" t="s">
        <v>82</v>
      </c>
      <c r="AY164" s="255" t="s">
        <v>141</v>
      </c>
    </row>
    <row r="165" spans="1:51" s="14" customFormat="1" ht="12">
      <c r="A165" s="14"/>
      <c r="B165" s="245"/>
      <c r="C165" s="246"/>
      <c r="D165" s="236" t="s">
        <v>150</v>
      </c>
      <c r="E165" s="247" t="s">
        <v>1</v>
      </c>
      <c r="F165" s="248" t="s">
        <v>519</v>
      </c>
      <c r="G165" s="246"/>
      <c r="H165" s="249">
        <v>0.1</v>
      </c>
      <c r="I165" s="250"/>
      <c r="J165" s="246"/>
      <c r="K165" s="246"/>
      <c r="L165" s="251"/>
      <c r="M165" s="252"/>
      <c r="N165" s="253"/>
      <c r="O165" s="253"/>
      <c r="P165" s="253"/>
      <c r="Q165" s="253"/>
      <c r="R165" s="253"/>
      <c r="S165" s="253"/>
      <c r="T165" s="25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5" t="s">
        <v>150</v>
      </c>
      <c r="AU165" s="255" t="s">
        <v>21</v>
      </c>
      <c r="AV165" s="14" t="s">
        <v>21</v>
      </c>
      <c r="AW165" s="14" t="s">
        <v>38</v>
      </c>
      <c r="AX165" s="14" t="s">
        <v>82</v>
      </c>
      <c r="AY165" s="255" t="s">
        <v>141</v>
      </c>
    </row>
    <row r="166" spans="1:51" s="15" customFormat="1" ht="12">
      <c r="A166" s="15"/>
      <c r="B166" s="256"/>
      <c r="C166" s="257"/>
      <c r="D166" s="236" t="s">
        <v>150</v>
      </c>
      <c r="E166" s="258" t="s">
        <v>1</v>
      </c>
      <c r="F166" s="259" t="s">
        <v>153</v>
      </c>
      <c r="G166" s="257"/>
      <c r="H166" s="260">
        <v>2.463</v>
      </c>
      <c r="I166" s="261"/>
      <c r="J166" s="257"/>
      <c r="K166" s="257"/>
      <c r="L166" s="262"/>
      <c r="M166" s="263"/>
      <c r="N166" s="264"/>
      <c r="O166" s="264"/>
      <c r="P166" s="264"/>
      <c r="Q166" s="264"/>
      <c r="R166" s="264"/>
      <c r="S166" s="264"/>
      <c r="T166" s="26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66" t="s">
        <v>150</v>
      </c>
      <c r="AU166" s="266" t="s">
        <v>21</v>
      </c>
      <c r="AV166" s="15" t="s">
        <v>148</v>
      </c>
      <c r="AW166" s="15" t="s">
        <v>38</v>
      </c>
      <c r="AX166" s="15" t="s">
        <v>90</v>
      </c>
      <c r="AY166" s="266" t="s">
        <v>141</v>
      </c>
    </row>
    <row r="167" spans="1:65" s="2" customFormat="1" ht="16.5" customHeight="1">
      <c r="A167" s="39"/>
      <c r="B167" s="40"/>
      <c r="C167" s="221" t="s">
        <v>227</v>
      </c>
      <c r="D167" s="221" t="s">
        <v>143</v>
      </c>
      <c r="E167" s="222" t="s">
        <v>520</v>
      </c>
      <c r="F167" s="223" t="s">
        <v>521</v>
      </c>
      <c r="G167" s="224" t="s">
        <v>264</v>
      </c>
      <c r="H167" s="225">
        <v>7</v>
      </c>
      <c r="I167" s="226"/>
      <c r="J167" s="227">
        <f>ROUND(I167*H167,2)</f>
        <v>0</v>
      </c>
      <c r="K167" s="223" t="s">
        <v>1</v>
      </c>
      <c r="L167" s="45"/>
      <c r="M167" s="228" t="s">
        <v>1</v>
      </c>
      <c r="N167" s="229" t="s">
        <v>47</v>
      </c>
      <c r="O167" s="92"/>
      <c r="P167" s="230">
        <f>O167*H167</f>
        <v>0</v>
      </c>
      <c r="Q167" s="230">
        <v>0.0008</v>
      </c>
      <c r="R167" s="230">
        <f>Q167*H167</f>
        <v>0.0056</v>
      </c>
      <c r="S167" s="230">
        <v>0</v>
      </c>
      <c r="T167" s="231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2" t="s">
        <v>148</v>
      </c>
      <c r="AT167" s="232" t="s">
        <v>143</v>
      </c>
      <c r="AU167" s="232" t="s">
        <v>21</v>
      </c>
      <c r="AY167" s="17" t="s">
        <v>141</v>
      </c>
      <c r="BE167" s="233">
        <f>IF(N167="základní",J167,0)</f>
        <v>0</v>
      </c>
      <c r="BF167" s="233">
        <f>IF(N167="snížená",J167,0)</f>
        <v>0</v>
      </c>
      <c r="BG167" s="233">
        <f>IF(N167="zákl. přenesená",J167,0)</f>
        <v>0</v>
      </c>
      <c r="BH167" s="233">
        <f>IF(N167="sníž. přenesená",J167,0)</f>
        <v>0</v>
      </c>
      <c r="BI167" s="233">
        <f>IF(N167="nulová",J167,0)</f>
        <v>0</v>
      </c>
      <c r="BJ167" s="17" t="s">
        <v>90</v>
      </c>
      <c r="BK167" s="233">
        <f>ROUND(I167*H167,2)</f>
        <v>0</v>
      </c>
      <c r="BL167" s="17" t="s">
        <v>148</v>
      </c>
      <c r="BM167" s="232" t="s">
        <v>522</v>
      </c>
    </row>
    <row r="168" spans="1:51" s="14" customFormat="1" ht="12">
      <c r="A168" s="14"/>
      <c r="B168" s="245"/>
      <c r="C168" s="246"/>
      <c r="D168" s="236" t="s">
        <v>150</v>
      </c>
      <c r="E168" s="247" t="s">
        <v>1</v>
      </c>
      <c r="F168" s="248" t="s">
        <v>523</v>
      </c>
      <c r="G168" s="246"/>
      <c r="H168" s="249">
        <v>7</v>
      </c>
      <c r="I168" s="250"/>
      <c r="J168" s="246"/>
      <c r="K168" s="246"/>
      <c r="L168" s="251"/>
      <c r="M168" s="252"/>
      <c r="N168" s="253"/>
      <c r="O168" s="253"/>
      <c r="P168" s="253"/>
      <c r="Q168" s="253"/>
      <c r="R168" s="253"/>
      <c r="S168" s="253"/>
      <c r="T168" s="25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5" t="s">
        <v>150</v>
      </c>
      <c r="AU168" s="255" t="s">
        <v>21</v>
      </c>
      <c r="AV168" s="14" t="s">
        <v>21</v>
      </c>
      <c r="AW168" s="14" t="s">
        <v>38</v>
      </c>
      <c r="AX168" s="14" t="s">
        <v>90</v>
      </c>
      <c r="AY168" s="255" t="s">
        <v>141</v>
      </c>
    </row>
    <row r="169" spans="1:65" s="2" customFormat="1" ht="16.5" customHeight="1">
      <c r="A169" s="39"/>
      <c r="B169" s="40"/>
      <c r="C169" s="267" t="s">
        <v>232</v>
      </c>
      <c r="D169" s="267" t="s">
        <v>217</v>
      </c>
      <c r="E169" s="268" t="s">
        <v>524</v>
      </c>
      <c r="F169" s="269" t="s">
        <v>525</v>
      </c>
      <c r="G169" s="270" t="s">
        <v>264</v>
      </c>
      <c r="H169" s="271">
        <v>7</v>
      </c>
      <c r="I169" s="272"/>
      <c r="J169" s="273">
        <f>ROUND(I169*H169,2)</f>
        <v>0</v>
      </c>
      <c r="K169" s="269" t="s">
        <v>1</v>
      </c>
      <c r="L169" s="274"/>
      <c r="M169" s="275" t="s">
        <v>1</v>
      </c>
      <c r="N169" s="276" t="s">
        <v>47</v>
      </c>
      <c r="O169" s="92"/>
      <c r="P169" s="230">
        <f>O169*H169</f>
        <v>0</v>
      </c>
      <c r="Q169" s="230">
        <v>0.02</v>
      </c>
      <c r="R169" s="230">
        <f>Q169*H169</f>
        <v>0.14</v>
      </c>
      <c r="S169" s="230">
        <v>0</v>
      </c>
      <c r="T169" s="231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2" t="s">
        <v>187</v>
      </c>
      <c r="AT169" s="232" t="s">
        <v>217</v>
      </c>
      <c r="AU169" s="232" t="s">
        <v>21</v>
      </c>
      <c r="AY169" s="17" t="s">
        <v>141</v>
      </c>
      <c r="BE169" s="233">
        <f>IF(N169="základní",J169,0)</f>
        <v>0</v>
      </c>
      <c r="BF169" s="233">
        <f>IF(N169="snížená",J169,0)</f>
        <v>0</v>
      </c>
      <c r="BG169" s="233">
        <f>IF(N169="zákl. přenesená",J169,0)</f>
        <v>0</v>
      </c>
      <c r="BH169" s="233">
        <f>IF(N169="sníž. přenesená",J169,0)</f>
        <v>0</v>
      </c>
      <c r="BI169" s="233">
        <f>IF(N169="nulová",J169,0)</f>
        <v>0</v>
      </c>
      <c r="BJ169" s="17" t="s">
        <v>90</v>
      </c>
      <c r="BK169" s="233">
        <f>ROUND(I169*H169,2)</f>
        <v>0</v>
      </c>
      <c r="BL169" s="17" t="s">
        <v>148</v>
      </c>
      <c r="BM169" s="232" t="s">
        <v>526</v>
      </c>
    </row>
    <row r="170" spans="1:63" s="12" customFormat="1" ht="22.8" customHeight="1">
      <c r="A170" s="12"/>
      <c r="B170" s="205"/>
      <c r="C170" s="206"/>
      <c r="D170" s="207" t="s">
        <v>81</v>
      </c>
      <c r="E170" s="219" t="s">
        <v>237</v>
      </c>
      <c r="F170" s="219" t="s">
        <v>288</v>
      </c>
      <c r="G170" s="206"/>
      <c r="H170" s="206"/>
      <c r="I170" s="209"/>
      <c r="J170" s="220">
        <f>BK170</f>
        <v>0</v>
      </c>
      <c r="K170" s="206"/>
      <c r="L170" s="211"/>
      <c r="M170" s="212"/>
      <c r="N170" s="213"/>
      <c r="O170" s="213"/>
      <c r="P170" s="214">
        <f>P171</f>
        <v>0</v>
      </c>
      <c r="Q170" s="213"/>
      <c r="R170" s="214">
        <f>R171</f>
        <v>0</v>
      </c>
      <c r="S170" s="213"/>
      <c r="T170" s="215">
        <f>T171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16" t="s">
        <v>90</v>
      </c>
      <c r="AT170" s="217" t="s">
        <v>81</v>
      </c>
      <c r="AU170" s="217" t="s">
        <v>90</v>
      </c>
      <c r="AY170" s="216" t="s">
        <v>141</v>
      </c>
      <c r="BK170" s="218">
        <f>BK171</f>
        <v>0</v>
      </c>
    </row>
    <row r="171" spans="1:65" s="2" customFormat="1" ht="16.5" customHeight="1">
      <c r="A171" s="39"/>
      <c r="B171" s="40"/>
      <c r="C171" s="221" t="s">
        <v>8</v>
      </c>
      <c r="D171" s="221" t="s">
        <v>143</v>
      </c>
      <c r="E171" s="222" t="s">
        <v>527</v>
      </c>
      <c r="F171" s="223" t="s">
        <v>528</v>
      </c>
      <c r="G171" s="224" t="s">
        <v>160</v>
      </c>
      <c r="H171" s="225">
        <v>181.136</v>
      </c>
      <c r="I171" s="226"/>
      <c r="J171" s="227">
        <f>ROUND(I171*H171,2)</f>
        <v>0</v>
      </c>
      <c r="K171" s="223" t="s">
        <v>147</v>
      </c>
      <c r="L171" s="45"/>
      <c r="M171" s="281" t="s">
        <v>1</v>
      </c>
      <c r="N171" s="282" t="s">
        <v>47</v>
      </c>
      <c r="O171" s="283"/>
      <c r="P171" s="284">
        <f>O171*H171</f>
        <v>0</v>
      </c>
      <c r="Q171" s="284">
        <v>0</v>
      </c>
      <c r="R171" s="284">
        <f>Q171*H171</f>
        <v>0</v>
      </c>
      <c r="S171" s="284">
        <v>0</v>
      </c>
      <c r="T171" s="285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2" t="s">
        <v>148</v>
      </c>
      <c r="AT171" s="232" t="s">
        <v>143</v>
      </c>
      <c r="AU171" s="232" t="s">
        <v>21</v>
      </c>
      <c r="AY171" s="17" t="s">
        <v>141</v>
      </c>
      <c r="BE171" s="233">
        <f>IF(N171="základní",J171,0)</f>
        <v>0</v>
      </c>
      <c r="BF171" s="233">
        <f>IF(N171="snížená",J171,0)</f>
        <v>0</v>
      </c>
      <c r="BG171" s="233">
        <f>IF(N171="zákl. přenesená",J171,0)</f>
        <v>0</v>
      </c>
      <c r="BH171" s="233">
        <f>IF(N171="sníž. přenesená",J171,0)</f>
        <v>0</v>
      </c>
      <c r="BI171" s="233">
        <f>IF(N171="nulová",J171,0)</f>
        <v>0</v>
      </c>
      <c r="BJ171" s="17" t="s">
        <v>90</v>
      </c>
      <c r="BK171" s="233">
        <f>ROUND(I171*H171,2)</f>
        <v>0</v>
      </c>
      <c r="BL171" s="17" t="s">
        <v>148</v>
      </c>
      <c r="BM171" s="232" t="s">
        <v>529</v>
      </c>
    </row>
    <row r="172" spans="1:31" s="2" customFormat="1" ht="6.95" customHeight="1">
      <c r="A172" s="39"/>
      <c r="B172" s="67"/>
      <c r="C172" s="68"/>
      <c r="D172" s="68"/>
      <c r="E172" s="68"/>
      <c r="F172" s="68"/>
      <c r="G172" s="68"/>
      <c r="H172" s="68"/>
      <c r="I172" s="68"/>
      <c r="J172" s="68"/>
      <c r="K172" s="68"/>
      <c r="L172" s="45"/>
      <c r="M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</row>
  </sheetData>
  <sheetProtection password="CC35" sheet="1" objects="1" scenarios="1" formatColumns="0" formatRows="0" autoFilter="0"/>
  <autoFilter ref="C119:K171"/>
  <mergeCells count="9">
    <mergeCell ref="E7:H7"/>
    <mergeCell ref="E9:H9"/>
    <mergeCell ref="E18:H18"/>
    <mergeCell ref="E27:H27"/>
    <mergeCell ref="E84:H84"/>
    <mergeCell ref="E86:H86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110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0"/>
      <c r="AT3" s="17" t="s">
        <v>21</v>
      </c>
    </row>
    <row r="4" spans="2:46" s="1" customFormat="1" ht="24.95" customHeight="1">
      <c r="B4" s="20"/>
      <c r="D4" s="139" t="s">
        <v>111</v>
      </c>
      <c r="L4" s="20"/>
      <c r="M4" s="140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1" t="s">
        <v>16</v>
      </c>
      <c r="L6" s="20"/>
    </row>
    <row r="7" spans="2:12" s="1" customFormat="1" ht="16.5" customHeight="1">
      <c r="B7" s="20"/>
      <c r="E7" s="142" t="str">
        <f>'Rekapitulace stavby'!K6</f>
        <v>Sportovní areál Křimice etapa 4</v>
      </c>
      <c r="F7" s="141"/>
      <c r="G7" s="141"/>
      <c r="H7" s="141"/>
      <c r="L7" s="20"/>
    </row>
    <row r="8" spans="1:31" s="2" customFormat="1" ht="12" customHeight="1">
      <c r="A8" s="39"/>
      <c r="B8" s="45"/>
      <c r="C8" s="39"/>
      <c r="D8" s="141" t="s">
        <v>112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530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19</v>
      </c>
      <c r="G11" s="39"/>
      <c r="H11" s="39"/>
      <c r="I11" s="141" t="s">
        <v>20</v>
      </c>
      <c r="J11" s="144" t="s">
        <v>21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22</v>
      </c>
      <c r="E12" s="39"/>
      <c r="F12" s="144" t="s">
        <v>23</v>
      </c>
      <c r="G12" s="39"/>
      <c r="H12" s="39"/>
      <c r="I12" s="141" t="s">
        <v>24</v>
      </c>
      <c r="J12" s="145" t="str">
        <f>'Rekapitulace stavby'!AN8</f>
        <v>2. 8. 2023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21.8" customHeight="1">
      <c r="A13" s="39"/>
      <c r="B13" s="45"/>
      <c r="C13" s="39"/>
      <c r="D13" s="146" t="s">
        <v>26</v>
      </c>
      <c r="E13" s="39"/>
      <c r="F13" s="147" t="s">
        <v>27</v>
      </c>
      <c r="G13" s="39"/>
      <c r="H13" s="39"/>
      <c r="I13" s="146" t="s">
        <v>28</v>
      </c>
      <c r="J13" s="147" t="s">
        <v>29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30</v>
      </c>
      <c r="E14" s="39"/>
      <c r="F14" s="39"/>
      <c r="G14" s="39"/>
      <c r="H14" s="39"/>
      <c r="I14" s="141" t="s">
        <v>31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32</v>
      </c>
      <c r="F15" s="39"/>
      <c r="G15" s="39"/>
      <c r="H15" s="39"/>
      <c r="I15" s="141" t="s">
        <v>33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34</v>
      </c>
      <c r="E17" s="39"/>
      <c r="F17" s="39"/>
      <c r="G17" s="39"/>
      <c r="H17" s="39"/>
      <c r="I17" s="141" t="s">
        <v>31</v>
      </c>
      <c r="J17" s="33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3" t="str">
        <f>'Rekapitulace stavby'!E14</f>
        <v>Vyplň údaj</v>
      </c>
      <c r="F18" s="144"/>
      <c r="G18" s="144"/>
      <c r="H18" s="144"/>
      <c r="I18" s="141" t="s">
        <v>33</v>
      </c>
      <c r="J18" s="33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36</v>
      </c>
      <c r="E20" s="39"/>
      <c r="F20" s="39"/>
      <c r="G20" s="39"/>
      <c r="H20" s="39"/>
      <c r="I20" s="141" t="s">
        <v>31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37</v>
      </c>
      <c r="F21" s="39"/>
      <c r="G21" s="39"/>
      <c r="H21" s="39"/>
      <c r="I21" s="141" t="s">
        <v>33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39</v>
      </c>
      <c r="E23" s="39"/>
      <c r="F23" s="39"/>
      <c r="G23" s="39"/>
      <c r="H23" s="39"/>
      <c r="I23" s="141" t="s">
        <v>31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37</v>
      </c>
      <c r="F24" s="39"/>
      <c r="G24" s="39"/>
      <c r="H24" s="39"/>
      <c r="I24" s="141" t="s">
        <v>33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40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71.25" customHeight="1">
      <c r="A27" s="148"/>
      <c r="B27" s="149"/>
      <c r="C27" s="148"/>
      <c r="D27" s="148"/>
      <c r="E27" s="150" t="s">
        <v>115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2"/>
      <c r="E29" s="152"/>
      <c r="F29" s="152"/>
      <c r="G29" s="152"/>
      <c r="H29" s="152"/>
      <c r="I29" s="152"/>
      <c r="J29" s="152"/>
      <c r="K29" s="152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3" t="s">
        <v>42</v>
      </c>
      <c r="E30" s="39"/>
      <c r="F30" s="39"/>
      <c r="G30" s="39"/>
      <c r="H30" s="39"/>
      <c r="I30" s="39"/>
      <c r="J30" s="154">
        <f>ROUND(J122,2)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5" t="s">
        <v>44</v>
      </c>
      <c r="G32" s="39"/>
      <c r="H32" s="39"/>
      <c r="I32" s="155" t="s">
        <v>43</v>
      </c>
      <c r="J32" s="155" t="s">
        <v>45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6" t="s">
        <v>46</v>
      </c>
      <c r="E33" s="141" t="s">
        <v>47</v>
      </c>
      <c r="F33" s="157">
        <f>ROUND((SUM(BE122:BE144)),2)</f>
        <v>0</v>
      </c>
      <c r="G33" s="39"/>
      <c r="H33" s="39"/>
      <c r="I33" s="158">
        <v>0.21</v>
      </c>
      <c r="J33" s="157">
        <f>ROUND(((SUM(BE122:BE144))*I33),2)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48</v>
      </c>
      <c r="F34" s="157">
        <f>ROUND((SUM(BF122:BF144)),2)</f>
        <v>0</v>
      </c>
      <c r="G34" s="39"/>
      <c r="H34" s="39"/>
      <c r="I34" s="158">
        <v>0.15</v>
      </c>
      <c r="J34" s="157">
        <f>ROUND(((SUM(BF122:BF144))*I34),2)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49</v>
      </c>
      <c r="F35" s="157">
        <f>ROUND((SUM(BG122:BG144)),2)</f>
        <v>0</v>
      </c>
      <c r="G35" s="39"/>
      <c r="H35" s="39"/>
      <c r="I35" s="158">
        <v>0.21</v>
      </c>
      <c r="J35" s="157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50</v>
      </c>
      <c r="F36" s="157">
        <f>ROUND((SUM(BH122:BH144)),2)</f>
        <v>0</v>
      </c>
      <c r="G36" s="39"/>
      <c r="H36" s="39"/>
      <c r="I36" s="158">
        <v>0.15</v>
      </c>
      <c r="J36" s="157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51</v>
      </c>
      <c r="F37" s="157">
        <f>ROUND((SUM(BI122:BI144)),2)</f>
        <v>0</v>
      </c>
      <c r="G37" s="39"/>
      <c r="H37" s="39"/>
      <c r="I37" s="158">
        <v>0</v>
      </c>
      <c r="J37" s="157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9"/>
      <c r="D39" s="160" t="s">
        <v>52</v>
      </c>
      <c r="E39" s="161"/>
      <c r="F39" s="161"/>
      <c r="G39" s="162" t="s">
        <v>53</v>
      </c>
      <c r="H39" s="163" t="s">
        <v>54</v>
      </c>
      <c r="I39" s="161"/>
      <c r="J39" s="164">
        <f>SUM(J30:J37)</f>
        <v>0</v>
      </c>
      <c r="K39" s="165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2" customFormat="1" ht="14.4" customHeight="1">
      <c r="B49" s="64"/>
      <c r="D49" s="166" t="s">
        <v>55</v>
      </c>
      <c r="E49" s="167"/>
      <c r="F49" s="167"/>
      <c r="G49" s="166" t="s">
        <v>56</v>
      </c>
      <c r="H49" s="167"/>
      <c r="I49" s="167"/>
      <c r="J49" s="167"/>
      <c r="K49" s="167"/>
      <c r="L49" s="64"/>
    </row>
    <row r="50" spans="2:12" ht="12">
      <c r="B50" s="20"/>
      <c r="L50" s="20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1:31" s="2" customFormat="1" ht="12">
      <c r="A60" s="39"/>
      <c r="B60" s="45"/>
      <c r="C60" s="39"/>
      <c r="D60" s="168" t="s">
        <v>57</v>
      </c>
      <c r="E60" s="169"/>
      <c r="F60" s="170" t="s">
        <v>58</v>
      </c>
      <c r="G60" s="168" t="s">
        <v>57</v>
      </c>
      <c r="H60" s="169"/>
      <c r="I60" s="169"/>
      <c r="J60" s="171" t="s">
        <v>58</v>
      </c>
      <c r="K60" s="169"/>
      <c r="L60" s="64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2:12" ht="12">
      <c r="B61" s="20"/>
      <c r="L61" s="20"/>
    </row>
    <row r="62" spans="2:12" ht="12">
      <c r="B62" s="20"/>
      <c r="L62" s="20"/>
    </row>
    <row r="63" spans="2:12" ht="12">
      <c r="B63" s="20"/>
      <c r="L63" s="20"/>
    </row>
    <row r="64" spans="1:31" s="2" customFormat="1" ht="12">
      <c r="A64" s="39"/>
      <c r="B64" s="45"/>
      <c r="C64" s="39"/>
      <c r="D64" s="166" t="s">
        <v>59</v>
      </c>
      <c r="E64" s="172"/>
      <c r="F64" s="172"/>
      <c r="G64" s="166" t="s">
        <v>60</v>
      </c>
      <c r="H64" s="172"/>
      <c r="I64" s="172"/>
      <c r="J64" s="172"/>
      <c r="K64" s="172"/>
      <c r="L64" s="64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2:12" ht="12">
      <c r="B65" s="20"/>
      <c r="L65" s="20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1:31" s="2" customFormat="1" ht="12">
      <c r="A75" s="39"/>
      <c r="B75" s="45"/>
      <c r="C75" s="39"/>
      <c r="D75" s="168" t="s">
        <v>57</v>
      </c>
      <c r="E75" s="169"/>
      <c r="F75" s="170" t="s">
        <v>58</v>
      </c>
      <c r="G75" s="168" t="s">
        <v>57</v>
      </c>
      <c r="H75" s="169"/>
      <c r="I75" s="169"/>
      <c r="J75" s="171" t="s">
        <v>58</v>
      </c>
      <c r="K75" s="169"/>
      <c r="L75" s="64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4.4" customHeight="1">
      <c r="A76" s="39"/>
      <c r="B76" s="173"/>
      <c r="C76" s="174"/>
      <c r="D76" s="174"/>
      <c r="E76" s="174"/>
      <c r="F76" s="174"/>
      <c r="G76" s="174"/>
      <c r="H76" s="174"/>
      <c r="I76" s="174"/>
      <c r="J76" s="174"/>
      <c r="K76" s="174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80" spans="1:31" s="2" customFormat="1" ht="6.95" customHeight="1">
      <c r="A80" s="39"/>
      <c r="B80" s="175"/>
      <c r="C80" s="176"/>
      <c r="D80" s="176"/>
      <c r="E80" s="176"/>
      <c r="F80" s="176"/>
      <c r="G80" s="176"/>
      <c r="H80" s="176"/>
      <c r="I80" s="176"/>
      <c r="J80" s="176"/>
      <c r="K80" s="176"/>
      <c r="L80" s="64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24.95" customHeight="1">
      <c r="A81" s="39"/>
      <c r="B81" s="40"/>
      <c r="C81" s="23" t="s">
        <v>116</v>
      </c>
      <c r="D81" s="41"/>
      <c r="E81" s="41"/>
      <c r="F81" s="41"/>
      <c r="G81" s="41"/>
      <c r="H81" s="41"/>
      <c r="I81" s="41"/>
      <c r="J81" s="41"/>
      <c r="K81" s="41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6.95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2" customHeight="1">
      <c r="A83" s="39"/>
      <c r="B83" s="40"/>
      <c r="C83" s="32" t="s">
        <v>16</v>
      </c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6.5" customHeight="1">
      <c r="A84" s="39"/>
      <c r="B84" s="40"/>
      <c r="C84" s="41"/>
      <c r="D84" s="41"/>
      <c r="E84" s="177" t="str">
        <f>E7</f>
        <v>Sportovní areál Křimice etapa 4</v>
      </c>
      <c r="F84" s="32"/>
      <c r="G84" s="32"/>
      <c r="H84" s="32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2" customHeight="1">
      <c r="A85" s="39"/>
      <c r="B85" s="40"/>
      <c r="C85" s="32" t="s">
        <v>112</v>
      </c>
      <c r="D85" s="41"/>
      <c r="E85" s="41"/>
      <c r="F85" s="41"/>
      <c r="G85" s="41"/>
      <c r="H85" s="41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6.5" customHeight="1">
      <c r="A86" s="39"/>
      <c r="B86" s="40"/>
      <c r="C86" s="41"/>
      <c r="D86" s="41"/>
      <c r="E86" s="77" t="str">
        <f>E9</f>
        <v>VRN - Sportovní areál Křimice VRN a Ostatní</v>
      </c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6.95" customHeight="1">
      <c r="A87" s="39"/>
      <c r="B87" s="40"/>
      <c r="C87" s="41"/>
      <c r="D87" s="41"/>
      <c r="E87" s="41"/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2" t="s">
        <v>22</v>
      </c>
      <c r="D88" s="41"/>
      <c r="E88" s="41"/>
      <c r="F88" s="27" t="str">
        <f>F12</f>
        <v xml:space="preserve">Křimice </v>
      </c>
      <c r="G88" s="41"/>
      <c r="H88" s="41"/>
      <c r="I88" s="32" t="s">
        <v>24</v>
      </c>
      <c r="J88" s="80" t="str">
        <f>IF(J12="","",J12)</f>
        <v>2. 8. 2023</v>
      </c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6.95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5.15" customHeight="1">
      <c r="A90" s="39"/>
      <c r="B90" s="40"/>
      <c r="C90" s="32" t="s">
        <v>30</v>
      </c>
      <c r="D90" s="41"/>
      <c r="E90" s="41"/>
      <c r="F90" s="27" t="str">
        <f>E15</f>
        <v>Střední průmyslová škola dopravní Plzeň</v>
      </c>
      <c r="G90" s="41"/>
      <c r="H90" s="41"/>
      <c r="I90" s="32" t="s">
        <v>36</v>
      </c>
      <c r="J90" s="37" t="str">
        <f>E21</f>
        <v>Labron, s.r.o.</v>
      </c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2" t="s">
        <v>34</v>
      </c>
      <c r="D91" s="41"/>
      <c r="E91" s="41"/>
      <c r="F91" s="27" t="str">
        <f>IF(E18="","",E18)</f>
        <v>Vyplň údaj</v>
      </c>
      <c r="G91" s="41"/>
      <c r="H91" s="41"/>
      <c r="I91" s="32" t="s">
        <v>39</v>
      </c>
      <c r="J91" s="37" t="str">
        <f>E24</f>
        <v>Labron,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0.3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9.25" customHeight="1">
      <c r="A93" s="39"/>
      <c r="B93" s="40"/>
      <c r="C93" s="178" t="s">
        <v>117</v>
      </c>
      <c r="D93" s="179"/>
      <c r="E93" s="179"/>
      <c r="F93" s="179"/>
      <c r="G93" s="179"/>
      <c r="H93" s="179"/>
      <c r="I93" s="179"/>
      <c r="J93" s="180" t="s">
        <v>118</v>
      </c>
      <c r="K93" s="179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0.3" customHeight="1">
      <c r="A94" s="39"/>
      <c r="B94" s="40"/>
      <c r="C94" s="41"/>
      <c r="D94" s="41"/>
      <c r="E94" s="41"/>
      <c r="F94" s="41"/>
      <c r="G94" s="41"/>
      <c r="H94" s="41"/>
      <c r="I94" s="41"/>
      <c r="J94" s="41"/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47" s="2" customFormat="1" ht="22.8" customHeight="1">
      <c r="A95" s="39"/>
      <c r="B95" s="40"/>
      <c r="C95" s="181" t="s">
        <v>119</v>
      </c>
      <c r="D95" s="41"/>
      <c r="E95" s="41"/>
      <c r="F95" s="41"/>
      <c r="G95" s="41"/>
      <c r="H95" s="41"/>
      <c r="I95" s="41"/>
      <c r="J95" s="111">
        <f>J122</f>
        <v>0</v>
      </c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U95" s="17" t="s">
        <v>120</v>
      </c>
    </row>
    <row r="96" spans="1:31" s="9" customFormat="1" ht="24.95" customHeight="1">
      <c r="A96" s="9"/>
      <c r="B96" s="182"/>
      <c r="C96" s="183"/>
      <c r="D96" s="184" t="s">
        <v>531</v>
      </c>
      <c r="E96" s="185"/>
      <c r="F96" s="185"/>
      <c r="G96" s="185"/>
      <c r="H96" s="185"/>
      <c r="I96" s="185"/>
      <c r="J96" s="186">
        <f>J123</f>
        <v>0</v>
      </c>
      <c r="K96" s="183"/>
      <c r="L96" s="187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</row>
    <row r="97" spans="1:31" s="10" customFormat="1" ht="19.9" customHeight="1">
      <c r="A97" s="10"/>
      <c r="B97" s="188"/>
      <c r="C97" s="189"/>
      <c r="D97" s="190" t="s">
        <v>532</v>
      </c>
      <c r="E97" s="191"/>
      <c r="F97" s="191"/>
      <c r="G97" s="191"/>
      <c r="H97" s="191"/>
      <c r="I97" s="191"/>
      <c r="J97" s="192">
        <f>J124</f>
        <v>0</v>
      </c>
      <c r="K97" s="189"/>
      <c r="L97" s="193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88"/>
      <c r="C98" s="189"/>
      <c r="D98" s="190" t="s">
        <v>533</v>
      </c>
      <c r="E98" s="191"/>
      <c r="F98" s="191"/>
      <c r="G98" s="191"/>
      <c r="H98" s="191"/>
      <c r="I98" s="191"/>
      <c r="J98" s="192">
        <f>J128</f>
        <v>0</v>
      </c>
      <c r="K98" s="189"/>
      <c r="L98" s="19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8"/>
      <c r="C99" s="189"/>
      <c r="D99" s="190" t="s">
        <v>534</v>
      </c>
      <c r="E99" s="191"/>
      <c r="F99" s="191"/>
      <c r="G99" s="191"/>
      <c r="H99" s="191"/>
      <c r="I99" s="191"/>
      <c r="J99" s="192">
        <f>J130</f>
        <v>0</v>
      </c>
      <c r="K99" s="189"/>
      <c r="L99" s="19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8"/>
      <c r="C100" s="189"/>
      <c r="D100" s="190" t="s">
        <v>535</v>
      </c>
      <c r="E100" s="191"/>
      <c r="F100" s="191"/>
      <c r="G100" s="191"/>
      <c r="H100" s="191"/>
      <c r="I100" s="191"/>
      <c r="J100" s="192">
        <f>J135</f>
        <v>0</v>
      </c>
      <c r="K100" s="189"/>
      <c r="L100" s="19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8"/>
      <c r="C101" s="189"/>
      <c r="D101" s="190" t="s">
        <v>536</v>
      </c>
      <c r="E101" s="191"/>
      <c r="F101" s="191"/>
      <c r="G101" s="191"/>
      <c r="H101" s="191"/>
      <c r="I101" s="191"/>
      <c r="J101" s="192">
        <f>J137</f>
        <v>0</v>
      </c>
      <c r="K101" s="189"/>
      <c r="L101" s="19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8"/>
      <c r="C102" s="189"/>
      <c r="D102" s="190" t="s">
        <v>537</v>
      </c>
      <c r="E102" s="191"/>
      <c r="F102" s="191"/>
      <c r="G102" s="191"/>
      <c r="H102" s="191"/>
      <c r="I102" s="191"/>
      <c r="J102" s="192">
        <f>J141</f>
        <v>0</v>
      </c>
      <c r="K102" s="189"/>
      <c r="L102" s="19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>
      <c r="A104" s="39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8" spans="1:31" s="2" customFormat="1" ht="6.95" customHeight="1">
      <c r="A108" s="39"/>
      <c r="B108" s="69"/>
      <c r="C108" s="70"/>
      <c r="D108" s="70"/>
      <c r="E108" s="70"/>
      <c r="F108" s="70"/>
      <c r="G108" s="70"/>
      <c r="H108" s="70"/>
      <c r="I108" s="70"/>
      <c r="J108" s="70"/>
      <c r="K108" s="70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4.95" customHeight="1">
      <c r="A109" s="39"/>
      <c r="B109" s="40"/>
      <c r="C109" s="23" t="s">
        <v>126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2" t="s">
        <v>16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177" t="str">
        <f>E7</f>
        <v>Sportovní areál Křimice etapa 4</v>
      </c>
      <c r="F112" s="32"/>
      <c r="G112" s="32"/>
      <c r="H112" s="32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2" t="s">
        <v>112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77" t="str">
        <f>E9</f>
        <v>VRN - Sportovní areál Křimice VRN a Ostatní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2" t="s">
        <v>22</v>
      </c>
      <c r="D116" s="41"/>
      <c r="E116" s="41"/>
      <c r="F116" s="27" t="str">
        <f>F12</f>
        <v xml:space="preserve">Křimice </v>
      </c>
      <c r="G116" s="41"/>
      <c r="H116" s="41"/>
      <c r="I116" s="32" t="s">
        <v>24</v>
      </c>
      <c r="J116" s="80" t="str">
        <f>IF(J12="","",J12)</f>
        <v>2. 8. 2023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5.15" customHeight="1">
      <c r="A118" s="39"/>
      <c r="B118" s="40"/>
      <c r="C118" s="32" t="s">
        <v>30</v>
      </c>
      <c r="D118" s="41"/>
      <c r="E118" s="41"/>
      <c r="F118" s="27" t="str">
        <f>E15</f>
        <v>Střední průmyslová škola dopravní Plzeň</v>
      </c>
      <c r="G118" s="41"/>
      <c r="H118" s="41"/>
      <c r="I118" s="32" t="s">
        <v>36</v>
      </c>
      <c r="J118" s="37" t="str">
        <f>E21</f>
        <v>Labron, s.r.o.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5.15" customHeight="1">
      <c r="A119" s="39"/>
      <c r="B119" s="40"/>
      <c r="C119" s="32" t="s">
        <v>34</v>
      </c>
      <c r="D119" s="41"/>
      <c r="E119" s="41"/>
      <c r="F119" s="27" t="str">
        <f>IF(E18="","",E18)</f>
        <v>Vyplň údaj</v>
      </c>
      <c r="G119" s="41"/>
      <c r="H119" s="41"/>
      <c r="I119" s="32" t="s">
        <v>39</v>
      </c>
      <c r="J119" s="37" t="str">
        <f>E24</f>
        <v>Labron, s.r.o.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0.3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11" customFormat="1" ht="29.25" customHeight="1">
      <c r="A121" s="194"/>
      <c r="B121" s="195"/>
      <c r="C121" s="196" t="s">
        <v>127</v>
      </c>
      <c r="D121" s="197" t="s">
        <v>67</v>
      </c>
      <c r="E121" s="197" t="s">
        <v>63</v>
      </c>
      <c r="F121" s="197" t="s">
        <v>64</v>
      </c>
      <c r="G121" s="197" t="s">
        <v>128</v>
      </c>
      <c r="H121" s="197" t="s">
        <v>129</v>
      </c>
      <c r="I121" s="197" t="s">
        <v>130</v>
      </c>
      <c r="J121" s="197" t="s">
        <v>118</v>
      </c>
      <c r="K121" s="198" t="s">
        <v>131</v>
      </c>
      <c r="L121" s="199"/>
      <c r="M121" s="101" t="s">
        <v>1</v>
      </c>
      <c r="N121" s="102" t="s">
        <v>46</v>
      </c>
      <c r="O121" s="102" t="s">
        <v>132</v>
      </c>
      <c r="P121" s="102" t="s">
        <v>133</v>
      </c>
      <c r="Q121" s="102" t="s">
        <v>134</v>
      </c>
      <c r="R121" s="102" t="s">
        <v>135</v>
      </c>
      <c r="S121" s="102" t="s">
        <v>136</v>
      </c>
      <c r="T121" s="103" t="s">
        <v>137</v>
      </c>
      <c r="U121" s="194"/>
      <c r="V121" s="194"/>
      <c r="W121" s="194"/>
      <c r="X121" s="194"/>
      <c r="Y121" s="194"/>
      <c r="Z121" s="194"/>
      <c r="AA121" s="194"/>
      <c r="AB121" s="194"/>
      <c r="AC121" s="194"/>
      <c r="AD121" s="194"/>
      <c r="AE121" s="194"/>
    </row>
    <row r="122" spans="1:63" s="2" customFormat="1" ht="22.8" customHeight="1">
      <c r="A122" s="39"/>
      <c r="B122" s="40"/>
      <c r="C122" s="108" t="s">
        <v>138</v>
      </c>
      <c r="D122" s="41"/>
      <c r="E122" s="41"/>
      <c r="F122" s="41"/>
      <c r="G122" s="41"/>
      <c r="H122" s="41"/>
      <c r="I122" s="41"/>
      <c r="J122" s="200">
        <f>BK122</f>
        <v>0</v>
      </c>
      <c r="K122" s="41"/>
      <c r="L122" s="45"/>
      <c r="M122" s="104"/>
      <c r="N122" s="201"/>
      <c r="O122" s="105"/>
      <c r="P122" s="202">
        <f>P123</f>
        <v>0</v>
      </c>
      <c r="Q122" s="105"/>
      <c r="R122" s="202">
        <f>R123</f>
        <v>0</v>
      </c>
      <c r="S122" s="105"/>
      <c r="T122" s="203">
        <f>T123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7" t="s">
        <v>81</v>
      </c>
      <c r="AU122" s="17" t="s">
        <v>120</v>
      </c>
      <c r="BK122" s="204">
        <f>BK123</f>
        <v>0</v>
      </c>
    </row>
    <row r="123" spans="1:63" s="12" customFormat="1" ht="25.9" customHeight="1">
      <c r="A123" s="12"/>
      <c r="B123" s="205"/>
      <c r="C123" s="206"/>
      <c r="D123" s="207" t="s">
        <v>81</v>
      </c>
      <c r="E123" s="208" t="s">
        <v>108</v>
      </c>
      <c r="F123" s="208" t="s">
        <v>538</v>
      </c>
      <c r="G123" s="206"/>
      <c r="H123" s="206"/>
      <c r="I123" s="209"/>
      <c r="J123" s="210">
        <f>BK123</f>
        <v>0</v>
      </c>
      <c r="K123" s="206"/>
      <c r="L123" s="211"/>
      <c r="M123" s="212"/>
      <c r="N123" s="213"/>
      <c r="O123" s="213"/>
      <c r="P123" s="214">
        <f>P124+P128+P130+P135+P137+P141</f>
        <v>0</v>
      </c>
      <c r="Q123" s="213"/>
      <c r="R123" s="214">
        <f>R124+R128+R130+R135+R137+R141</f>
        <v>0</v>
      </c>
      <c r="S123" s="213"/>
      <c r="T123" s="215">
        <f>T124+T128+T130+T135+T137+T141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6" t="s">
        <v>172</v>
      </c>
      <c r="AT123" s="217" t="s">
        <v>81</v>
      </c>
      <c r="AU123" s="217" t="s">
        <v>82</v>
      </c>
      <c r="AY123" s="216" t="s">
        <v>141</v>
      </c>
      <c r="BK123" s="218">
        <f>BK124+BK128+BK130+BK135+BK137+BK141</f>
        <v>0</v>
      </c>
    </row>
    <row r="124" spans="1:63" s="12" customFormat="1" ht="22.8" customHeight="1">
      <c r="A124" s="12"/>
      <c r="B124" s="205"/>
      <c r="C124" s="206"/>
      <c r="D124" s="207" t="s">
        <v>81</v>
      </c>
      <c r="E124" s="219" t="s">
        <v>539</v>
      </c>
      <c r="F124" s="219" t="s">
        <v>540</v>
      </c>
      <c r="G124" s="206"/>
      <c r="H124" s="206"/>
      <c r="I124" s="209"/>
      <c r="J124" s="220">
        <f>BK124</f>
        <v>0</v>
      </c>
      <c r="K124" s="206"/>
      <c r="L124" s="211"/>
      <c r="M124" s="212"/>
      <c r="N124" s="213"/>
      <c r="O124" s="213"/>
      <c r="P124" s="214">
        <f>SUM(P125:P127)</f>
        <v>0</v>
      </c>
      <c r="Q124" s="213"/>
      <c r="R124" s="214">
        <f>SUM(R125:R127)</f>
        <v>0</v>
      </c>
      <c r="S124" s="213"/>
      <c r="T124" s="215">
        <f>SUM(T125:T127)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6" t="s">
        <v>172</v>
      </c>
      <c r="AT124" s="217" t="s">
        <v>81</v>
      </c>
      <c r="AU124" s="217" t="s">
        <v>90</v>
      </c>
      <c r="AY124" s="216" t="s">
        <v>141</v>
      </c>
      <c r="BK124" s="218">
        <f>SUM(BK125:BK127)</f>
        <v>0</v>
      </c>
    </row>
    <row r="125" spans="1:65" s="2" customFormat="1" ht="16.5" customHeight="1">
      <c r="A125" s="39"/>
      <c r="B125" s="40"/>
      <c r="C125" s="221" t="s">
        <v>90</v>
      </c>
      <c r="D125" s="221" t="s">
        <v>143</v>
      </c>
      <c r="E125" s="222" t="s">
        <v>541</v>
      </c>
      <c r="F125" s="223" t="s">
        <v>542</v>
      </c>
      <c r="G125" s="224" t="s">
        <v>307</v>
      </c>
      <c r="H125" s="225">
        <v>1</v>
      </c>
      <c r="I125" s="226"/>
      <c r="J125" s="227">
        <f>ROUND(I125*H125,2)</f>
        <v>0</v>
      </c>
      <c r="K125" s="223" t="s">
        <v>147</v>
      </c>
      <c r="L125" s="45"/>
      <c r="M125" s="228" t="s">
        <v>1</v>
      </c>
      <c r="N125" s="229" t="s">
        <v>47</v>
      </c>
      <c r="O125" s="92"/>
      <c r="P125" s="230">
        <f>O125*H125</f>
        <v>0</v>
      </c>
      <c r="Q125" s="230">
        <v>0</v>
      </c>
      <c r="R125" s="230">
        <f>Q125*H125</f>
        <v>0</v>
      </c>
      <c r="S125" s="230">
        <v>0</v>
      </c>
      <c r="T125" s="231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2" t="s">
        <v>543</v>
      </c>
      <c r="AT125" s="232" t="s">
        <v>143</v>
      </c>
      <c r="AU125" s="232" t="s">
        <v>21</v>
      </c>
      <c r="AY125" s="17" t="s">
        <v>141</v>
      </c>
      <c r="BE125" s="233">
        <f>IF(N125="základní",J125,0)</f>
        <v>0</v>
      </c>
      <c r="BF125" s="233">
        <f>IF(N125="snížená",J125,0)</f>
        <v>0</v>
      </c>
      <c r="BG125" s="233">
        <f>IF(N125="zákl. přenesená",J125,0)</f>
        <v>0</v>
      </c>
      <c r="BH125" s="233">
        <f>IF(N125="sníž. přenesená",J125,0)</f>
        <v>0</v>
      </c>
      <c r="BI125" s="233">
        <f>IF(N125="nulová",J125,0)</f>
        <v>0</v>
      </c>
      <c r="BJ125" s="17" t="s">
        <v>90</v>
      </c>
      <c r="BK125" s="233">
        <f>ROUND(I125*H125,2)</f>
        <v>0</v>
      </c>
      <c r="BL125" s="17" t="s">
        <v>543</v>
      </c>
      <c r="BM125" s="232" t="s">
        <v>544</v>
      </c>
    </row>
    <row r="126" spans="1:65" s="2" customFormat="1" ht="16.5" customHeight="1">
      <c r="A126" s="39"/>
      <c r="B126" s="40"/>
      <c r="C126" s="221" t="s">
        <v>21</v>
      </c>
      <c r="D126" s="221" t="s">
        <v>143</v>
      </c>
      <c r="E126" s="222" t="s">
        <v>545</v>
      </c>
      <c r="F126" s="223" t="s">
        <v>546</v>
      </c>
      <c r="G126" s="224" t="s">
        <v>307</v>
      </c>
      <c r="H126" s="225">
        <v>1</v>
      </c>
      <c r="I126" s="226"/>
      <c r="J126" s="227">
        <f>ROUND(I126*H126,2)</f>
        <v>0</v>
      </c>
      <c r="K126" s="223" t="s">
        <v>147</v>
      </c>
      <c r="L126" s="45"/>
      <c r="M126" s="228" t="s">
        <v>1</v>
      </c>
      <c r="N126" s="229" t="s">
        <v>47</v>
      </c>
      <c r="O126" s="92"/>
      <c r="P126" s="230">
        <f>O126*H126</f>
        <v>0</v>
      </c>
      <c r="Q126" s="230">
        <v>0</v>
      </c>
      <c r="R126" s="230">
        <f>Q126*H126</f>
        <v>0</v>
      </c>
      <c r="S126" s="230">
        <v>0</v>
      </c>
      <c r="T126" s="231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2" t="s">
        <v>543</v>
      </c>
      <c r="AT126" s="232" t="s">
        <v>143</v>
      </c>
      <c r="AU126" s="232" t="s">
        <v>21</v>
      </c>
      <c r="AY126" s="17" t="s">
        <v>141</v>
      </c>
      <c r="BE126" s="233">
        <f>IF(N126="základní",J126,0)</f>
        <v>0</v>
      </c>
      <c r="BF126" s="233">
        <f>IF(N126="snížená",J126,0)</f>
        <v>0</v>
      </c>
      <c r="BG126" s="233">
        <f>IF(N126="zákl. přenesená",J126,0)</f>
        <v>0</v>
      </c>
      <c r="BH126" s="233">
        <f>IF(N126="sníž. přenesená",J126,0)</f>
        <v>0</v>
      </c>
      <c r="BI126" s="233">
        <f>IF(N126="nulová",J126,0)</f>
        <v>0</v>
      </c>
      <c r="BJ126" s="17" t="s">
        <v>90</v>
      </c>
      <c r="BK126" s="233">
        <f>ROUND(I126*H126,2)</f>
        <v>0</v>
      </c>
      <c r="BL126" s="17" t="s">
        <v>543</v>
      </c>
      <c r="BM126" s="232" t="s">
        <v>547</v>
      </c>
    </row>
    <row r="127" spans="1:65" s="2" customFormat="1" ht="16.5" customHeight="1">
      <c r="A127" s="39"/>
      <c r="B127" s="40"/>
      <c r="C127" s="221" t="s">
        <v>157</v>
      </c>
      <c r="D127" s="221" t="s">
        <v>143</v>
      </c>
      <c r="E127" s="222" t="s">
        <v>548</v>
      </c>
      <c r="F127" s="223" t="s">
        <v>549</v>
      </c>
      <c r="G127" s="224" t="s">
        <v>307</v>
      </c>
      <c r="H127" s="225">
        <v>1</v>
      </c>
      <c r="I127" s="226"/>
      <c r="J127" s="227">
        <f>ROUND(I127*H127,2)</f>
        <v>0</v>
      </c>
      <c r="K127" s="223" t="s">
        <v>147</v>
      </c>
      <c r="L127" s="45"/>
      <c r="M127" s="228" t="s">
        <v>1</v>
      </c>
      <c r="N127" s="229" t="s">
        <v>47</v>
      </c>
      <c r="O127" s="92"/>
      <c r="P127" s="230">
        <f>O127*H127</f>
        <v>0</v>
      </c>
      <c r="Q127" s="230">
        <v>0</v>
      </c>
      <c r="R127" s="230">
        <f>Q127*H127</f>
        <v>0</v>
      </c>
      <c r="S127" s="230">
        <v>0</v>
      </c>
      <c r="T127" s="231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2" t="s">
        <v>543</v>
      </c>
      <c r="AT127" s="232" t="s">
        <v>143</v>
      </c>
      <c r="AU127" s="232" t="s">
        <v>21</v>
      </c>
      <c r="AY127" s="17" t="s">
        <v>141</v>
      </c>
      <c r="BE127" s="233">
        <f>IF(N127="základní",J127,0)</f>
        <v>0</v>
      </c>
      <c r="BF127" s="233">
        <f>IF(N127="snížená",J127,0)</f>
        <v>0</v>
      </c>
      <c r="BG127" s="233">
        <f>IF(N127="zákl. přenesená",J127,0)</f>
        <v>0</v>
      </c>
      <c r="BH127" s="233">
        <f>IF(N127="sníž. přenesená",J127,0)</f>
        <v>0</v>
      </c>
      <c r="BI127" s="233">
        <f>IF(N127="nulová",J127,0)</f>
        <v>0</v>
      </c>
      <c r="BJ127" s="17" t="s">
        <v>90</v>
      </c>
      <c r="BK127" s="233">
        <f>ROUND(I127*H127,2)</f>
        <v>0</v>
      </c>
      <c r="BL127" s="17" t="s">
        <v>543</v>
      </c>
      <c r="BM127" s="232" t="s">
        <v>550</v>
      </c>
    </row>
    <row r="128" spans="1:63" s="12" customFormat="1" ht="22.8" customHeight="1">
      <c r="A128" s="12"/>
      <c r="B128" s="205"/>
      <c r="C128" s="206"/>
      <c r="D128" s="207" t="s">
        <v>81</v>
      </c>
      <c r="E128" s="219" t="s">
        <v>551</v>
      </c>
      <c r="F128" s="219" t="s">
        <v>552</v>
      </c>
      <c r="G128" s="206"/>
      <c r="H128" s="206"/>
      <c r="I128" s="209"/>
      <c r="J128" s="220">
        <f>BK128</f>
        <v>0</v>
      </c>
      <c r="K128" s="206"/>
      <c r="L128" s="211"/>
      <c r="M128" s="212"/>
      <c r="N128" s="213"/>
      <c r="O128" s="213"/>
      <c r="P128" s="214">
        <f>P129</f>
        <v>0</v>
      </c>
      <c r="Q128" s="213"/>
      <c r="R128" s="214">
        <f>R129</f>
        <v>0</v>
      </c>
      <c r="S128" s="213"/>
      <c r="T128" s="215">
        <f>T129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6" t="s">
        <v>172</v>
      </c>
      <c r="AT128" s="217" t="s">
        <v>81</v>
      </c>
      <c r="AU128" s="217" t="s">
        <v>90</v>
      </c>
      <c r="AY128" s="216" t="s">
        <v>141</v>
      </c>
      <c r="BK128" s="218">
        <f>BK129</f>
        <v>0</v>
      </c>
    </row>
    <row r="129" spans="1:65" s="2" customFormat="1" ht="16.5" customHeight="1">
      <c r="A129" s="39"/>
      <c r="B129" s="40"/>
      <c r="C129" s="221" t="s">
        <v>148</v>
      </c>
      <c r="D129" s="221" t="s">
        <v>143</v>
      </c>
      <c r="E129" s="222" t="s">
        <v>553</v>
      </c>
      <c r="F129" s="223" t="s">
        <v>552</v>
      </c>
      <c r="G129" s="224" t="s">
        <v>307</v>
      </c>
      <c r="H129" s="225">
        <v>1</v>
      </c>
      <c r="I129" s="226"/>
      <c r="J129" s="227">
        <f>ROUND(I129*H129,2)</f>
        <v>0</v>
      </c>
      <c r="K129" s="223" t="s">
        <v>147</v>
      </c>
      <c r="L129" s="45"/>
      <c r="M129" s="228" t="s">
        <v>1</v>
      </c>
      <c r="N129" s="229" t="s">
        <v>47</v>
      </c>
      <c r="O129" s="92"/>
      <c r="P129" s="230">
        <f>O129*H129</f>
        <v>0</v>
      </c>
      <c r="Q129" s="230">
        <v>0</v>
      </c>
      <c r="R129" s="230">
        <f>Q129*H129</f>
        <v>0</v>
      </c>
      <c r="S129" s="230">
        <v>0</v>
      </c>
      <c r="T129" s="231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2" t="s">
        <v>543</v>
      </c>
      <c r="AT129" s="232" t="s">
        <v>143</v>
      </c>
      <c r="AU129" s="232" t="s">
        <v>21</v>
      </c>
      <c r="AY129" s="17" t="s">
        <v>141</v>
      </c>
      <c r="BE129" s="233">
        <f>IF(N129="základní",J129,0)</f>
        <v>0</v>
      </c>
      <c r="BF129" s="233">
        <f>IF(N129="snížená",J129,0)</f>
        <v>0</v>
      </c>
      <c r="BG129" s="233">
        <f>IF(N129="zákl. přenesená",J129,0)</f>
        <v>0</v>
      </c>
      <c r="BH129" s="233">
        <f>IF(N129="sníž. přenesená",J129,0)</f>
        <v>0</v>
      </c>
      <c r="BI129" s="233">
        <f>IF(N129="nulová",J129,0)</f>
        <v>0</v>
      </c>
      <c r="BJ129" s="17" t="s">
        <v>90</v>
      </c>
      <c r="BK129" s="233">
        <f>ROUND(I129*H129,2)</f>
        <v>0</v>
      </c>
      <c r="BL129" s="17" t="s">
        <v>543</v>
      </c>
      <c r="BM129" s="232" t="s">
        <v>554</v>
      </c>
    </row>
    <row r="130" spans="1:63" s="12" customFormat="1" ht="22.8" customHeight="1">
      <c r="A130" s="12"/>
      <c r="B130" s="205"/>
      <c r="C130" s="206"/>
      <c r="D130" s="207" t="s">
        <v>81</v>
      </c>
      <c r="E130" s="219" t="s">
        <v>555</v>
      </c>
      <c r="F130" s="219" t="s">
        <v>556</v>
      </c>
      <c r="G130" s="206"/>
      <c r="H130" s="206"/>
      <c r="I130" s="209"/>
      <c r="J130" s="220">
        <f>BK130</f>
        <v>0</v>
      </c>
      <c r="K130" s="206"/>
      <c r="L130" s="211"/>
      <c r="M130" s="212"/>
      <c r="N130" s="213"/>
      <c r="O130" s="213"/>
      <c r="P130" s="214">
        <f>SUM(P131:P134)</f>
        <v>0</v>
      </c>
      <c r="Q130" s="213"/>
      <c r="R130" s="214">
        <f>SUM(R131:R134)</f>
        <v>0</v>
      </c>
      <c r="S130" s="213"/>
      <c r="T130" s="215">
        <f>SUM(T131:T134)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6" t="s">
        <v>172</v>
      </c>
      <c r="AT130" s="217" t="s">
        <v>81</v>
      </c>
      <c r="AU130" s="217" t="s">
        <v>90</v>
      </c>
      <c r="AY130" s="216" t="s">
        <v>141</v>
      </c>
      <c r="BK130" s="218">
        <f>SUM(BK131:BK134)</f>
        <v>0</v>
      </c>
    </row>
    <row r="131" spans="1:65" s="2" customFormat="1" ht="16.5" customHeight="1">
      <c r="A131" s="39"/>
      <c r="B131" s="40"/>
      <c r="C131" s="221" t="s">
        <v>172</v>
      </c>
      <c r="D131" s="221" t="s">
        <v>143</v>
      </c>
      <c r="E131" s="222" t="s">
        <v>557</v>
      </c>
      <c r="F131" s="223" t="s">
        <v>556</v>
      </c>
      <c r="G131" s="224" t="s">
        <v>307</v>
      </c>
      <c r="H131" s="225">
        <v>1</v>
      </c>
      <c r="I131" s="226"/>
      <c r="J131" s="227">
        <f>ROUND(I131*H131,2)</f>
        <v>0</v>
      </c>
      <c r="K131" s="223" t="s">
        <v>147</v>
      </c>
      <c r="L131" s="45"/>
      <c r="M131" s="228" t="s">
        <v>1</v>
      </c>
      <c r="N131" s="229" t="s">
        <v>47</v>
      </c>
      <c r="O131" s="92"/>
      <c r="P131" s="230">
        <f>O131*H131</f>
        <v>0</v>
      </c>
      <c r="Q131" s="230">
        <v>0</v>
      </c>
      <c r="R131" s="230">
        <f>Q131*H131</f>
        <v>0</v>
      </c>
      <c r="S131" s="230">
        <v>0</v>
      </c>
      <c r="T131" s="231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2" t="s">
        <v>543</v>
      </c>
      <c r="AT131" s="232" t="s">
        <v>143</v>
      </c>
      <c r="AU131" s="232" t="s">
        <v>21</v>
      </c>
      <c r="AY131" s="17" t="s">
        <v>141</v>
      </c>
      <c r="BE131" s="233">
        <f>IF(N131="základní",J131,0)</f>
        <v>0</v>
      </c>
      <c r="BF131" s="233">
        <f>IF(N131="snížená",J131,0)</f>
        <v>0</v>
      </c>
      <c r="BG131" s="233">
        <f>IF(N131="zákl. přenesená",J131,0)</f>
        <v>0</v>
      </c>
      <c r="BH131" s="233">
        <f>IF(N131="sníž. přenesená",J131,0)</f>
        <v>0</v>
      </c>
      <c r="BI131" s="233">
        <f>IF(N131="nulová",J131,0)</f>
        <v>0</v>
      </c>
      <c r="BJ131" s="17" t="s">
        <v>90</v>
      </c>
      <c r="BK131" s="233">
        <f>ROUND(I131*H131,2)</f>
        <v>0</v>
      </c>
      <c r="BL131" s="17" t="s">
        <v>543</v>
      </c>
      <c r="BM131" s="232" t="s">
        <v>558</v>
      </c>
    </row>
    <row r="132" spans="1:51" s="14" customFormat="1" ht="12">
      <c r="A132" s="14"/>
      <c r="B132" s="245"/>
      <c r="C132" s="246"/>
      <c r="D132" s="236" t="s">
        <v>150</v>
      </c>
      <c r="E132" s="247" t="s">
        <v>1</v>
      </c>
      <c r="F132" s="248" t="s">
        <v>90</v>
      </c>
      <c r="G132" s="246"/>
      <c r="H132" s="249">
        <v>1</v>
      </c>
      <c r="I132" s="250"/>
      <c r="J132" s="246"/>
      <c r="K132" s="246"/>
      <c r="L132" s="251"/>
      <c r="M132" s="252"/>
      <c r="N132" s="253"/>
      <c r="O132" s="253"/>
      <c r="P132" s="253"/>
      <c r="Q132" s="253"/>
      <c r="R132" s="253"/>
      <c r="S132" s="253"/>
      <c r="T132" s="25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5" t="s">
        <v>150</v>
      </c>
      <c r="AU132" s="255" t="s">
        <v>21</v>
      </c>
      <c r="AV132" s="14" t="s">
        <v>21</v>
      </c>
      <c r="AW132" s="14" t="s">
        <v>38</v>
      </c>
      <c r="AX132" s="14" t="s">
        <v>82</v>
      </c>
      <c r="AY132" s="255" t="s">
        <v>141</v>
      </c>
    </row>
    <row r="133" spans="1:51" s="15" customFormat="1" ht="12">
      <c r="A133" s="15"/>
      <c r="B133" s="256"/>
      <c r="C133" s="257"/>
      <c r="D133" s="236" t="s">
        <v>150</v>
      </c>
      <c r="E133" s="258" t="s">
        <v>1</v>
      </c>
      <c r="F133" s="259" t="s">
        <v>153</v>
      </c>
      <c r="G133" s="257"/>
      <c r="H133" s="260">
        <v>1</v>
      </c>
      <c r="I133" s="261"/>
      <c r="J133" s="257"/>
      <c r="K133" s="257"/>
      <c r="L133" s="262"/>
      <c r="M133" s="263"/>
      <c r="N133" s="264"/>
      <c r="O133" s="264"/>
      <c r="P133" s="264"/>
      <c r="Q133" s="264"/>
      <c r="R133" s="264"/>
      <c r="S133" s="264"/>
      <c r="T133" s="26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66" t="s">
        <v>150</v>
      </c>
      <c r="AU133" s="266" t="s">
        <v>21</v>
      </c>
      <c r="AV133" s="15" t="s">
        <v>148</v>
      </c>
      <c r="AW133" s="15" t="s">
        <v>38</v>
      </c>
      <c r="AX133" s="15" t="s">
        <v>90</v>
      </c>
      <c r="AY133" s="266" t="s">
        <v>141</v>
      </c>
    </row>
    <row r="134" spans="1:65" s="2" customFormat="1" ht="16.5" customHeight="1">
      <c r="A134" s="39"/>
      <c r="B134" s="40"/>
      <c r="C134" s="221" t="s">
        <v>177</v>
      </c>
      <c r="D134" s="221" t="s">
        <v>143</v>
      </c>
      <c r="E134" s="222" t="s">
        <v>559</v>
      </c>
      <c r="F134" s="223" t="s">
        <v>560</v>
      </c>
      <c r="G134" s="224" t="s">
        <v>307</v>
      </c>
      <c r="H134" s="225">
        <v>1</v>
      </c>
      <c r="I134" s="226"/>
      <c r="J134" s="227">
        <f>ROUND(I134*H134,2)</f>
        <v>0</v>
      </c>
      <c r="K134" s="223" t="s">
        <v>147</v>
      </c>
      <c r="L134" s="45"/>
      <c r="M134" s="228" t="s">
        <v>1</v>
      </c>
      <c r="N134" s="229" t="s">
        <v>47</v>
      </c>
      <c r="O134" s="92"/>
      <c r="P134" s="230">
        <f>O134*H134</f>
        <v>0</v>
      </c>
      <c r="Q134" s="230">
        <v>0</v>
      </c>
      <c r="R134" s="230">
        <f>Q134*H134</f>
        <v>0</v>
      </c>
      <c r="S134" s="230">
        <v>0</v>
      </c>
      <c r="T134" s="231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2" t="s">
        <v>543</v>
      </c>
      <c r="AT134" s="232" t="s">
        <v>143</v>
      </c>
      <c r="AU134" s="232" t="s">
        <v>21</v>
      </c>
      <c r="AY134" s="17" t="s">
        <v>141</v>
      </c>
      <c r="BE134" s="233">
        <f>IF(N134="základní",J134,0)</f>
        <v>0</v>
      </c>
      <c r="BF134" s="233">
        <f>IF(N134="snížená",J134,0)</f>
        <v>0</v>
      </c>
      <c r="BG134" s="233">
        <f>IF(N134="zákl. přenesená",J134,0)</f>
        <v>0</v>
      </c>
      <c r="BH134" s="233">
        <f>IF(N134="sníž. přenesená",J134,0)</f>
        <v>0</v>
      </c>
      <c r="BI134" s="233">
        <f>IF(N134="nulová",J134,0)</f>
        <v>0</v>
      </c>
      <c r="BJ134" s="17" t="s">
        <v>90</v>
      </c>
      <c r="BK134" s="233">
        <f>ROUND(I134*H134,2)</f>
        <v>0</v>
      </c>
      <c r="BL134" s="17" t="s">
        <v>543</v>
      </c>
      <c r="BM134" s="232" t="s">
        <v>561</v>
      </c>
    </row>
    <row r="135" spans="1:63" s="12" customFormat="1" ht="22.8" customHeight="1">
      <c r="A135" s="12"/>
      <c r="B135" s="205"/>
      <c r="C135" s="206"/>
      <c r="D135" s="207" t="s">
        <v>81</v>
      </c>
      <c r="E135" s="219" t="s">
        <v>562</v>
      </c>
      <c r="F135" s="219" t="s">
        <v>563</v>
      </c>
      <c r="G135" s="206"/>
      <c r="H135" s="206"/>
      <c r="I135" s="209"/>
      <c r="J135" s="220">
        <f>BK135</f>
        <v>0</v>
      </c>
      <c r="K135" s="206"/>
      <c r="L135" s="211"/>
      <c r="M135" s="212"/>
      <c r="N135" s="213"/>
      <c r="O135" s="213"/>
      <c r="P135" s="214">
        <f>P136</f>
        <v>0</v>
      </c>
      <c r="Q135" s="213"/>
      <c r="R135" s="214">
        <f>R136</f>
        <v>0</v>
      </c>
      <c r="S135" s="213"/>
      <c r="T135" s="215">
        <f>T136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6" t="s">
        <v>172</v>
      </c>
      <c r="AT135" s="217" t="s">
        <v>81</v>
      </c>
      <c r="AU135" s="217" t="s">
        <v>90</v>
      </c>
      <c r="AY135" s="216" t="s">
        <v>141</v>
      </c>
      <c r="BK135" s="218">
        <f>BK136</f>
        <v>0</v>
      </c>
    </row>
    <row r="136" spans="1:65" s="2" customFormat="1" ht="16.5" customHeight="1">
      <c r="A136" s="39"/>
      <c r="B136" s="40"/>
      <c r="C136" s="221" t="s">
        <v>182</v>
      </c>
      <c r="D136" s="221" t="s">
        <v>143</v>
      </c>
      <c r="E136" s="222" t="s">
        <v>564</v>
      </c>
      <c r="F136" s="223" t="s">
        <v>563</v>
      </c>
      <c r="G136" s="224" t="s">
        <v>307</v>
      </c>
      <c r="H136" s="225">
        <v>1</v>
      </c>
      <c r="I136" s="226"/>
      <c r="J136" s="227">
        <f>ROUND(I136*H136,2)</f>
        <v>0</v>
      </c>
      <c r="K136" s="223" t="s">
        <v>147</v>
      </c>
      <c r="L136" s="45"/>
      <c r="M136" s="228" t="s">
        <v>1</v>
      </c>
      <c r="N136" s="229" t="s">
        <v>47</v>
      </c>
      <c r="O136" s="92"/>
      <c r="P136" s="230">
        <f>O136*H136</f>
        <v>0</v>
      </c>
      <c r="Q136" s="230">
        <v>0</v>
      </c>
      <c r="R136" s="230">
        <f>Q136*H136</f>
        <v>0</v>
      </c>
      <c r="S136" s="230">
        <v>0</v>
      </c>
      <c r="T136" s="231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2" t="s">
        <v>543</v>
      </c>
      <c r="AT136" s="232" t="s">
        <v>143</v>
      </c>
      <c r="AU136" s="232" t="s">
        <v>21</v>
      </c>
      <c r="AY136" s="17" t="s">
        <v>141</v>
      </c>
      <c r="BE136" s="233">
        <f>IF(N136="základní",J136,0)</f>
        <v>0</v>
      </c>
      <c r="BF136" s="233">
        <f>IF(N136="snížená",J136,0)</f>
        <v>0</v>
      </c>
      <c r="BG136" s="233">
        <f>IF(N136="zákl. přenesená",J136,0)</f>
        <v>0</v>
      </c>
      <c r="BH136" s="233">
        <f>IF(N136="sníž. přenesená",J136,0)</f>
        <v>0</v>
      </c>
      <c r="BI136" s="233">
        <f>IF(N136="nulová",J136,0)</f>
        <v>0</v>
      </c>
      <c r="BJ136" s="17" t="s">
        <v>90</v>
      </c>
      <c r="BK136" s="233">
        <f>ROUND(I136*H136,2)</f>
        <v>0</v>
      </c>
      <c r="BL136" s="17" t="s">
        <v>543</v>
      </c>
      <c r="BM136" s="232" t="s">
        <v>565</v>
      </c>
    </row>
    <row r="137" spans="1:63" s="12" customFormat="1" ht="22.8" customHeight="1">
      <c r="A137" s="12"/>
      <c r="B137" s="205"/>
      <c r="C137" s="206"/>
      <c r="D137" s="207" t="s">
        <v>81</v>
      </c>
      <c r="E137" s="219" t="s">
        <v>566</v>
      </c>
      <c r="F137" s="219" t="s">
        <v>567</v>
      </c>
      <c r="G137" s="206"/>
      <c r="H137" s="206"/>
      <c r="I137" s="209"/>
      <c r="J137" s="220">
        <f>BK137</f>
        <v>0</v>
      </c>
      <c r="K137" s="206"/>
      <c r="L137" s="211"/>
      <c r="M137" s="212"/>
      <c r="N137" s="213"/>
      <c r="O137" s="213"/>
      <c r="P137" s="214">
        <f>SUM(P138:P140)</f>
        <v>0</v>
      </c>
      <c r="Q137" s="213"/>
      <c r="R137" s="214">
        <f>SUM(R138:R140)</f>
        <v>0</v>
      </c>
      <c r="S137" s="213"/>
      <c r="T137" s="215">
        <f>SUM(T138:T140)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16" t="s">
        <v>172</v>
      </c>
      <c r="AT137" s="217" t="s">
        <v>81</v>
      </c>
      <c r="AU137" s="217" t="s">
        <v>90</v>
      </c>
      <c r="AY137" s="216" t="s">
        <v>141</v>
      </c>
      <c r="BK137" s="218">
        <f>SUM(BK138:BK140)</f>
        <v>0</v>
      </c>
    </row>
    <row r="138" spans="1:65" s="2" customFormat="1" ht="16.5" customHeight="1">
      <c r="A138" s="39"/>
      <c r="B138" s="40"/>
      <c r="C138" s="221" t="s">
        <v>187</v>
      </c>
      <c r="D138" s="221" t="s">
        <v>143</v>
      </c>
      <c r="E138" s="222" t="s">
        <v>568</v>
      </c>
      <c r="F138" s="223" t="s">
        <v>569</v>
      </c>
      <c r="G138" s="224" t="s">
        <v>307</v>
      </c>
      <c r="H138" s="225">
        <v>1</v>
      </c>
      <c r="I138" s="226"/>
      <c r="J138" s="227">
        <f>ROUND(I138*H138,2)</f>
        <v>0</v>
      </c>
      <c r="K138" s="223" t="s">
        <v>147</v>
      </c>
      <c r="L138" s="45"/>
      <c r="M138" s="228" t="s">
        <v>1</v>
      </c>
      <c r="N138" s="229" t="s">
        <v>47</v>
      </c>
      <c r="O138" s="92"/>
      <c r="P138" s="230">
        <f>O138*H138</f>
        <v>0</v>
      </c>
      <c r="Q138" s="230">
        <v>0</v>
      </c>
      <c r="R138" s="230">
        <f>Q138*H138</f>
        <v>0</v>
      </c>
      <c r="S138" s="230">
        <v>0</v>
      </c>
      <c r="T138" s="231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2" t="s">
        <v>543</v>
      </c>
      <c r="AT138" s="232" t="s">
        <v>143</v>
      </c>
      <c r="AU138" s="232" t="s">
        <v>21</v>
      </c>
      <c r="AY138" s="17" t="s">
        <v>141</v>
      </c>
      <c r="BE138" s="233">
        <f>IF(N138="základní",J138,0)</f>
        <v>0</v>
      </c>
      <c r="BF138" s="233">
        <f>IF(N138="snížená",J138,0)</f>
        <v>0</v>
      </c>
      <c r="BG138" s="233">
        <f>IF(N138="zákl. přenesená",J138,0)</f>
        <v>0</v>
      </c>
      <c r="BH138" s="233">
        <f>IF(N138="sníž. přenesená",J138,0)</f>
        <v>0</v>
      </c>
      <c r="BI138" s="233">
        <f>IF(N138="nulová",J138,0)</f>
        <v>0</v>
      </c>
      <c r="BJ138" s="17" t="s">
        <v>90</v>
      </c>
      <c r="BK138" s="233">
        <f>ROUND(I138*H138,2)</f>
        <v>0</v>
      </c>
      <c r="BL138" s="17" t="s">
        <v>543</v>
      </c>
      <c r="BM138" s="232" t="s">
        <v>570</v>
      </c>
    </row>
    <row r="139" spans="1:51" s="14" customFormat="1" ht="12">
      <c r="A139" s="14"/>
      <c r="B139" s="245"/>
      <c r="C139" s="246"/>
      <c r="D139" s="236" t="s">
        <v>150</v>
      </c>
      <c r="E139" s="247" t="s">
        <v>1</v>
      </c>
      <c r="F139" s="248" t="s">
        <v>90</v>
      </c>
      <c r="G139" s="246"/>
      <c r="H139" s="249">
        <v>1</v>
      </c>
      <c r="I139" s="250"/>
      <c r="J139" s="246"/>
      <c r="K139" s="246"/>
      <c r="L139" s="251"/>
      <c r="M139" s="252"/>
      <c r="N139" s="253"/>
      <c r="O139" s="253"/>
      <c r="P139" s="253"/>
      <c r="Q139" s="253"/>
      <c r="R139" s="253"/>
      <c r="S139" s="253"/>
      <c r="T139" s="25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5" t="s">
        <v>150</v>
      </c>
      <c r="AU139" s="255" t="s">
        <v>21</v>
      </c>
      <c r="AV139" s="14" t="s">
        <v>21</v>
      </c>
      <c r="AW139" s="14" t="s">
        <v>38</v>
      </c>
      <c r="AX139" s="14" t="s">
        <v>82</v>
      </c>
      <c r="AY139" s="255" t="s">
        <v>141</v>
      </c>
    </row>
    <row r="140" spans="1:51" s="15" customFormat="1" ht="12">
      <c r="A140" s="15"/>
      <c r="B140" s="256"/>
      <c r="C140" s="257"/>
      <c r="D140" s="236" t="s">
        <v>150</v>
      </c>
      <c r="E140" s="258" t="s">
        <v>1</v>
      </c>
      <c r="F140" s="259" t="s">
        <v>153</v>
      </c>
      <c r="G140" s="257"/>
      <c r="H140" s="260">
        <v>1</v>
      </c>
      <c r="I140" s="261"/>
      <c r="J140" s="257"/>
      <c r="K140" s="257"/>
      <c r="L140" s="262"/>
      <c r="M140" s="263"/>
      <c r="N140" s="264"/>
      <c r="O140" s="264"/>
      <c r="P140" s="264"/>
      <c r="Q140" s="264"/>
      <c r="R140" s="264"/>
      <c r="S140" s="264"/>
      <c r="T140" s="26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66" t="s">
        <v>150</v>
      </c>
      <c r="AU140" s="266" t="s">
        <v>21</v>
      </c>
      <c r="AV140" s="15" t="s">
        <v>148</v>
      </c>
      <c r="AW140" s="15" t="s">
        <v>38</v>
      </c>
      <c r="AX140" s="15" t="s">
        <v>90</v>
      </c>
      <c r="AY140" s="266" t="s">
        <v>141</v>
      </c>
    </row>
    <row r="141" spans="1:63" s="12" customFormat="1" ht="22.8" customHeight="1">
      <c r="A141" s="12"/>
      <c r="B141" s="205"/>
      <c r="C141" s="206"/>
      <c r="D141" s="207" t="s">
        <v>81</v>
      </c>
      <c r="E141" s="219" t="s">
        <v>571</v>
      </c>
      <c r="F141" s="219" t="s">
        <v>572</v>
      </c>
      <c r="G141" s="206"/>
      <c r="H141" s="206"/>
      <c r="I141" s="209"/>
      <c r="J141" s="220">
        <f>BK141</f>
        <v>0</v>
      </c>
      <c r="K141" s="206"/>
      <c r="L141" s="211"/>
      <c r="M141" s="212"/>
      <c r="N141" s="213"/>
      <c r="O141" s="213"/>
      <c r="P141" s="214">
        <f>SUM(P142:P144)</f>
        <v>0</v>
      </c>
      <c r="Q141" s="213"/>
      <c r="R141" s="214">
        <f>SUM(R142:R144)</f>
        <v>0</v>
      </c>
      <c r="S141" s="213"/>
      <c r="T141" s="215">
        <f>SUM(T142:T144)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16" t="s">
        <v>172</v>
      </c>
      <c r="AT141" s="217" t="s">
        <v>81</v>
      </c>
      <c r="AU141" s="217" t="s">
        <v>90</v>
      </c>
      <c r="AY141" s="216" t="s">
        <v>141</v>
      </c>
      <c r="BK141" s="218">
        <f>SUM(BK142:BK144)</f>
        <v>0</v>
      </c>
    </row>
    <row r="142" spans="1:65" s="2" customFormat="1" ht="16.5" customHeight="1">
      <c r="A142" s="39"/>
      <c r="B142" s="40"/>
      <c r="C142" s="221" t="s">
        <v>191</v>
      </c>
      <c r="D142" s="221" t="s">
        <v>143</v>
      </c>
      <c r="E142" s="222" t="s">
        <v>573</v>
      </c>
      <c r="F142" s="223" t="s">
        <v>572</v>
      </c>
      <c r="G142" s="224" t="s">
        <v>307</v>
      </c>
      <c r="H142" s="225">
        <v>1</v>
      </c>
      <c r="I142" s="226"/>
      <c r="J142" s="227">
        <f>ROUND(I142*H142,2)</f>
        <v>0</v>
      </c>
      <c r="K142" s="223" t="s">
        <v>147</v>
      </c>
      <c r="L142" s="45"/>
      <c r="M142" s="228" t="s">
        <v>1</v>
      </c>
      <c r="N142" s="229" t="s">
        <v>47</v>
      </c>
      <c r="O142" s="92"/>
      <c r="P142" s="230">
        <f>O142*H142</f>
        <v>0</v>
      </c>
      <c r="Q142" s="230">
        <v>0</v>
      </c>
      <c r="R142" s="230">
        <f>Q142*H142</f>
        <v>0</v>
      </c>
      <c r="S142" s="230">
        <v>0</v>
      </c>
      <c r="T142" s="231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2" t="s">
        <v>543</v>
      </c>
      <c r="AT142" s="232" t="s">
        <v>143</v>
      </c>
      <c r="AU142" s="232" t="s">
        <v>21</v>
      </c>
      <c r="AY142" s="17" t="s">
        <v>141</v>
      </c>
      <c r="BE142" s="233">
        <f>IF(N142="základní",J142,0)</f>
        <v>0</v>
      </c>
      <c r="BF142" s="233">
        <f>IF(N142="snížená",J142,0)</f>
        <v>0</v>
      </c>
      <c r="BG142" s="233">
        <f>IF(N142="zákl. přenesená",J142,0)</f>
        <v>0</v>
      </c>
      <c r="BH142" s="233">
        <f>IF(N142="sníž. přenesená",J142,0)</f>
        <v>0</v>
      </c>
      <c r="BI142" s="233">
        <f>IF(N142="nulová",J142,0)</f>
        <v>0</v>
      </c>
      <c r="BJ142" s="17" t="s">
        <v>90</v>
      </c>
      <c r="BK142" s="233">
        <f>ROUND(I142*H142,2)</f>
        <v>0</v>
      </c>
      <c r="BL142" s="17" t="s">
        <v>543</v>
      </c>
      <c r="BM142" s="232" t="s">
        <v>574</v>
      </c>
    </row>
    <row r="143" spans="1:51" s="14" customFormat="1" ht="12">
      <c r="A143" s="14"/>
      <c r="B143" s="245"/>
      <c r="C143" s="246"/>
      <c r="D143" s="236" t="s">
        <v>150</v>
      </c>
      <c r="E143" s="247" t="s">
        <v>1</v>
      </c>
      <c r="F143" s="248" t="s">
        <v>90</v>
      </c>
      <c r="G143" s="246"/>
      <c r="H143" s="249">
        <v>1</v>
      </c>
      <c r="I143" s="250"/>
      <c r="J143" s="246"/>
      <c r="K143" s="246"/>
      <c r="L143" s="251"/>
      <c r="M143" s="252"/>
      <c r="N143" s="253"/>
      <c r="O143" s="253"/>
      <c r="P143" s="253"/>
      <c r="Q143" s="253"/>
      <c r="R143" s="253"/>
      <c r="S143" s="253"/>
      <c r="T143" s="25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5" t="s">
        <v>150</v>
      </c>
      <c r="AU143" s="255" t="s">
        <v>21</v>
      </c>
      <c r="AV143" s="14" t="s">
        <v>21</v>
      </c>
      <c r="AW143" s="14" t="s">
        <v>38</v>
      </c>
      <c r="AX143" s="14" t="s">
        <v>82</v>
      </c>
      <c r="AY143" s="255" t="s">
        <v>141</v>
      </c>
    </row>
    <row r="144" spans="1:51" s="15" customFormat="1" ht="12">
      <c r="A144" s="15"/>
      <c r="B144" s="256"/>
      <c r="C144" s="257"/>
      <c r="D144" s="236" t="s">
        <v>150</v>
      </c>
      <c r="E144" s="258" t="s">
        <v>1</v>
      </c>
      <c r="F144" s="259" t="s">
        <v>153</v>
      </c>
      <c r="G144" s="257"/>
      <c r="H144" s="260">
        <v>1</v>
      </c>
      <c r="I144" s="261"/>
      <c r="J144" s="257"/>
      <c r="K144" s="257"/>
      <c r="L144" s="262"/>
      <c r="M144" s="289"/>
      <c r="N144" s="290"/>
      <c r="O144" s="290"/>
      <c r="P144" s="290"/>
      <c r="Q144" s="290"/>
      <c r="R144" s="290"/>
      <c r="S144" s="290"/>
      <c r="T144" s="291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66" t="s">
        <v>150</v>
      </c>
      <c r="AU144" s="266" t="s">
        <v>21</v>
      </c>
      <c r="AV144" s="15" t="s">
        <v>148</v>
      </c>
      <c r="AW144" s="15" t="s">
        <v>38</v>
      </c>
      <c r="AX144" s="15" t="s">
        <v>90</v>
      </c>
      <c r="AY144" s="266" t="s">
        <v>141</v>
      </c>
    </row>
    <row r="145" spans="1:31" s="2" customFormat="1" ht="6.95" customHeight="1">
      <c r="A145" s="39"/>
      <c r="B145" s="67"/>
      <c r="C145" s="68"/>
      <c r="D145" s="68"/>
      <c r="E145" s="68"/>
      <c r="F145" s="68"/>
      <c r="G145" s="68"/>
      <c r="H145" s="68"/>
      <c r="I145" s="68"/>
      <c r="J145" s="68"/>
      <c r="K145" s="68"/>
      <c r="L145" s="45"/>
      <c r="M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</row>
  </sheetData>
  <sheetProtection password="CC35" sheet="1" objects="1" scenarios="1" formatColumns="0" formatRows="0" autoFilter="0"/>
  <autoFilter ref="C121:K144"/>
  <mergeCells count="9">
    <mergeCell ref="E7:H7"/>
    <mergeCell ref="E9:H9"/>
    <mergeCell ref="E18:H18"/>
    <mergeCell ref="E27:H27"/>
    <mergeCell ref="E84:H84"/>
    <mergeCell ref="E86:H86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Burda</dc:creator>
  <cp:keywords/>
  <dc:description/>
  <cp:lastModifiedBy>Marek Burda</cp:lastModifiedBy>
  <dcterms:created xsi:type="dcterms:W3CDTF">2023-08-02T15:22:47Z</dcterms:created>
  <dcterms:modified xsi:type="dcterms:W3CDTF">2023-08-02T15:22:55Z</dcterms:modified>
  <cp:category/>
  <cp:version/>
  <cp:contentType/>
  <cp:contentStatus/>
</cp:coreProperties>
</file>